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N:\04_Projects_Proposals\01_Current Projects\2022 - AEGIS-CH\SP4 - STEM\"/>
    </mc:Choice>
  </mc:AlternateContent>
  <xr:revisionPtr revIDLastSave="0" documentId="8_{0DD77F96-B6F1-4012-9999-65A94CD79ACC}" xr6:coauthVersionLast="47" xr6:coauthVersionMax="47" xr10:uidLastSave="{00000000-0000-0000-0000-000000000000}"/>
  <bookViews>
    <workbookView xWindow="-120" yWindow="-120" windowWidth="38640" windowHeight="2352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K1688" i="1" a="1"/>
  <c r="K1688" i="1"/>
  <c r="I1688" i="1" a="1"/>
  <c r="I1688" i="1"/>
  <c r="G1688" i="1" a="1"/>
  <c r="G1688" i="1"/>
  <c r="J1688" i="1" a="1"/>
  <c r="J1688" i="1"/>
  <c r="F1688" i="1" a="1"/>
  <c r="F1688" i="1"/>
  <c r="H1688" i="1" a="1"/>
  <c r="H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2015" i="1" a="1"/>
  <c r="F2015" i="1" s="1"/>
  <c r="H2013" i="1" a="1"/>
  <c r="H2013" i="1"/>
  <c r="F2013" i="1" a="1"/>
  <c r="F2013" i="1"/>
  <c r="G2013" i="1" a="1"/>
  <c r="G2013" i="1" s="1"/>
  <c r="K2011" i="1" a="1"/>
  <c r="K2011" i="1" s="1"/>
  <c r="K2012" i="1" s="1" a="1"/>
  <c r="K2012" i="1" s="1"/>
  <c r="H2010" i="1" a="1"/>
  <c r="H2010" i="1" s="1"/>
  <c r="G2010" i="1" a="1"/>
  <c r="G2010" i="1" s="1"/>
  <c r="I2015" i="1" a="1"/>
  <c r="I2015" i="1" s="1"/>
  <c r="K2016" i="1" a="1"/>
  <c r="K2016" i="1" s="1"/>
  <c r="H2015" i="1" a="1"/>
  <c r="H2015" i="1" s="1"/>
  <c r="H2014" i="1" a="1"/>
  <c r="H2014" i="1" s="1"/>
  <c r="F2016" i="1" a="1"/>
  <c r="F2016" i="1" s="1"/>
  <c r="F2011" i="1" a="1"/>
  <c r="F2011" i="1" s="1"/>
  <c r="F2010" i="1" a="1"/>
  <c r="F2010" i="1" s="1"/>
  <c r="F2014" i="1" a="1"/>
  <c r="F2014" i="1"/>
  <c r="I2010" i="1" a="1"/>
  <c r="I2010" i="1"/>
  <c r="J2013" i="1" a="1"/>
  <c r="J2013" i="1"/>
  <c r="J2015" i="1" a="1"/>
  <c r="J2015" i="1"/>
  <c r="H2016" i="1" a="1"/>
  <c r="H2016" i="1"/>
  <c r="H2011" i="1" a="1"/>
  <c r="H2011" i="1"/>
  <c r="F2012" i="1" a="1"/>
  <c r="F2012" i="1"/>
  <c r="J2016" i="1" a="1"/>
  <c r="J2016" i="1"/>
  <c r="G2016" i="1" a="1"/>
  <c r="G2016" i="1" s="1"/>
  <c r="I2011" i="1" a="1"/>
  <c r="I2011" i="1" s="1"/>
  <c r="I2012" i="1" s="1" a="1"/>
  <c r="I2012" i="1" s="1"/>
  <c r="G2011" i="1" a="1"/>
  <c r="G2011" i="1" s="1"/>
  <c r="G2012" i="1" s="1" a="1"/>
  <c r="G2012" i="1" s="1"/>
  <c r="K2015" i="1" a="1"/>
  <c r="K2015" i="1" s="1"/>
  <c r="G2015" i="1" a="1"/>
  <c r="G2015" i="1" s="1"/>
  <c r="H2012" i="1" a="1"/>
  <c r="H2012" i="1" s="1"/>
  <c r="K2010" i="1" a="1"/>
  <c r="K2010" i="1" s="1"/>
  <c r="J2010" i="1" a="1"/>
  <c r="J2010" i="1" s="1"/>
  <c r="J2014" i="1" a="1"/>
  <c r="J2014" i="1" s="1"/>
  <c r="G2014" i="1" a="1"/>
  <c r="G2014" i="1" s="1"/>
  <c r="J2011" i="1" a="1"/>
  <c r="J2011" i="1"/>
  <c r="K2013" i="1" a="1"/>
  <c r="K2013" i="1"/>
  <c r="K2014" i="1" s="1" a="1"/>
  <c r="K2014" i="1" s="1"/>
  <c r="J2012" i="1" a="1"/>
  <c r="J2012" i="1"/>
  <c r="I2013" i="1" a="1"/>
  <c r="I2013" i="1"/>
  <c r="I2014" i="1" s="1" a="1"/>
  <c r="I2014" i="1" s="1"/>
  <c r="I2016" i="1" a="1"/>
  <c r="I2016" i="1"/>
  <c r="F2000" i="1" a="1"/>
  <c r="F2000" i="1"/>
  <c r="H2006" i="1" a="1"/>
  <c r="H2006" i="1"/>
  <c r="F2001" i="1" a="1"/>
  <c r="F2001" i="1"/>
  <c r="G2003" i="1" a="1"/>
  <c r="G2003" i="1" s="1"/>
  <c r="G2004" i="1" s="1" a="1"/>
  <c r="G2004" i="1" s="1"/>
  <c r="H2001" i="1" a="1"/>
  <c r="H2001" i="1" s="1"/>
  <c r="H2002" i="1" s="1" a="1"/>
  <c r="H2002" i="1" s="1"/>
  <c r="H2003" i="1" a="1"/>
  <c r="H2003" i="1" s="1"/>
  <c r="H2004" i="1" s="1" a="1"/>
  <c r="H2004" i="1" s="1"/>
  <c r="G2001" i="1" a="1"/>
  <c r="G2001" i="1" s="1"/>
  <c r="G2002" i="1" s="1" a="1"/>
  <c r="G2002" i="1" s="1"/>
  <c r="G2000" i="1" a="1"/>
  <c r="G2000" i="1" s="1"/>
  <c r="I2006" i="1" a="1"/>
  <c r="I2006" i="1" s="1"/>
  <c r="J2001" i="1" a="1"/>
  <c r="J2001" i="1" s="1"/>
  <c r="J2002" i="1" s="1" a="1"/>
  <c r="J2002" i="1" s="1"/>
  <c r="F2005" i="1" a="1"/>
  <c r="F2005" i="1" s="1"/>
  <c r="I2003" i="1" a="1"/>
  <c r="I2003" i="1" s="1"/>
  <c r="I2004" i="1" s="1" a="1"/>
  <c r="I2004" i="1" s="1"/>
  <c r="F2006" i="1" a="1"/>
  <c r="F2006" i="1" s="1"/>
  <c r="K2008" i="1" a="1"/>
  <c r="K2008" i="1" s="1"/>
  <c r="K2009" i="1" s="1" a="1"/>
  <c r="K2009" i="1" s="1"/>
  <c r="J2008" i="1" a="1"/>
  <c r="J2008" i="1" s="1"/>
  <c r="J2009" i="1" s="1" a="1"/>
  <c r="J2009" i="1" s="1"/>
  <c r="I2008" i="1" a="1"/>
  <c r="I2008" i="1" s="1"/>
  <c r="I2009" i="1" s="1" a="1"/>
  <c r="I2009" i="1" s="1"/>
  <c r="J2006" i="1" a="1"/>
  <c r="J2006" i="1" s="1"/>
  <c r="K2003" i="1" a="1"/>
  <c r="K2003" i="1" s="1"/>
  <c r="K2004" i="1" s="1" a="1"/>
  <c r="K2004" i="1" s="1"/>
  <c r="H2008" i="1" a="1"/>
  <c r="H2008" i="1" s="1"/>
  <c r="H2009" i="1" s="1" a="1"/>
  <c r="H2009" i="1" s="1"/>
  <c r="G2008" i="1" a="1"/>
  <c r="G2008" i="1" s="1"/>
  <c r="G2009" i="1" s="1" a="1"/>
  <c r="G2009" i="1" s="1"/>
  <c r="F2003" i="1" a="1"/>
  <c r="F2003" i="1" s="1"/>
  <c r="F2004" i="1" s="1" a="1"/>
  <c r="F2004" i="1" s="1"/>
  <c r="J2000" i="1" a="1"/>
  <c r="J2000" i="1" s="1"/>
  <c r="H2000" i="1" a="1"/>
  <c r="H2000" i="1" s="1"/>
  <c r="G2005" i="1" a="1"/>
  <c r="G2005" i="1" s="1"/>
  <c r="G2006" i="1" a="1"/>
  <c r="G2006" i="1" s="1"/>
  <c r="I2005" i="1" a="1"/>
  <c r="I2005" i="1" s="1"/>
  <c r="F2008" i="1" a="1"/>
  <c r="F2008" i="1" s="1"/>
  <c r="F2009" i="1" s="1" a="1"/>
  <c r="F2009" i="1" s="1"/>
  <c r="H2005" i="1" a="1"/>
  <c r="H2005" i="1" s="1"/>
  <c r="K2000" i="1" a="1"/>
  <c r="K2000" i="1" s="1"/>
  <c r="J2003" i="1" a="1"/>
  <c r="J2003" i="1" s="1"/>
  <c r="J2004" i="1" s="1" a="1"/>
  <c r="J2004" i="1" s="1"/>
  <c r="K2005" i="1" a="1"/>
  <c r="K2005" i="1" s="1"/>
  <c r="I2000" i="1" a="1"/>
  <c r="I2000" i="1" s="1"/>
  <c r="K2006" i="1" a="1"/>
  <c r="K2006" i="1" s="1"/>
  <c r="J2005" i="1" a="1"/>
  <c r="J2005" i="1" s="1"/>
  <c r="F2002" i="1" a="1"/>
  <c r="F2002" i="1" s="1"/>
  <c r="K2001" i="1" a="1"/>
  <c r="K2001" i="1" s="1"/>
  <c r="K2002" i="1" s="1" a="1"/>
  <c r="K2002" i="1" s="1"/>
  <c r="I2001" i="1" a="1"/>
  <c r="I2001" i="1" s="1"/>
  <c r="I2002" i="1" s="1" a="1"/>
  <c r="I2002" i="1" s="1"/>
  <c r="G1996" i="1" a="1"/>
  <c r="G1996" i="1" s="1"/>
  <c r="J1990" i="1" a="1"/>
  <c r="J1990" i="1" s="1"/>
  <c r="K1996" i="1" a="1"/>
  <c r="K1996" i="1" s="1"/>
  <c r="I1994" i="1" a="1"/>
  <c r="I1994" i="1" s="1"/>
  <c r="H1989" i="1" a="1"/>
  <c r="H1989" i="1" s="1"/>
  <c r="G1992" i="1" a="1"/>
  <c r="G1992" i="1" s="1"/>
  <c r="F1998" i="1" a="1"/>
  <c r="F1998" i="1" s="1"/>
  <c r="F1999" i="1" s="1" a="1"/>
  <c r="F1999" i="1" s="1"/>
  <c r="K1998" i="1" a="1"/>
  <c r="K1998" i="1" s="1"/>
  <c r="K1999" i="1" s="1" a="1"/>
  <c r="K1999" i="1" s="1"/>
  <c r="G1998" i="1" a="1"/>
  <c r="G1998" i="1" s="1"/>
  <c r="G1999" i="1" s="1" a="1"/>
  <c r="G1999" i="1" s="1"/>
  <c r="G1989" i="1" a="1"/>
  <c r="G1989" i="1" s="1"/>
  <c r="G1991" i="1" a="1"/>
  <c r="G1991" i="1" s="1"/>
  <c r="H1991" i="1" a="1"/>
  <c r="H1991" i="1" s="1"/>
  <c r="F1996" i="1" a="1"/>
  <c r="F1996" i="1" s="1"/>
  <c r="H1994" i="1" a="1"/>
  <c r="H1994" i="1" s="1"/>
  <c r="H1993" i="1" a="1"/>
  <c r="H1993" i="1" s="1"/>
  <c r="J1989" i="1" a="1"/>
  <c r="J1989" i="1" s="1"/>
  <c r="I1996" i="1" a="1"/>
  <c r="I1996" i="1" s="1"/>
  <c r="I1992" i="1" a="1"/>
  <c r="I1992" i="1" s="1"/>
  <c r="I1989" i="1" a="1"/>
  <c r="I1989" i="1" s="1"/>
  <c r="K1995" i="1" a="1"/>
  <c r="K1995" i="1" s="1"/>
  <c r="H1990" i="1" a="1"/>
  <c r="H1990" i="1" s="1"/>
  <c r="G1995" i="1" a="1"/>
  <c r="G1995" i="1" s="1"/>
  <c r="F1991" i="1" a="1"/>
  <c r="F1991" i="1" s="1"/>
  <c r="J1998" i="1" a="1"/>
  <c r="J1998" i="1" s="1"/>
  <c r="J1999" i="1" s="1" a="1"/>
  <c r="J1999" i="1" s="1"/>
  <c r="I1993" i="1" a="1"/>
  <c r="I1993" i="1" s="1"/>
  <c r="I1998" i="1" a="1"/>
  <c r="I1998" i="1" s="1"/>
  <c r="I1999" i="1" s="1" a="1"/>
  <c r="I1999" i="1" s="1"/>
  <c r="J1992" i="1" a="1"/>
  <c r="J1992" i="1" s="1"/>
  <c r="I1995" i="1" a="1"/>
  <c r="I1995" i="1" s="1"/>
  <c r="F1995" i="1" a="1"/>
  <c r="F1995" i="1" s="1"/>
  <c r="I1988" i="1" a="1"/>
  <c r="I1988" i="1" s="1"/>
  <c r="K1989" i="1" a="1"/>
  <c r="K1989" i="1" s="1"/>
  <c r="F1993" i="1" a="1"/>
  <c r="F1993" i="1" s="1"/>
  <c r="J1996" i="1" a="1"/>
  <c r="J1996" i="1" s="1"/>
  <c r="I1991" i="1" a="1"/>
  <c r="I1991" i="1" s="1"/>
  <c r="J1993" i="1" a="1"/>
  <c r="J1993" i="1" s="1"/>
  <c r="G1990" i="1" a="1"/>
  <c r="G1990" i="1" s="1"/>
  <c r="H1988" i="1" a="1"/>
  <c r="H1988" i="1" s="1"/>
  <c r="F1989" i="1" a="1"/>
  <c r="F1989" i="1" s="1"/>
  <c r="H1996" i="1" a="1"/>
  <c r="H1996" i="1" s="1"/>
  <c r="I1990" i="1" a="1"/>
  <c r="I1990" i="1" s="1"/>
  <c r="G1988" i="1" a="1"/>
  <c r="G1988" i="1" s="1"/>
  <c r="J1995" i="1" a="1"/>
  <c r="J1995" i="1" s="1"/>
  <c r="K1993" i="1" a="1"/>
  <c r="K1993" i="1" s="1"/>
  <c r="H1995" i="1" a="1"/>
  <c r="H1995" i="1" s="1"/>
  <c r="K1994" i="1" a="1"/>
  <c r="K1994" i="1" s="1"/>
  <c r="J1991" i="1" a="1"/>
  <c r="J1991" i="1" s="1"/>
  <c r="K1988" i="1" a="1"/>
  <c r="K1988" i="1" s="1"/>
  <c r="G1993" i="1" a="1"/>
  <c r="G1993" i="1" s="1"/>
  <c r="H1992" i="1" a="1"/>
  <c r="H1992" i="1" s="1"/>
  <c r="K1992" i="1" a="1"/>
  <c r="K1992" i="1" s="1"/>
  <c r="K1990" i="1" a="1"/>
  <c r="K1990" i="1" s="1"/>
  <c r="F1990" i="1" a="1"/>
  <c r="F1990" i="1" s="1"/>
  <c r="K1991" i="1" a="1"/>
  <c r="K1991" i="1" s="1"/>
  <c r="H1998" i="1" a="1"/>
  <c r="H1998" i="1" s="1"/>
  <c r="H1999" i="1" s="1" a="1"/>
  <c r="H1999" i="1" s="1"/>
  <c r="J1988" i="1" a="1"/>
  <c r="J1988" i="1" s="1"/>
  <c r="J1994" i="1" a="1"/>
  <c r="J1994" i="1" s="1"/>
  <c r="G1994" i="1" a="1"/>
  <c r="G1994" i="1" s="1"/>
  <c r="F1992" i="1" a="1"/>
  <c r="F1992" i="1" s="1"/>
  <c r="F1994" i="1" a="1"/>
  <c r="F1994" i="1" s="1"/>
  <c r="G1979" i="1" a="1"/>
  <c r="G1979" i="1" s="1"/>
  <c r="F1982" i="1" a="1"/>
  <c r="F1982" i="1" s="1"/>
  <c r="K1981" i="1" a="1"/>
  <c r="K1981" i="1" s="1"/>
  <c r="F1978" i="1" a="1"/>
  <c r="F1978" i="1" s="1"/>
  <c r="H1979" i="1" a="1"/>
  <c r="H1979" i="1" s="1"/>
  <c r="F1981" i="1" a="1"/>
  <c r="F1981" i="1" s="1"/>
  <c r="I1978" i="1" a="1"/>
  <c r="I1978" i="1" s="1"/>
  <c r="G1980" i="1" a="1"/>
  <c r="G1980" i="1" s="1"/>
  <c r="F1980" i="1" a="1"/>
  <c r="F1980" i="1" s="1"/>
  <c r="K1978" i="1" a="1"/>
  <c r="K1978" i="1" s="1"/>
  <c r="F1983" i="1" a="1"/>
  <c r="F1983" i="1" s="1"/>
  <c r="J1981" i="1" a="1"/>
  <c r="J1981" i="1" s="1"/>
  <c r="K1980" i="1" a="1"/>
  <c r="K1980" i="1" s="1"/>
  <c r="F1988" i="1" a="1"/>
  <c r="F1988" i="1" s="1"/>
  <c r="I1983" i="1" a="1"/>
  <c r="I1983" i="1" s="1"/>
  <c r="J1980" i="1" a="1"/>
  <c r="J1980" i="1" s="1"/>
  <c r="H1982" i="1" a="1"/>
  <c r="H1982" i="1" s="1"/>
  <c r="K1987" i="1" a="1"/>
  <c r="K1987" i="1" s="1"/>
  <c r="F1987" i="1" a="1"/>
  <c r="F1987" i="1" s="1"/>
  <c r="J1987" i="1" a="1"/>
  <c r="J1987" i="1" s="1"/>
  <c r="K1982" i="1" a="1"/>
  <c r="K1982" i="1" s="1"/>
  <c r="J1978" i="1" a="1"/>
  <c r="J1978" i="1" s="1"/>
  <c r="H1980" i="1" a="1"/>
  <c r="H1980" i="1" s="1"/>
  <c r="K1986" i="1" a="1"/>
  <c r="K1986" i="1" s="1"/>
  <c r="I1979" i="1" a="1"/>
  <c r="I1979" i="1" s="1"/>
  <c r="K1977" i="1" a="1"/>
  <c r="K1977" i="1" s="1"/>
  <c r="I1985" i="1" a="1"/>
  <c r="I1985" i="1" s="1"/>
  <c r="K1979" i="1" a="1"/>
  <c r="K1979" i="1" s="1"/>
  <c r="I1987" i="1" a="1"/>
  <c r="I1987" i="1" s="1"/>
  <c r="H1987" i="1" a="1"/>
  <c r="H1987" i="1" s="1"/>
  <c r="F1985" i="1" a="1"/>
  <c r="F1985" i="1" s="1"/>
  <c r="I1984" i="1" a="1"/>
  <c r="I1984" i="1" s="1"/>
  <c r="H1981" i="1" a="1"/>
  <c r="H1981" i="1" s="1"/>
  <c r="F1984" i="1" a="1"/>
  <c r="F1984" i="1" s="1"/>
  <c r="F1979" i="1" a="1"/>
  <c r="F1979" i="1" s="1"/>
  <c r="K1984" i="1" a="1"/>
  <c r="K1984" i="1" s="1"/>
  <c r="H1983" i="1" a="1"/>
  <c r="H1983" i="1"/>
  <c r="G1987" i="1" a="1"/>
  <c r="G1987" i="1"/>
  <c r="G1986" i="1" a="1"/>
  <c r="G1986" i="1"/>
  <c r="J1982" i="1" a="1"/>
  <c r="J1982" i="1"/>
  <c r="J1986" i="1" a="1"/>
  <c r="J1986" i="1"/>
  <c r="K1985" i="1" a="1"/>
  <c r="K1985" i="1"/>
  <c r="I1986" i="1" a="1"/>
  <c r="I1986" i="1"/>
  <c r="I1980" i="1" a="1"/>
  <c r="I1980" i="1"/>
  <c r="H1985" i="1" a="1"/>
  <c r="H1985" i="1"/>
  <c r="K1983" i="1" a="1"/>
  <c r="K1983" i="1"/>
  <c r="J1983" i="1" a="1"/>
  <c r="J1983" i="1"/>
  <c r="I1981" i="1" a="1"/>
  <c r="I1981" i="1"/>
  <c r="J1979" i="1" a="1"/>
  <c r="J1979" i="1"/>
  <c r="H1978" i="1" a="1"/>
  <c r="H1978" i="1" s="1"/>
  <c r="H1986" i="1" a="1"/>
  <c r="H1986" i="1" s="1"/>
  <c r="H1984" i="1" a="1"/>
  <c r="H1984" i="1" s="1"/>
  <c r="G1982" i="1" a="1"/>
  <c r="G1982" i="1" s="1"/>
  <c r="G1978" i="1" a="1"/>
  <c r="G1978" i="1" s="1"/>
  <c r="F1986" i="1" a="1"/>
  <c r="F1986" i="1" s="1"/>
  <c r="G1985" i="1" a="1"/>
  <c r="G1985" i="1" s="1"/>
  <c r="G1981" i="1" a="1"/>
  <c r="G1981" i="1" s="1"/>
  <c r="I1982" i="1" a="1"/>
  <c r="I1982" i="1" s="1"/>
  <c r="J1985" i="1" a="1"/>
  <c r="J1985" i="1" s="1"/>
  <c r="J1984" i="1" a="1"/>
  <c r="J1984" i="1" s="1"/>
  <c r="G1984" i="1" a="1"/>
  <c r="G1984" i="1" s="1"/>
  <c r="G1983" i="1" a="1"/>
  <c r="G1983" i="1" s="1"/>
  <c r="I1968" i="1" a="1"/>
  <c r="I1968" i="1" s="1"/>
  <c r="H1968" i="1" a="1"/>
  <c r="H1968" i="1" s="1"/>
  <c r="G1970" i="1" a="1"/>
  <c r="G1970" i="1" s="1"/>
  <c r="K1968" i="1" a="1"/>
  <c r="K1968" i="1" s="1"/>
  <c r="F1970" i="1" a="1"/>
  <c r="F1970" i="1" s="1"/>
  <c r="J1967" i="1" a="1"/>
  <c r="J1967" i="1" s="1"/>
  <c r="F1969" i="1" a="1"/>
  <c r="F1969" i="1" s="1"/>
  <c r="J1968" i="1" a="1"/>
  <c r="J1968" i="1" s="1"/>
  <c r="F1968" i="1" a="1"/>
  <c r="F1968" i="1" s="1"/>
  <c r="K1967" i="1" a="1"/>
  <c r="K1967" i="1" s="1"/>
  <c r="J1975" i="1" a="1"/>
  <c r="J1975" i="1" s="1"/>
  <c r="I1972" i="1" a="1"/>
  <c r="I1972" i="1" s="1"/>
  <c r="F1972" i="1" a="1"/>
  <c r="F1972" i="1" s="1"/>
  <c r="J1977" i="1" a="1"/>
  <c r="J1977" i="1" s="1"/>
  <c r="J1971" i="1" a="1"/>
  <c r="J1971" i="1" s="1"/>
  <c r="I1976" i="1" a="1"/>
  <c r="I1976" i="1" s="1"/>
  <c r="I1975" i="1" a="1"/>
  <c r="I1975" i="1" s="1"/>
  <c r="G1975" i="1" a="1"/>
  <c r="G1975" i="1" s="1"/>
  <c r="J1969" i="1" a="1"/>
  <c r="J1969" i="1" s="1"/>
  <c r="K1974" i="1" a="1"/>
  <c r="K1974" i="1" s="1"/>
  <c r="I1969" i="1" a="1"/>
  <c r="I1969" i="1" s="1"/>
  <c r="H1972" i="1" a="1"/>
  <c r="H1972" i="1" s="1"/>
  <c r="J1972" i="1" a="1"/>
  <c r="J1972" i="1" s="1"/>
  <c r="K1971" i="1" a="1"/>
  <c r="K1971" i="1" s="1"/>
  <c r="J1970" i="1" a="1"/>
  <c r="J1970" i="1" s="1"/>
  <c r="I1977" i="1" a="1"/>
  <c r="I1977" i="1" s="1"/>
  <c r="H1977" i="1" a="1"/>
  <c r="H1977" i="1" s="1"/>
  <c r="I1971" i="1" a="1"/>
  <c r="I1971" i="1" s="1"/>
  <c r="G1977" i="1" a="1"/>
  <c r="G1977" i="1" s="1"/>
  <c r="F1977" i="1" a="1"/>
  <c r="F1977" i="1" s="1"/>
  <c r="K1976" i="1" a="1"/>
  <c r="K1976" i="1" s="1"/>
  <c r="H1975" i="1" a="1"/>
  <c r="H1975" i="1" s="1"/>
  <c r="F1975" i="1" a="1"/>
  <c r="F1975" i="1" s="1"/>
  <c r="J1976" i="1" a="1"/>
  <c r="J1976" i="1" s="1"/>
  <c r="H1976" i="1" a="1"/>
  <c r="H1976" i="1" s="1"/>
  <c r="G1976" i="1" a="1"/>
  <c r="G1976" i="1" s="1"/>
  <c r="F1976" i="1" a="1"/>
  <c r="F1976" i="1" s="1"/>
  <c r="I1970" i="1" a="1"/>
  <c r="I1970" i="1" s="1"/>
  <c r="K1975" i="1" a="1"/>
  <c r="K1975" i="1" s="1"/>
  <c r="K1972" i="1" a="1"/>
  <c r="K1972" i="1" s="1"/>
  <c r="J1974" i="1" a="1"/>
  <c r="J1974" i="1" s="1"/>
  <c r="I1974" i="1" a="1"/>
  <c r="I1974" i="1" s="1"/>
  <c r="H1974" i="1" a="1"/>
  <c r="H1974" i="1" s="1"/>
  <c r="F1974" i="1" a="1"/>
  <c r="F1974" i="1" s="1"/>
  <c r="H1970" i="1" a="1"/>
  <c r="H1970" i="1" s="1"/>
  <c r="G1974" i="1" a="1"/>
  <c r="G1974" i="1" s="1"/>
  <c r="K1969" i="1" a="1"/>
  <c r="K1969" i="1" s="1"/>
  <c r="G1972" i="1" a="1"/>
  <c r="G1972" i="1" s="1"/>
  <c r="G1968" i="1" a="1"/>
  <c r="G1968" i="1" s="1"/>
  <c r="H1971" i="1" a="1"/>
  <c r="H1971" i="1" s="1"/>
  <c r="G1971" i="1" a="1"/>
  <c r="G1971" i="1" s="1"/>
  <c r="K1970" i="1" a="1"/>
  <c r="K1970" i="1" s="1"/>
  <c r="F1971" i="1" a="1"/>
  <c r="F1971" i="1"/>
  <c r="H1969" i="1" a="1"/>
  <c r="H1969" i="1"/>
  <c r="G1969" i="1" a="1"/>
  <c r="G1969" i="1"/>
  <c r="F1958" i="1" a="1"/>
  <c r="F1958" i="1"/>
  <c r="J1959" i="1" a="1"/>
  <c r="J1959" i="1"/>
  <c r="J1963" i="1" a="1"/>
  <c r="J1963" i="1"/>
  <c r="G1964" i="1" a="1"/>
  <c r="G1964" i="1"/>
  <c r="I1967" i="1" a="1"/>
  <c r="I1967" i="1"/>
  <c r="F1964" i="1" a="1"/>
  <c r="F1964" i="1"/>
  <c r="G1963" i="1" a="1"/>
  <c r="G1963" i="1"/>
  <c r="I1958" i="1" a="1"/>
  <c r="I1958" i="1"/>
  <c r="F1960" i="1" a="1"/>
  <c r="F1960" i="1"/>
  <c r="H1967" i="1" a="1"/>
  <c r="H1967" i="1"/>
  <c r="H1961" i="1" a="1"/>
  <c r="H1961" i="1"/>
  <c r="G1967" i="1" a="1"/>
  <c r="G1967" i="1"/>
  <c r="K1966" i="1" a="1"/>
  <c r="K1966" i="1"/>
  <c r="G1957" i="1" a="1"/>
  <c r="G1957" i="1"/>
  <c r="I1965" i="1" a="1"/>
  <c r="I1965" i="1"/>
  <c r="F1959" i="1" a="1"/>
  <c r="F1959" i="1"/>
  <c r="J1966" i="1" a="1"/>
  <c r="J1966" i="1"/>
  <c r="H1966" i="1" a="1"/>
  <c r="H1966" i="1"/>
  <c r="G1965" i="1" a="1"/>
  <c r="G1965" i="1"/>
  <c r="H1958" i="1" a="1"/>
  <c r="H1958" i="1"/>
  <c r="H1960" i="1" a="1"/>
  <c r="H1960" i="1"/>
  <c r="I1964" i="1" a="1"/>
  <c r="I1964" i="1"/>
  <c r="G1958" i="1" a="1"/>
  <c r="G1958" i="1"/>
  <c r="J1962" i="1" a="1"/>
  <c r="J1962" i="1"/>
  <c r="J1961" i="1" a="1"/>
  <c r="J1961" i="1"/>
  <c r="I1961" i="1" a="1"/>
  <c r="I1961" i="1"/>
  <c r="I1962" i="1" a="1"/>
  <c r="I1962" i="1"/>
  <c r="F1961" i="1" a="1"/>
  <c r="F1961" i="1"/>
  <c r="I1957" i="1" a="1"/>
  <c r="I1957" i="1"/>
  <c r="F1963" i="1" a="1"/>
  <c r="F1963" i="1"/>
  <c r="G1961" i="1" a="1"/>
  <c r="G1961" i="1"/>
  <c r="H1963" i="1" a="1"/>
  <c r="H1963" i="1"/>
  <c r="F1962" i="1" a="1"/>
  <c r="F1962" i="1"/>
  <c r="I1959" i="1" a="1"/>
  <c r="I1959" i="1"/>
  <c r="K1958" i="1" a="1"/>
  <c r="K1958" i="1"/>
  <c r="J1958" i="1" a="1"/>
  <c r="J1958" i="1"/>
  <c r="J1964" i="1" a="1"/>
  <c r="J1964" i="1"/>
  <c r="F1965" i="1" a="1"/>
  <c r="F1965" i="1"/>
  <c r="F1967" i="1" a="1"/>
  <c r="F1967" i="1" s="1"/>
  <c r="I1966" i="1" a="1"/>
  <c r="I1966" i="1" s="1"/>
  <c r="G1966" i="1" a="1"/>
  <c r="G1966" i="1" s="1"/>
  <c r="I1960" i="1" a="1"/>
  <c r="I1960" i="1" s="1"/>
  <c r="K1957" i="1" a="1"/>
  <c r="K1957" i="1" s="1"/>
  <c r="F1966" i="1" a="1"/>
  <c r="F1966" i="1" s="1"/>
  <c r="K1965" i="1" a="1"/>
  <c r="K1965" i="1" s="1"/>
  <c r="J1965" i="1" a="1"/>
  <c r="J1965" i="1" s="1"/>
  <c r="H1965" i="1" a="1"/>
  <c r="H1965" i="1" s="1"/>
  <c r="H1964" i="1" a="1"/>
  <c r="H1964" i="1" s="1"/>
  <c r="K1963" i="1" a="1"/>
  <c r="K1963" i="1" s="1"/>
  <c r="G1962" i="1" a="1"/>
  <c r="G1962" i="1" s="1"/>
  <c r="K1960" i="1" a="1"/>
  <c r="K1960" i="1" s="1"/>
  <c r="J1957" i="1" a="1"/>
  <c r="J1957" i="1" s="1"/>
  <c r="H1957" i="1" a="1"/>
  <c r="H1957" i="1" s="1"/>
  <c r="H1959" i="1" a="1"/>
  <c r="H1959" i="1" s="1"/>
  <c r="K1959" i="1" a="1"/>
  <c r="K1959" i="1" s="1"/>
  <c r="K1964" i="1" a="1"/>
  <c r="K1964" i="1" s="1"/>
  <c r="I1963" i="1" a="1"/>
  <c r="I1963" i="1" s="1"/>
  <c r="K1962" i="1" a="1"/>
  <c r="K1962" i="1" s="1"/>
  <c r="G1959" i="1" a="1"/>
  <c r="G1959" i="1" s="1"/>
  <c r="K1961" i="1" a="1"/>
  <c r="K1961" i="1" s="1"/>
  <c r="H1962" i="1" a="1"/>
  <c r="H1962" i="1" s="1"/>
  <c r="J1960" i="1" a="1"/>
  <c r="J1960" i="1" s="1"/>
  <c r="G1960" i="1" a="1"/>
  <c r="G1960" i="1" s="1"/>
  <c r="J1955" i="1" a="1"/>
  <c r="J1955" i="1" s="1"/>
  <c r="I1955" i="1" a="1"/>
  <c r="I1955" i="1" s="1"/>
  <c r="G1955" i="1" a="1"/>
  <c r="G1955" i="1" s="1"/>
  <c r="F1951" i="1" a="1"/>
  <c r="F1951" i="1" s="1"/>
  <c r="F1955" i="1" a="1"/>
  <c r="F1955" i="1" s="1"/>
  <c r="J1953" i="1" a="1"/>
  <c r="J1953" i="1" s="1"/>
  <c r="F1953" i="1" a="1"/>
  <c r="F1953" i="1" s="1"/>
  <c r="H1952" i="1" a="1"/>
  <c r="H1952" i="1" s="1"/>
  <c r="K1950" i="1" a="1"/>
  <c r="K1950" i="1" s="1"/>
  <c r="F1952" i="1" a="1"/>
  <c r="F1952" i="1" s="1"/>
  <c r="J1948" i="1" a="1"/>
  <c r="J1948" i="1" s="1"/>
  <c r="F1946" i="1" a="1"/>
  <c r="F1946" i="1" s="1"/>
  <c r="G1946" i="1" a="1"/>
  <c r="G1946" i="1" s="1"/>
  <c r="G1952" i="1" a="1"/>
  <c r="G1952" i="1" s="1"/>
  <c r="G1948" i="1" a="1"/>
  <c r="G1948" i="1" s="1"/>
  <c r="G1950" i="1" a="1"/>
  <c r="G1950" i="1" s="1"/>
  <c r="F1956" i="1" a="1"/>
  <c r="F1956" i="1" s="1"/>
  <c r="K1947" i="1" a="1"/>
  <c r="K1947" i="1" s="1"/>
  <c r="H1954" i="1" a="1"/>
  <c r="H1954" i="1" s="1"/>
  <c r="J1946" i="1" a="1"/>
  <c r="J1946" i="1" s="1"/>
  <c r="H1946" i="1" a="1"/>
  <c r="H1946" i="1" s="1"/>
  <c r="H1947" i="1" a="1"/>
  <c r="H1947" i="1" s="1"/>
  <c r="H1948" i="1" a="1"/>
  <c r="H1948" i="1" s="1"/>
  <c r="I1956" i="1" a="1"/>
  <c r="I1956" i="1" s="1"/>
  <c r="H1956" i="1" a="1"/>
  <c r="H1956" i="1" s="1"/>
  <c r="K1954" i="1" a="1"/>
  <c r="K1954" i="1" s="1"/>
  <c r="F1954" i="1" a="1"/>
  <c r="F1954" i="1" s="1"/>
  <c r="K1953" i="1" a="1"/>
  <c r="K1953" i="1" s="1"/>
  <c r="F1950" i="1" a="1"/>
  <c r="F1950" i="1" s="1"/>
  <c r="H1953" i="1" a="1"/>
  <c r="H1953" i="1" s="1"/>
  <c r="K1948" i="1" a="1"/>
  <c r="K1948" i="1" s="1"/>
  <c r="I1947" i="1" a="1"/>
  <c r="I1947" i="1" s="1"/>
  <c r="J1954" i="1" a="1"/>
  <c r="J1954" i="1" s="1"/>
  <c r="I1951" i="1" a="1"/>
  <c r="I1951" i="1" s="1"/>
  <c r="H1955" i="1" a="1"/>
  <c r="H1955" i="1" s="1"/>
  <c r="K1951" i="1" a="1"/>
  <c r="K1951" i="1" s="1"/>
  <c r="J1947" i="1" a="1"/>
  <c r="J1947" i="1" s="1"/>
  <c r="K1946" i="1" a="1"/>
  <c r="K1946" i="1" s="1"/>
  <c r="K1952" i="1" a="1"/>
  <c r="K1952" i="1" s="1"/>
  <c r="I1950" i="1" a="1"/>
  <c r="I1950" i="1" s="1"/>
  <c r="I1946" i="1" a="1"/>
  <c r="I1946" i="1" s="1"/>
  <c r="I1954" i="1" a="1"/>
  <c r="I1954" i="1" s="1"/>
  <c r="G1954" i="1" a="1"/>
  <c r="G1954" i="1" s="1"/>
  <c r="H1951" i="1" a="1"/>
  <c r="H1951" i="1" s="1"/>
  <c r="G1953" i="1" a="1"/>
  <c r="G1953" i="1" s="1"/>
  <c r="I1953" i="1" a="1"/>
  <c r="I1953" i="1" s="1"/>
  <c r="J1952" i="1" a="1"/>
  <c r="J1952" i="1" s="1"/>
  <c r="I1952" i="1" a="1"/>
  <c r="I1952" i="1" s="1"/>
  <c r="J1950" i="1" a="1"/>
  <c r="J1950" i="1" s="1"/>
  <c r="G1951" i="1" a="1"/>
  <c r="G1951" i="1" s="1"/>
  <c r="I1948" i="1" a="1"/>
  <c r="I1948" i="1" s="1"/>
  <c r="F1947" i="1" a="1"/>
  <c r="F1947" i="1" s="1"/>
  <c r="F1948" i="1" a="1"/>
  <c r="F1948" i="1" s="1"/>
  <c r="G1947" i="1" a="1"/>
  <c r="G1947" i="1" s="1"/>
  <c r="F1957" i="1" a="1"/>
  <c r="F1957" i="1" s="1"/>
  <c r="K1956" i="1" a="1"/>
  <c r="K1956" i="1" s="1"/>
  <c r="J1956" i="1" a="1"/>
  <c r="J1956" i="1" s="1"/>
  <c r="G1956" i="1" a="1"/>
  <c r="G1956" i="1" s="1"/>
  <c r="J1951" i="1" a="1"/>
  <c r="J1951" i="1" s="1"/>
  <c r="K1955" i="1" a="1"/>
  <c r="K1955" i="1" s="1"/>
  <c r="H1950" i="1" a="1"/>
  <c r="H1950" i="1" s="1"/>
  <c r="K1944" i="1" a="1"/>
  <c r="K1944" i="1" s="1"/>
  <c r="F1936" i="1" a="1"/>
  <c r="F1936" i="1" s="1"/>
  <c r="H1940" i="1" a="1"/>
  <c r="H1940" i="1" s="1"/>
  <c r="J1939" i="1" a="1"/>
  <c r="J1939" i="1" s="1"/>
  <c r="J1943" i="1" a="1"/>
  <c r="J1943" i="1" s="1"/>
  <c r="G1938" i="1" a="1"/>
  <c r="G1938" i="1" s="1"/>
  <c r="H1939" i="1" a="1"/>
  <c r="H1939" i="1" s="1"/>
  <c r="F1939" i="1" a="1"/>
  <c r="F1939" i="1" s="1"/>
  <c r="K1936" i="1" a="1"/>
  <c r="K1936" i="1" s="1"/>
  <c r="G1945" i="1" a="1"/>
  <c r="G1945" i="1" s="1"/>
  <c r="F1945" i="1" a="1"/>
  <c r="F1945" i="1" s="1"/>
  <c r="J1944" i="1" a="1"/>
  <c r="J1944" i="1" s="1"/>
  <c r="H1944" i="1" a="1"/>
  <c r="H1944" i="1" s="1"/>
  <c r="F1937" i="1" a="1"/>
  <c r="F1937" i="1" s="1"/>
  <c r="G1944" i="1" a="1"/>
  <c r="G1944" i="1" s="1"/>
  <c r="J1938" i="1" a="1"/>
  <c r="J1938" i="1" s="1"/>
  <c r="K1943" i="1" a="1"/>
  <c r="K1943" i="1" s="1"/>
  <c r="I1943" i="1" a="1"/>
  <c r="I1943" i="1" s="1"/>
  <c r="I1937" i="1" a="1"/>
  <c r="I1937" i="1" s="1"/>
  <c r="G1943" i="1" a="1"/>
  <c r="G1943" i="1" s="1"/>
  <c r="G1942" i="1" a="1"/>
  <c r="G1942" i="1" s="1"/>
  <c r="K1941" i="1" a="1"/>
  <c r="K1941" i="1" s="1"/>
  <c r="I1939" i="1" a="1"/>
  <c r="I1939" i="1" s="1"/>
  <c r="F1943" i="1" a="1"/>
  <c r="F1943" i="1" s="1"/>
  <c r="I1942" i="1" a="1"/>
  <c r="I1942" i="1" s="1"/>
  <c r="H1942" i="1" a="1"/>
  <c r="H1942" i="1" s="1"/>
  <c r="H1937" i="1" a="1"/>
  <c r="H1937" i="1" s="1"/>
  <c r="K1940" i="1" a="1"/>
  <c r="K1940" i="1" s="1"/>
  <c r="F1938" i="1" a="1"/>
  <c r="F1938" i="1" s="1"/>
  <c r="I1938" i="1" a="1"/>
  <c r="I1938" i="1" s="1"/>
  <c r="J1941" i="1" a="1"/>
  <c r="J1941" i="1" s="1"/>
  <c r="I1941" i="1" a="1"/>
  <c r="I1941" i="1" s="1"/>
  <c r="F1940" i="1" a="1"/>
  <c r="F1940" i="1" s="1"/>
  <c r="G1939" i="1" a="1"/>
  <c r="G1939" i="1" s="1"/>
  <c r="G1937" i="1" a="1"/>
  <c r="G1937" i="1" s="1"/>
  <c r="H1938" i="1" a="1"/>
  <c r="H1938" i="1" s="1"/>
  <c r="I1940" i="1" a="1"/>
  <c r="I1940" i="1" s="1"/>
  <c r="K1935" i="1" a="1"/>
  <c r="K1935" i="1" s="1"/>
  <c r="J1942" i="1" a="1"/>
  <c r="J1942" i="1" s="1"/>
  <c r="I1944" i="1" a="1"/>
  <c r="I1944" i="1" s="1"/>
  <c r="F1944" i="1" a="1"/>
  <c r="F1944" i="1" s="1"/>
  <c r="I1936" i="1" a="1"/>
  <c r="I1936" i="1"/>
  <c r="H1943" i="1" a="1"/>
  <c r="H1943" i="1"/>
  <c r="K1938" i="1" a="1"/>
  <c r="K1938" i="1"/>
  <c r="J1935" i="1" a="1"/>
  <c r="J1935" i="1"/>
  <c r="H1945" i="1" a="1"/>
  <c r="H1945" i="1"/>
  <c r="K1937" i="1" a="1"/>
  <c r="K1937" i="1"/>
  <c r="K1942" i="1" a="1"/>
  <c r="K1942" i="1"/>
  <c r="H1941" i="1" a="1"/>
  <c r="H1941" i="1"/>
  <c r="G1941" i="1" a="1"/>
  <c r="G1941" i="1"/>
  <c r="F1941" i="1" a="1"/>
  <c r="F1941" i="1"/>
  <c r="J1936" i="1" a="1"/>
  <c r="J1936" i="1"/>
  <c r="H1936" i="1" a="1"/>
  <c r="H1936" i="1" s="1"/>
  <c r="G1936" i="1" a="1"/>
  <c r="G1936" i="1" s="1"/>
  <c r="J1940" i="1" a="1"/>
  <c r="J1940" i="1" s="1"/>
  <c r="G1940" i="1" a="1"/>
  <c r="G1940" i="1" s="1"/>
  <c r="K1945" i="1" a="1"/>
  <c r="K1945" i="1" s="1"/>
  <c r="J1937" i="1" a="1"/>
  <c r="J1937" i="1" s="1"/>
  <c r="J1945" i="1" a="1"/>
  <c r="J1945" i="1" s="1"/>
  <c r="K1939" i="1" a="1"/>
  <c r="K1939" i="1" s="1"/>
  <c r="F1942" i="1" a="1"/>
  <c r="F1942" i="1" s="1"/>
  <c r="I1945" i="1" a="1"/>
  <c r="I1945" i="1" s="1"/>
  <c r="J1929" i="1" a="1"/>
  <c r="J1929" i="1" s="1"/>
  <c r="I1930" i="1" a="1"/>
  <c r="I1930" i="1" s="1"/>
  <c r="H1931" i="1" a="1"/>
  <c r="H1931" i="1" s="1"/>
  <c r="H1925" i="1" a="1"/>
  <c r="H1925" i="1" s="1"/>
  <c r="F1931" i="1" a="1"/>
  <c r="F1931" i="1" s="1"/>
  <c r="I1935" i="1" a="1"/>
  <c r="I1935" i="1" s="1"/>
  <c r="H1935" i="1" a="1"/>
  <c r="H1935" i="1" s="1"/>
  <c r="G1935" i="1" a="1"/>
  <c r="G1935" i="1" s="1"/>
  <c r="F1935" i="1" a="1"/>
  <c r="F1935" i="1" s="1"/>
  <c r="J1933" i="1" a="1"/>
  <c r="J1933" i="1" s="1"/>
  <c r="F1927" i="1" a="1"/>
  <c r="F1927" i="1" s="1"/>
  <c r="H1928" i="1" a="1"/>
  <c r="H1928" i="1" s="1"/>
  <c r="G1931" i="1" a="1"/>
  <c r="G1931" i="1" s="1"/>
  <c r="K1934" i="1" a="1"/>
  <c r="K1934" i="1" s="1"/>
  <c r="F1928" i="1" a="1"/>
  <c r="F1928" i="1" s="1"/>
  <c r="J1934" i="1" a="1"/>
  <c r="J1934" i="1" s="1"/>
  <c r="H1933" i="1" a="1"/>
  <c r="H1933" i="1" s="1"/>
  <c r="H1932" i="1" a="1"/>
  <c r="H1932" i="1" s="1"/>
  <c r="I1934" i="1" a="1"/>
  <c r="I1934" i="1" s="1"/>
  <c r="G1932" i="1" a="1"/>
  <c r="G1932" i="1" s="1"/>
  <c r="G1929" i="1" a="1"/>
  <c r="G1929" i="1" s="1"/>
  <c r="H1934" i="1" a="1"/>
  <c r="H1934" i="1" s="1"/>
  <c r="I1927" i="1" a="1"/>
  <c r="I1927" i="1" s="1"/>
  <c r="K1933" i="1" a="1"/>
  <c r="K1933" i="1" s="1"/>
  <c r="I1931" i="1" a="1"/>
  <c r="I1931" i="1" s="1"/>
  <c r="K1926" i="1" a="1"/>
  <c r="K1926" i="1" s="1"/>
  <c r="K1925" i="1" a="1"/>
  <c r="K1925" i="1" s="1"/>
  <c r="J1932" i="1" a="1"/>
  <c r="J1932" i="1" s="1"/>
  <c r="I1932" i="1" a="1"/>
  <c r="I1932" i="1" s="1"/>
  <c r="K1931" i="1" a="1"/>
  <c r="K1931" i="1" s="1"/>
  <c r="K1929" i="1" a="1"/>
  <c r="K1929" i="1" s="1"/>
  <c r="G1928" i="1" a="1"/>
  <c r="G1928" i="1" s="1"/>
  <c r="J1925" i="1" a="1"/>
  <c r="J1925" i="1" s="1"/>
  <c r="I1929" i="1" a="1"/>
  <c r="I1929" i="1" s="1"/>
  <c r="H1926" i="1" a="1"/>
  <c r="H1926" i="1" s="1"/>
  <c r="J1926" i="1" a="1"/>
  <c r="J1926" i="1" s="1"/>
  <c r="K1932" i="1" a="1"/>
  <c r="K1932" i="1" s="1"/>
  <c r="J1930" i="1" a="1"/>
  <c r="J1930" i="1" s="1"/>
  <c r="K1928" i="1" a="1"/>
  <c r="K1928" i="1" s="1"/>
  <c r="J1927" i="1" a="1"/>
  <c r="J1927" i="1" s="1"/>
  <c r="G1930" i="1" a="1"/>
  <c r="G1930" i="1" s="1"/>
  <c r="I1928" i="1" a="1"/>
  <c r="I1928" i="1" s="1"/>
  <c r="G1934" i="1" a="1"/>
  <c r="G1934" i="1" s="1"/>
  <c r="F1934" i="1" a="1"/>
  <c r="F1934" i="1" s="1"/>
  <c r="F1933" i="1" a="1"/>
  <c r="F1933" i="1" s="1"/>
  <c r="F1932" i="1" a="1"/>
  <c r="F1932" i="1" s="1"/>
  <c r="K1927" i="1" a="1"/>
  <c r="K1927" i="1" s="1"/>
  <c r="G1926" i="1" a="1"/>
  <c r="G1926" i="1" s="1"/>
  <c r="K1930" i="1" a="1"/>
  <c r="K1930" i="1"/>
  <c r="I1926" i="1" a="1"/>
  <c r="I1926" i="1"/>
  <c r="I1933" i="1" a="1"/>
  <c r="I1933" i="1"/>
  <c r="G1927" i="1" a="1"/>
  <c r="G1927" i="1"/>
  <c r="H1930" i="1" a="1"/>
  <c r="H1930" i="1"/>
  <c r="F1926" i="1" a="1"/>
  <c r="F1926" i="1"/>
  <c r="F1929" i="1" a="1"/>
  <c r="F1929" i="1"/>
  <c r="G1933" i="1" a="1"/>
  <c r="G1933" i="1"/>
  <c r="H1929" i="1" a="1"/>
  <c r="H1929" i="1"/>
  <c r="J1928" i="1" a="1"/>
  <c r="J1928" i="1"/>
  <c r="I1925" i="1" a="1"/>
  <c r="I1925" i="1"/>
  <c r="F1930" i="1" a="1"/>
  <c r="F1930" i="1"/>
  <c r="H1927" i="1" a="1"/>
  <c r="H1927" i="1"/>
  <c r="J1931" i="1" a="1"/>
  <c r="J1931" i="1"/>
  <c r="K1924" i="1" a="1"/>
  <c r="K1924" i="1"/>
  <c r="J1924" i="1" a="1"/>
  <c r="J1924" i="1"/>
  <c r="H1923" i="1" a="1"/>
  <c r="H1923" i="1"/>
  <c r="I1924" i="1" a="1"/>
  <c r="I1924" i="1"/>
  <c r="G1918" i="1" a="1"/>
  <c r="G1918" i="1"/>
  <c r="J1923" i="1" a="1"/>
  <c r="J1923" i="1"/>
  <c r="H1924" i="1" a="1"/>
  <c r="H1924" i="1"/>
  <c r="G1924" i="1" a="1"/>
  <c r="G1924" i="1"/>
  <c r="F1924" i="1" a="1"/>
  <c r="F1924" i="1"/>
  <c r="I1923" i="1" a="1"/>
  <c r="I1923" i="1"/>
  <c r="F1923" i="1" a="1"/>
  <c r="F1923" i="1"/>
  <c r="K1918" i="1" a="1"/>
  <c r="K1918" i="1"/>
  <c r="F1918" i="1" a="1"/>
  <c r="F1918" i="1"/>
  <c r="K1923" i="1" a="1"/>
  <c r="K1923" i="1"/>
  <c r="F1921" i="1" a="1"/>
  <c r="F1921" i="1"/>
  <c r="G1923" i="1" a="1"/>
  <c r="G1923" i="1"/>
  <c r="K1922" i="1" a="1"/>
  <c r="K1922" i="1"/>
  <c r="F1922" i="1" a="1"/>
  <c r="F1922" i="1"/>
  <c r="J1922" i="1" a="1"/>
  <c r="J1922" i="1"/>
  <c r="G1922" i="1" a="1"/>
  <c r="G1922" i="1"/>
  <c r="K1921" i="1" a="1"/>
  <c r="K1921" i="1"/>
  <c r="F1920" i="1" a="1"/>
  <c r="F1920" i="1"/>
  <c r="J1921" i="1" a="1"/>
  <c r="J1921" i="1"/>
  <c r="G1921" i="1" a="1"/>
  <c r="G1921" i="1"/>
  <c r="I1920" i="1" a="1"/>
  <c r="I1920" i="1"/>
  <c r="G1920" i="1" a="1"/>
  <c r="G1920" i="1"/>
  <c r="K1917" i="1" a="1"/>
  <c r="K1917" i="1"/>
  <c r="H1917" i="1" a="1"/>
  <c r="H1917" i="1"/>
  <c r="I1917" i="1" a="1"/>
  <c r="I1917" i="1"/>
  <c r="I1919" i="1" a="1"/>
  <c r="I1919" i="1"/>
  <c r="G1917" i="1" a="1"/>
  <c r="G1917" i="1"/>
  <c r="J1918" i="1" a="1"/>
  <c r="J1918" i="1"/>
  <c r="G1919" i="1" a="1"/>
  <c r="G1919" i="1"/>
  <c r="I1921" i="1" a="1"/>
  <c r="I1921" i="1"/>
  <c r="K1920" i="1" a="1"/>
  <c r="K1920" i="1"/>
  <c r="H1918" i="1" a="1"/>
  <c r="H1918" i="1"/>
  <c r="H1920" i="1" a="1"/>
  <c r="H1920" i="1"/>
  <c r="H1919" i="1" a="1"/>
  <c r="H1919" i="1"/>
  <c r="I1922" i="1" a="1"/>
  <c r="I1922" i="1"/>
  <c r="H1922" i="1" a="1"/>
  <c r="H1922" i="1" s="1"/>
  <c r="I1918" i="1" a="1"/>
  <c r="I1918" i="1" s="1"/>
  <c r="H1921" i="1" a="1"/>
  <c r="H1921" i="1" s="1"/>
  <c r="J1920" i="1" a="1"/>
  <c r="J1920" i="1" s="1"/>
  <c r="J1919" i="1" a="1"/>
  <c r="J1919" i="1" s="1"/>
  <c r="F1919" i="1" a="1"/>
  <c r="F1919" i="1" s="1"/>
  <c r="J1917" i="1" a="1"/>
  <c r="J1917" i="1" s="1"/>
  <c r="K1919" i="1" a="1"/>
  <c r="K1919" i="1" s="1"/>
  <c r="G1925" i="1" a="1"/>
  <c r="G1925" i="1" s="1"/>
  <c r="F1925" i="1" a="1"/>
  <c r="F1925" i="1" s="1"/>
  <c r="G1908" i="1" a="1"/>
  <c r="G1908" i="1" s="1"/>
  <c r="J1907" i="1" a="1"/>
  <c r="J1907" i="1" s="1"/>
  <c r="F1910" i="1" a="1"/>
  <c r="F1910" i="1" s="1"/>
  <c r="J1909" i="1" a="1"/>
  <c r="J1909" i="1" s="1"/>
  <c r="I1909" i="1" a="1"/>
  <c r="I1909" i="1" s="1"/>
  <c r="H1909" i="1" a="1"/>
  <c r="H1909" i="1" s="1"/>
  <c r="J1908" i="1" a="1"/>
  <c r="J1908" i="1" s="1"/>
  <c r="G1907" i="1" a="1"/>
  <c r="G1907" i="1" s="1"/>
  <c r="F1907" i="1" a="1"/>
  <c r="F1907" i="1" s="1"/>
  <c r="K1906" i="1" a="1"/>
  <c r="K1906" i="1" s="1"/>
  <c r="H1907" i="1" a="1"/>
  <c r="H1907" i="1" s="1"/>
  <c r="I1915" i="1" a="1"/>
  <c r="I1915" i="1" s="1"/>
  <c r="F1917" i="1" a="1"/>
  <c r="F1917" i="1" s="1"/>
  <c r="K1915" i="1" a="1"/>
  <c r="K1915" i="1" s="1"/>
  <c r="I1912" i="1" a="1"/>
  <c r="I1912" i="1" s="1"/>
  <c r="H1908" i="1" a="1"/>
  <c r="H1908" i="1" s="1"/>
  <c r="K1916" i="1" a="1"/>
  <c r="K1916" i="1" s="1"/>
  <c r="J1916" i="1" a="1"/>
  <c r="J1916" i="1" s="1"/>
  <c r="F1909" i="1" a="1"/>
  <c r="F1909" i="1" s="1"/>
  <c r="K1913" i="1" a="1"/>
  <c r="K1913" i="1" s="1"/>
  <c r="H1912" i="1" a="1"/>
  <c r="H1912" i="1" s="1"/>
  <c r="I1916" i="1" a="1"/>
  <c r="I1916" i="1" s="1"/>
  <c r="H1916" i="1" a="1"/>
  <c r="H1916" i="1" s="1"/>
  <c r="F1912" i="1" a="1"/>
  <c r="F1912" i="1" s="1"/>
  <c r="K1908" i="1" a="1"/>
  <c r="K1908" i="1" s="1"/>
  <c r="F1908" i="1" a="1"/>
  <c r="F1908" i="1" s="1"/>
  <c r="I1907" i="1" a="1"/>
  <c r="I1907" i="1" s="1"/>
  <c r="G1915" i="1" a="1"/>
  <c r="G1915" i="1" s="1"/>
  <c r="H1911" i="1" a="1"/>
  <c r="H1911" i="1" s="1"/>
  <c r="J1914" i="1" a="1"/>
  <c r="J1914" i="1" s="1"/>
  <c r="G1916" i="1" a="1"/>
  <c r="G1916" i="1" s="1"/>
  <c r="F1916" i="1" a="1"/>
  <c r="F1916" i="1" s="1"/>
  <c r="J1915" i="1" a="1"/>
  <c r="J1915" i="1" s="1"/>
  <c r="H1915" i="1" a="1"/>
  <c r="H1915" i="1" s="1"/>
  <c r="H1914" i="1" a="1"/>
  <c r="H1914" i="1" s="1"/>
  <c r="G1913" i="1" a="1"/>
  <c r="G1913" i="1" s="1"/>
  <c r="I1914" i="1" a="1"/>
  <c r="I1914" i="1" s="1"/>
  <c r="F1913" i="1" a="1"/>
  <c r="F1913" i="1" s="1"/>
  <c r="F1915" i="1" a="1"/>
  <c r="F1915" i="1" s="1"/>
  <c r="F1914" i="1" a="1"/>
  <c r="F1914" i="1" s="1"/>
  <c r="K1914" i="1" a="1"/>
  <c r="K1914" i="1" s="1"/>
  <c r="G1914" i="1" a="1"/>
  <c r="G1914" i="1" s="1"/>
  <c r="H1913" i="1" a="1"/>
  <c r="H1913" i="1" s="1"/>
  <c r="G1911" i="1" a="1"/>
  <c r="G1911" i="1" s="1"/>
  <c r="H1910" i="1" a="1"/>
  <c r="H1910" i="1" s="1"/>
  <c r="J1913" i="1" a="1"/>
  <c r="J1913" i="1" s="1"/>
  <c r="I1913" i="1" a="1"/>
  <c r="I1913" i="1" s="1"/>
  <c r="K1912" i="1" a="1"/>
  <c r="K1912" i="1" s="1"/>
  <c r="K1907" i="1" a="1"/>
  <c r="K1907" i="1" s="1"/>
  <c r="K1911" i="1" a="1"/>
  <c r="K1911" i="1" s="1"/>
  <c r="J1912" i="1" a="1"/>
  <c r="J1912" i="1" s="1"/>
  <c r="G1912" i="1" a="1"/>
  <c r="G1912" i="1" s="1"/>
  <c r="F1911" i="1" a="1"/>
  <c r="F1911" i="1" s="1"/>
  <c r="J1911" i="1" a="1"/>
  <c r="J1911" i="1" s="1"/>
  <c r="I1911" i="1" a="1"/>
  <c r="I1911" i="1" s="1"/>
  <c r="K1910" i="1" a="1"/>
  <c r="K1910" i="1" s="1"/>
  <c r="K1909" i="1" a="1"/>
  <c r="K1909" i="1" s="1"/>
  <c r="G1910" i="1" a="1"/>
  <c r="G1910" i="1" s="1"/>
  <c r="J1910" i="1" a="1"/>
  <c r="J1910" i="1" s="1"/>
  <c r="I1910" i="1" a="1"/>
  <c r="I1910" i="1" s="1"/>
  <c r="G1909" i="1" a="1"/>
  <c r="G1909" i="1" s="1"/>
  <c r="I1908" i="1" a="1"/>
  <c r="I1908" i="1" s="1"/>
  <c r="F1901" i="1" a="1"/>
  <c r="F1901" i="1" s="1"/>
  <c r="G1905" i="1" a="1"/>
  <c r="G1905" i="1" s="1"/>
  <c r="K1901" i="1" a="1"/>
  <c r="K1901" i="1" s="1"/>
  <c r="G1901" i="1" a="1"/>
  <c r="G1901" i="1" s="1"/>
  <c r="K1904" i="1" a="1"/>
  <c r="K1904" i="1" s="1"/>
  <c r="G1902" i="1" a="1"/>
  <c r="G1902" i="1" s="1"/>
  <c r="I1903" i="1" a="1"/>
  <c r="I1903" i="1" s="1"/>
  <c r="J1899" i="1" a="1"/>
  <c r="J1899" i="1" s="1"/>
  <c r="K1903" i="1" a="1"/>
  <c r="K1903" i="1" s="1"/>
  <c r="J1906" i="1" a="1"/>
  <c r="J1906" i="1" s="1"/>
  <c r="G1904" i="1" a="1"/>
  <c r="G1904" i="1" s="1"/>
  <c r="K1902" i="1" a="1"/>
  <c r="K1902" i="1" s="1"/>
  <c r="J1905" i="1" a="1"/>
  <c r="J1905" i="1" s="1"/>
  <c r="H1901" i="1" a="1"/>
  <c r="H1901" i="1" s="1"/>
  <c r="I1905" i="1" a="1"/>
  <c r="I1905" i="1" s="1"/>
  <c r="F1904" i="1" a="1"/>
  <c r="F1904" i="1" s="1"/>
  <c r="H1905" i="1" a="1"/>
  <c r="H1905" i="1" s="1"/>
  <c r="H1899" i="1" a="1"/>
  <c r="H1899" i="1" s="1"/>
  <c r="I1902" i="1" a="1"/>
  <c r="I1902" i="1" s="1"/>
  <c r="I1900" i="1" a="1"/>
  <c r="I1900" i="1" s="1"/>
  <c r="I1904" i="1" a="1"/>
  <c r="I1904" i="1" s="1"/>
  <c r="G1900" i="1" a="1"/>
  <c r="G1900" i="1" s="1"/>
  <c r="H1904" i="1" a="1"/>
  <c r="H1904" i="1" s="1"/>
  <c r="J1900" i="1" a="1"/>
  <c r="J1900" i="1" s="1"/>
  <c r="H1902" i="1" a="1"/>
  <c r="H1902" i="1" s="1"/>
  <c r="H1903" i="1" a="1"/>
  <c r="H1903" i="1" s="1"/>
  <c r="F1900" i="1" a="1"/>
  <c r="F1900" i="1" s="1"/>
  <c r="H1900" i="1" a="1"/>
  <c r="H1900" i="1" s="1"/>
  <c r="K1905" i="1" a="1"/>
  <c r="K1905" i="1" s="1"/>
  <c r="F1899" i="1" a="1"/>
  <c r="F1899" i="1" s="1"/>
  <c r="G1903" i="1" a="1"/>
  <c r="G1903" i="1" s="1"/>
  <c r="J1903" i="1" a="1"/>
  <c r="J1903" i="1" s="1"/>
  <c r="K1900" i="1" a="1"/>
  <c r="K1900" i="1" s="1"/>
  <c r="J1902" i="1" a="1"/>
  <c r="J1902" i="1" s="1"/>
  <c r="I1906" i="1" a="1"/>
  <c r="I1906" i="1" s="1"/>
  <c r="H1906" i="1" a="1"/>
  <c r="H1906" i="1" s="1"/>
  <c r="G1899" i="1" a="1"/>
  <c r="G1899" i="1" s="1"/>
  <c r="F1905" i="1" a="1"/>
  <c r="F1905" i="1" s="1"/>
  <c r="J1904" i="1" a="1"/>
  <c r="J1904" i="1" s="1"/>
  <c r="I1899" i="1" a="1"/>
  <c r="I1899" i="1" s="1"/>
  <c r="G1906" i="1" a="1"/>
  <c r="G1906" i="1" s="1"/>
  <c r="F1906" i="1" a="1"/>
  <c r="F1906" i="1" s="1"/>
  <c r="I1901" i="1" a="1"/>
  <c r="I1901" i="1" s="1"/>
  <c r="F1903" i="1" a="1"/>
  <c r="F1903" i="1" s="1"/>
  <c r="K1899" i="1" a="1"/>
  <c r="K1899" i="1" s="1"/>
  <c r="F1902" i="1" a="1"/>
  <c r="F1902" i="1" s="1"/>
  <c r="J1901" i="1" a="1"/>
  <c r="J1901" i="1" s="1"/>
  <c r="H1671" i="1" a="1"/>
  <c r="H1671" i="1" s="1"/>
  <c r="J1670" i="1" a="1"/>
  <c r="J1670" i="1" s="1"/>
  <c r="F1671" i="1" a="1"/>
  <c r="F1671" i="1" s="1"/>
  <c r="I1671" i="1" a="1"/>
  <c r="I1671" i="1" s="1"/>
  <c r="H1670" i="1" a="1"/>
  <c r="H1670" i="1" s="1"/>
  <c r="K1671" i="1" a="1"/>
  <c r="K1671" i="1" s="1"/>
  <c r="K1670" i="1" a="1"/>
  <c r="K1670" i="1"/>
  <c r="J1671" i="1" a="1"/>
  <c r="J1671" i="1"/>
  <c r="I1670" i="1" a="1"/>
  <c r="I1670" i="1"/>
  <c r="G1670" i="1" a="1"/>
  <c r="G1670" i="1"/>
  <c r="G1671" i="1" a="1"/>
  <c r="G1671" i="1"/>
  <c r="F1670" i="1" a="1"/>
  <c r="F1670" i="1"/>
  <c r="H1667" i="1" a="1"/>
  <c r="H1667" i="1"/>
  <c r="J1664" i="1" a="1"/>
  <c r="J1664" i="1"/>
  <c r="J1659" i="1" a="1"/>
  <c r="J1659" i="1"/>
  <c r="J1666" i="1" a="1"/>
  <c r="J1666" i="1"/>
  <c r="F1659" i="1" a="1"/>
  <c r="F1659" i="1"/>
  <c r="G1662" i="1" a="1"/>
  <c r="G1662" i="1"/>
  <c r="G1665" i="1" a="1"/>
  <c r="G1665" i="1"/>
  <c r="I1667" i="1" a="1"/>
  <c r="I1667" i="1"/>
  <c r="K1662" i="1" a="1"/>
  <c r="K1662" i="1"/>
  <c r="F1664" i="1" a="1"/>
  <c r="F1664" i="1"/>
  <c r="K1669" i="1" a="1"/>
  <c r="K1669" i="1"/>
  <c r="H1659" i="1" a="1"/>
  <c r="H1659" i="1"/>
  <c r="H1669" i="1" a="1"/>
  <c r="H1669" i="1"/>
  <c r="H1668" i="1" a="1"/>
  <c r="H1668" i="1"/>
  <c r="H1666" i="1" a="1"/>
  <c r="H1666" i="1"/>
  <c r="F1665" i="1" a="1"/>
  <c r="F1665" i="1"/>
  <c r="K1659" i="1" a="1"/>
  <c r="K1659" i="1"/>
  <c r="I1659" i="1" a="1"/>
  <c r="I1659" i="1"/>
  <c r="G1659" i="1" a="1"/>
  <c r="G1659" i="1"/>
  <c r="K1665" i="1" a="1"/>
  <c r="K1665" i="1"/>
  <c r="G1660" i="1" a="1"/>
  <c r="G1660" i="1"/>
  <c r="H1662" i="1" a="1"/>
  <c r="H1662" i="1"/>
  <c r="I1664" i="1" a="1"/>
  <c r="I1664" i="1"/>
  <c r="G1664" i="1" a="1"/>
  <c r="G1664" i="1"/>
  <c r="J1660" i="1" a="1"/>
  <c r="J1660" i="1"/>
  <c r="J1663" i="1" a="1"/>
  <c r="J1663" i="1"/>
  <c r="I1660" i="1" a="1"/>
  <c r="I1660" i="1"/>
  <c r="J1668" i="1" a="1"/>
  <c r="J1668" i="1"/>
  <c r="G1668" i="1" a="1"/>
  <c r="G1668" i="1"/>
  <c r="H1665" i="1" a="1"/>
  <c r="H1665" i="1"/>
  <c r="K1663" i="1" a="1"/>
  <c r="K1663" i="1"/>
  <c r="K1664" i="1" a="1"/>
  <c r="K1664" i="1"/>
  <c r="J1662" i="1" a="1"/>
  <c r="J1662" i="1"/>
  <c r="J1669" i="1" a="1"/>
  <c r="J1669" i="1"/>
  <c r="I1669" i="1" a="1"/>
  <c r="I1669" i="1"/>
  <c r="G1669" i="1" a="1"/>
  <c r="G1669" i="1"/>
  <c r="F1669" i="1" a="1"/>
  <c r="F1669" i="1"/>
  <c r="K1668" i="1" a="1"/>
  <c r="K1668" i="1"/>
  <c r="I1666" i="1" a="1"/>
  <c r="I1666" i="1"/>
  <c r="K1660" i="1" a="1"/>
  <c r="K1660" i="1"/>
  <c r="I1668" i="1" a="1"/>
  <c r="I1668" i="1"/>
  <c r="K1667" i="1" a="1"/>
  <c r="K1667" i="1"/>
  <c r="F1667" i="1" a="1"/>
  <c r="F1667" i="1"/>
  <c r="F1666" i="1" a="1"/>
  <c r="F1666" i="1"/>
  <c r="H1663" i="1" a="1"/>
  <c r="H1663" i="1"/>
  <c r="J1667" i="1" a="1"/>
  <c r="J1667" i="1"/>
  <c r="J1665" i="1" a="1"/>
  <c r="J1665" i="1"/>
  <c r="I1663" i="1" a="1"/>
  <c r="I1663" i="1"/>
  <c r="F1663" i="1" a="1"/>
  <c r="F1663" i="1"/>
  <c r="F1660" i="1" a="1"/>
  <c r="F1660" i="1"/>
  <c r="H1664" i="1" a="1"/>
  <c r="H1664" i="1"/>
  <c r="G1663" i="1" a="1"/>
  <c r="G1663" i="1"/>
  <c r="H1660" i="1" a="1"/>
  <c r="H1660" i="1" s="1"/>
  <c r="K1666" i="1" a="1"/>
  <c r="K1666" i="1" s="1"/>
  <c r="I1665" i="1" a="1"/>
  <c r="I1665" i="1"/>
  <c r="G1666" i="1" a="1"/>
  <c r="G1666" i="1"/>
  <c r="I1662" i="1" a="1"/>
  <c r="I1662" i="1"/>
  <c r="F1668" i="1" a="1"/>
  <c r="F1668" i="1"/>
  <c r="G1667" i="1" a="1"/>
  <c r="G1667" i="1"/>
  <c r="F1662" i="1" a="1"/>
  <c r="F1662" i="1"/>
  <c r="G1645" i="1" a="1"/>
  <c r="G1645" i="1"/>
  <c r="G1652" i="1" a="1"/>
  <c r="G1652" i="1"/>
  <c r="K1642" i="1" a="1"/>
  <c r="K1642" i="1"/>
  <c r="I1645" i="1" a="1"/>
  <c r="I1645" i="1"/>
  <c r="H1646" i="1" a="1"/>
  <c r="H1646" i="1"/>
  <c r="G1644" i="1" a="1"/>
  <c r="G1644" i="1"/>
  <c r="H1642" i="1" a="1"/>
  <c r="H1642" i="1"/>
  <c r="I1642" i="1" a="1"/>
  <c r="I1642" i="1"/>
  <c r="F1642" i="1" a="1"/>
  <c r="F1642" i="1"/>
  <c r="F1645" i="1" a="1"/>
  <c r="F1645" i="1"/>
  <c r="K1658" i="1" a="1"/>
  <c r="K1658" i="1"/>
  <c r="J1658" i="1" a="1"/>
  <c r="J1658" i="1"/>
  <c r="I1658" i="1" a="1"/>
  <c r="I1658" i="1"/>
  <c r="I1644" i="1" a="1"/>
  <c r="I1644" i="1"/>
  <c r="K1645" i="1" a="1"/>
  <c r="K1645" i="1"/>
  <c r="H1658" i="1" a="1"/>
  <c r="H1658" i="1"/>
  <c r="G1658" i="1" a="1"/>
  <c r="G1658" i="1"/>
  <c r="F1658" i="1" a="1"/>
  <c r="F1658" i="1"/>
  <c r="G1642" i="1" a="1"/>
  <c r="G1642" i="1"/>
  <c r="K1644" i="1" a="1"/>
  <c r="K1644" i="1"/>
  <c r="F1644" i="1" a="1"/>
  <c r="F1644" i="1"/>
  <c r="I1652" i="1" a="1"/>
  <c r="I1652" i="1"/>
  <c r="J1642" i="1" a="1"/>
  <c r="J1642" i="1"/>
  <c r="G1646" i="1" a="1"/>
  <c r="G1646" i="1"/>
  <c r="H1644" i="1" a="1"/>
  <c r="H1644" i="1"/>
  <c r="H1652" i="1" a="1"/>
  <c r="H1652" i="1"/>
  <c r="F1652" i="1" a="1"/>
  <c r="F1652" i="1"/>
  <c r="K1646" i="1" a="1"/>
  <c r="K1646" i="1"/>
  <c r="F1646" i="1" a="1"/>
  <c r="F1646" i="1"/>
  <c r="J1644" i="1" a="1"/>
  <c r="J1644" i="1"/>
  <c r="K1652" i="1" a="1"/>
  <c r="K1652" i="1"/>
  <c r="I1646" i="1" a="1"/>
  <c r="I1646" i="1"/>
  <c r="H1645" i="1" a="1"/>
  <c r="H1645" i="1"/>
  <c r="J1652" i="1" a="1"/>
  <c r="J1652" i="1"/>
  <c r="J1645" i="1" a="1"/>
  <c r="J1645" i="1"/>
  <c r="J1646" i="1" a="1"/>
  <c r="J1646" i="1"/>
  <c r="F1624" i="1" a="1"/>
  <c r="F1624" i="1"/>
  <c r="H1624" i="1" a="1"/>
  <c r="H1624" i="1"/>
  <c r="K1624" i="1" a="1"/>
  <c r="K1624" i="1"/>
  <c r="J1625" i="1" a="1"/>
  <c r="J1625" i="1"/>
  <c r="J1622" i="1" a="1"/>
  <c r="J1622" i="1"/>
  <c r="K1627" i="1" a="1"/>
  <c r="K1627" i="1"/>
  <c r="K1625" i="1" a="1"/>
  <c r="K1625" i="1"/>
  <c r="H1623" i="1" a="1"/>
  <c r="H1623" i="1"/>
  <c r="I1625" i="1" a="1"/>
  <c r="I1625" i="1"/>
  <c r="F1626" i="1" a="1"/>
  <c r="F1626" i="1"/>
  <c r="G1625" i="1" a="1"/>
  <c r="G1625" i="1"/>
  <c r="J1624" i="1" a="1"/>
  <c r="J1624" i="1"/>
  <c r="I1624" i="1" a="1"/>
  <c r="I1624" i="1"/>
  <c r="K1623" i="1" a="1"/>
  <c r="K1623" i="1"/>
  <c r="I1622" i="1" a="1"/>
  <c r="I1622" i="1"/>
  <c r="H1627" i="1" a="1"/>
  <c r="H1627" i="1"/>
  <c r="G1623" i="1" a="1"/>
  <c r="G1623" i="1"/>
  <c r="K1626" i="1" a="1"/>
  <c r="K1626" i="1"/>
  <c r="K1622" i="1" a="1"/>
  <c r="K1622" i="1"/>
  <c r="G1624" i="1" a="1"/>
  <c r="G1624" i="1"/>
  <c r="H1625" i="1" a="1"/>
  <c r="H1625" i="1"/>
  <c r="I1623" i="1" a="1"/>
  <c r="I1623" i="1"/>
  <c r="F1627" i="1" a="1"/>
  <c r="F1627" i="1"/>
  <c r="J1626" i="1" a="1"/>
  <c r="J1626" i="1"/>
  <c r="G1626" i="1" a="1"/>
  <c r="G1626" i="1"/>
  <c r="F1625" i="1" a="1"/>
  <c r="F1625" i="1"/>
  <c r="F1623" i="1" a="1"/>
  <c r="F1623" i="1"/>
  <c r="H1622" i="1" a="1"/>
  <c r="H1622" i="1"/>
  <c r="K1641" i="1" a="1"/>
  <c r="K1641" i="1"/>
  <c r="J1641" i="1" a="1"/>
  <c r="J1641" i="1"/>
  <c r="I1641" i="1" a="1"/>
  <c r="I1641" i="1"/>
  <c r="H1641" i="1" a="1"/>
  <c r="H1641" i="1"/>
  <c r="G1641" i="1" a="1"/>
  <c r="G1641" i="1"/>
  <c r="F1641" i="1" a="1"/>
  <c r="F1641" i="1"/>
  <c r="K1640" i="1" a="1"/>
  <c r="K1640" i="1"/>
  <c r="J1623" i="1" a="1"/>
  <c r="J1623" i="1"/>
  <c r="J1640" i="1" a="1"/>
  <c r="J1640" i="1"/>
  <c r="I1640" i="1" a="1"/>
  <c r="I1640" i="1"/>
  <c r="H1640" i="1" a="1"/>
  <c r="H1640" i="1"/>
  <c r="G1640" i="1" a="1"/>
  <c r="G1640" i="1"/>
  <c r="F1640" i="1" a="1"/>
  <c r="F1640" i="1"/>
  <c r="I1627" i="1" a="1"/>
  <c r="I1627" i="1"/>
  <c r="G1627" i="1" a="1"/>
  <c r="G1627" i="1"/>
  <c r="I1626" i="1" a="1"/>
  <c r="I1626" i="1"/>
  <c r="J1627" i="1" a="1"/>
  <c r="J1627" i="1"/>
  <c r="H1626" i="1" a="1"/>
  <c r="H1626" i="1"/>
  <c r="H1619" i="1" a="1"/>
  <c r="H1619" i="1"/>
  <c r="F1610" i="1" a="1"/>
  <c r="F1610" i="1"/>
  <c r="G1621" i="1" a="1"/>
  <c r="G1621" i="1"/>
  <c r="G1620" i="1" a="1"/>
  <c r="G1620" i="1"/>
  <c r="F1620" i="1" a="1"/>
  <c r="F1620" i="1"/>
  <c r="J1619" i="1" a="1"/>
  <c r="J1619" i="1"/>
  <c r="I1617" i="1" a="1"/>
  <c r="I1617" i="1"/>
  <c r="H1617" i="1" a="1"/>
  <c r="H1617" i="1"/>
  <c r="J1611" i="1" a="1"/>
  <c r="J1611" i="1"/>
  <c r="H1611" i="1" a="1"/>
  <c r="H1611" i="1"/>
  <c r="K1609" i="1" a="1"/>
  <c r="K1609" i="1"/>
  <c r="K1610" i="1" a="1"/>
  <c r="K1610" i="1"/>
  <c r="J1610" i="1" a="1"/>
  <c r="J1610" i="1"/>
  <c r="K1617" i="1" a="1"/>
  <c r="K1617" i="1"/>
  <c r="G1617" i="1" a="1"/>
  <c r="G1617" i="1"/>
  <c r="G1611" i="1" a="1"/>
  <c r="G1611" i="1"/>
  <c r="I1610" i="1" a="1"/>
  <c r="I1610" i="1"/>
  <c r="F1621" i="1" a="1"/>
  <c r="F1621" i="1"/>
  <c r="F1619" i="1" a="1"/>
  <c r="F1619" i="1"/>
  <c r="F1617" i="1" a="1"/>
  <c r="F1617" i="1"/>
  <c r="K1611" i="1" a="1"/>
  <c r="K1611" i="1"/>
  <c r="J1620" i="1" a="1"/>
  <c r="J1620" i="1"/>
  <c r="G1619" i="1" a="1"/>
  <c r="G1619" i="1"/>
  <c r="F1611" i="1" a="1"/>
  <c r="F1611" i="1"/>
  <c r="G1609" i="1" a="1"/>
  <c r="G1609" i="1"/>
  <c r="K1621" i="1" a="1"/>
  <c r="K1621" i="1"/>
  <c r="H1610" i="1" a="1"/>
  <c r="H1610" i="1"/>
  <c r="I1620" i="1" a="1"/>
  <c r="I1620" i="1"/>
  <c r="I1609" i="1" a="1"/>
  <c r="I1609" i="1"/>
  <c r="H1609" i="1" a="1"/>
  <c r="H1609" i="1"/>
  <c r="F1609" i="1" a="1"/>
  <c r="F1609" i="1"/>
  <c r="I1619" i="1" a="1"/>
  <c r="I1619" i="1"/>
  <c r="I1611" i="1" a="1"/>
  <c r="I1611" i="1"/>
  <c r="J1609" i="1" a="1"/>
  <c r="J1609" i="1"/>
  <c r="J1617" i="1" a="1"/>
  <c r="J1617" i="1"/>
  <c r="G1610" i="1" a="1"/>
  <c r="G1610" i="1"/>
  <c r="G1622" i="1" a="1"/>
  <c r="G1622" i="1"/>
  <c r="F1622" i="1" a="1"/>
  <c r="F1622" i="1"/>
  <c r="J1621" i="1" a="1"/>
  <c r="J1621" i="1"/>
  <c r="I1621" i="1" a="1"/>
  <c r="I1621" i="1"/>
  <c r="H1621" i="1" a="1"/>
  <c r="H1621" i="1"/>
  <c r="K1620" i="1" a="1"/>
  <c r="K1620" i="1"/>
  <c r="H1620" i="1" a="1"/>
  <c r="H1620" i="1"/>
  <c r="K1619" i="1" a="1"/>
  <c r="K1619" i="1"/>
  <c r="J1602" i="1" a="1"/>
  <c r="J1602" i="1"/>
  <c r="G1602" i="1" a="1"/>
  <c r="G1602" i="1"/>
  <c r="J1594" i="1" a="1"/>
  <c r="J1594" i="1"/>
  <c r="K1602" i="1" a="1"/>
  <c r="K1602" i="1"/>
  <c r="K1593" i="1" a="1"/>
  <c r="K1593" i="1"/>
  <c r="G1603" i="1" a="1"/>
  <c r="G1603" i="1"/>
  <c r="H1593" i="1" a="1"/>
  <c r="H1593" i="1"/>
  <c r="I1593" i="1" a="1"/>
  <c r="I1593" i="1"/>
  <c r="F1593" i="1" a="1"/>
  <c r="F1593" i="1"/>
  <c r="J1593" i="1" a="1"/>
  <c r="J1593" i="1"/>
  <c r="J1596" i="1" a="1"/>
  <c r="J1596" i="1"/>
  <c r="I1602" i="1" a="1"/>
  <c r="I1602" i="1"/>
  <c r="H1594" i="1" a="1"/>
  <c r="H1594" i="1"/>
  <c r="G1593" i="1" a="1"/>
  <c r="G1593" i="1"/>
  <c r="F1603" i="1" a="1"/>
  <c r="F1603" i="1"/>
  <c r="K1594" i="1" a="1"/>
  <c r="K1594" i="1"/>
  <c r="F1602" i="1" a="1"/>
  <c r="F1602" i="1"/>
  <c r="H1602" i="1" a="1"/>
  <c r="H1602" i="1"/>
  <c r="J1603" i="1" a="1"/>
  <c r="J1603" i="1"/>
  <c r="I1603" i="1" a="1"/>
  <c r="I1603" i="1"/>
  <c r="K1596" i="1" a="1"/>
  <c r="K1596" i="1"/>
  <c r="I1596" i="1" a="1"/>
  <c r="I1596" i="1"/>
  <c r="H1596" i="1" a="1"/>
  <c r="H1596" i="1"/>
  <c r="G1596" i="1" a="1"/>
  <c r="G1596" i="1"/>
  <c r="I1594" i="1" a="1"/>
  <c r="I1594" i="1"/>
  <c r="F1596" i="1" a="1"/>
  <c r="F1596" i="1"/>
  <c r="K1603" i="1" a="1"/>
  <c r="K1603" i="1"/>
  <c r="H1603" i="1" a="1"/>
  <c r="H1603" i="1"/>
  <c r="F1594" i="1" a="1"/>
  <c r="F1594" i="1"/>
  <c r="G1594" i="1" a="1"/>
  <c r="G1594" i="1"/>
  <c r="F1580" i="1" a="1"/>
  <c r="F1580" i="1"/>
  <c r="J1577" i="1" a="1"/>
  <c r="J1577" i="1"/>
  <c r="I1577" i="1" a="1"/>
  <c r="I1577" i="1"/>
  <c r="G1578" i="1" a="1"/>
  <c r="G1578" i="1"/>
  <c r="H1580" i="1" a="1"/>
  <c r="H1580" i="1"/>
  <c r="F1579" i="1" a="1"/>
  <c r="F1579" i="1"/>
  <c r="F1578" i="1" a="1"/>
  <c r="F1578" i="1"/>
  <c r="H1577" i="1" a="1"/>
  <c r="H1577" i="1"/>
  <c r="H1579" i="1" a="1"/>
  <c r="H1579" i="1"/>
  <c r="K1580" i="1" a="1"/>
  <c r="K1580" i="1"/>
  <c r="K1577" i="1" a="1"/>
  <c r="K1577" i="1"/>
  <c r="G1580" i="1" a="1"/>
  <c r="G1580" i="1"/>
  <c r="K1579" i="1" a="1"/>
  <c r="K1579" i="1"/>
  <c r="J1579" i="1" a="1"/>
  <c r="J1579" i="1"/>
  <c r="J1578" i="1" a="1"/>
  <c r="J1578" i="1"/>
  <c r="I1579" i="1" a="1"/>
  <c r="I1579" i="1"/>
  <c r="H1578" i="1" a="1"/>
  <c r="H1578" i="1"/>
  <c r="K1578" i="1" a="1"/>
  <c r="K1578" i="1"/>
  <c r="G1579" i="1" a="1"/>
  <c r="G1579" i="1"/>
  <c r="I1578" i="1" a="1"/>
  <c r="I1578" i="1"/>
  <c r="J1580" i="1" a="1"/>
  <c r="J1580" i="1"/>
  <c r="I1580" i="1" a="1"/>
  <c r="I1580" i="1"/>
  <c r="I1562" i="1" a="1"/>
  <c r="I1562" i="1"/>
  <c r="K1572" i="1" a="1"/>
  <c r="K1572" i="1"/>
  <c r="K1562" i="1" a="1"/>
  <c r="K1562" i="1"/>
  <c r="K1564" i="1" a="1"/>
  <c r="K1564" i="1"/>
  <c r="K1573" i="1" a="1"/>
  <c r="K1573" i="1"/>
  <c r="J1563" i="1" a="1"/>
  <c r="J1563" i="1"/>
  <c r="I1572" i="1" a="1"/>
  <c r="I1572" i="1"/>
  <c r="H1570" i="1" a="1"/>
  <c r="H1570" i="1"/>
  <c r="I1564" i="1" a="1"/>
  <c r="I1564" i="1"/>
  <c r="G1564" i="1" a="1"/>
  <c r="G1564" i="1"/>
  <c r="G1563" i="1" a="1"/>
  <c r="G1563" i="1"/>
  <c r="G1577" i="1" a="1"/>
  <c r="G1577" i="1"/>
  <c r="I1573" i="1" a="1"/>
  <c r="I1573" i="1"/>
  <c r="G1570" i="1" a="1"/>
  <c r="G1570" i="1"/>
  <c r="F1570" i="1" a="1"/>
  <c r="F1570" i="1"/>
  <c r="F1577" i="1" a="1"/>
  <c r="F1577" i="1"/>
  <c r="K1576" i="1" a="1"/>
  <c r="K1576" i="1"/>
  <c r="J1576" i="1" a="1"/>
  <c r="J1576" i="1"/>
  <c r="I1576" i="1" a="1"/>
  <c r="I1576" i="1"/>
  <c r="H1576" i="1" a="1"/>
  <c r="H1576" i="1"/>
  <c r="I1574" i="1" a="1"/>
  <c r="I1574" i="1"/>
  <c r="G1576" i="1" a="1"/>
  <c r="G1576" i="1"/>
  <c r="G1573" i="1" a="1"/>
  <c r="G1573" i="1"/>
  <c r="J1570" i="1" a="1"/>
  <c r="J1570" i="1"/>
  <c r="K1563" i="1" a="1"/>
  <c r="K1563" i="1"/>
  <c r="G1575" i="1" a="1"/>
  <c r="G1575" i="1"/>
  <c r="F1575" i="1" a="1"/>
  <c r="F1575" i="1"/>
  <c r="H1572" i="1" a="1"/>
  <c r="H1572" i="1"/>
  <c r="G1574" i="1" a="1"/>
  <c r="G1574" i="1"/>
  <c r="H1574" i="1" a="1"/>
  <c r="H1574" i="1"/>
  <c r="F1576" i="1" a="1"/>
  <c r="F1576" i="1"/>
  <c r="H1573" i="1" a="1"/>
  <c r="H1573" i="1"/>
  <c r="G1572" i="1" a="1"/>
  <c r="G1572" i="1"/>
  <c r="F1574" i="1" a="1"/>
  <c r="F1574" i="1"/>
  <c r="F1564" i="1" a="1"/>
  <c r="F1564" i="1"/>
  <c r="J1573" i="1" a="1"/>
  <c r="J1573" i="1"/>
  <c r="H1563" i="1" a="1"/>
  <c r="H1563" i="1"/>
  <c r="J1572" i="1" a="1"/>
  <c r="J1572" i="1"/>
  <c r="F1572" i="1" a="1"/>
  <c r="F1572" i="1"/>
  <c r="I1570" i="1" a="1"/>
  <c r="I1570" i="1"/>
  <c r="H1564" i="1" a="1"/>
  <c r="H1564" i="1"/>
  <c r="K1575" i="1" a="1"/>
  <c r="K1575" i="1"/>
  <c r="F1563" i="1" a="1"/>
  <c r="F1563" i="1"/>
  <c r="I1575" i="1" a="1"/>
  <c r="I1575" i="1"/>
  <c r="K1574" i="1" a="1"/>
  <c r="K1574" i="1"/>
  <c r="J1564" i="1" a="1"/>
  <c r="J1564" i="1"/>
  <c r="J1575" i="1" a="1"/>
  <c r="J1575" i="1"/>
  <c r="H1575" i="1" a="1"/>
  <c r="H1575" i="1"/>
  <c r="F1573" i="1" a="1"/>
  <c r="F1573" i="1"/>
  <c r="J1574" i="1" a="1"/>
  <c r="J1574" i="1"/>
  <c r="K1570" i="1" a="1"/>
  <c r="K1570" i="1"/>
  <c r="H1562" i="1" a="1"/>
  <c r="H1562" i="1"/>
  <c r="I1563" i="1" a="1"/>
  <c r="I1563" i="1"/>
  <c r="J1562" i="1" a="1"/>
  <c r="J1562" i="1"/>
  <c r="G1369" i="1" a="1"/>
  <c r="G1369" i="1"/>
  <c r="I1368" i="1" a="1"/>
  <c r="I1368" i="1"/>
  <c r="F1368" i="1" a="1"/>
  <c r="F1368" i="1"/>
  <c r="F1367" i="1" a="1"/>
  <c r="F1367" i="1"/>
  <c r="I1365" i="1" a="1"/>
  <c r="I1365" i="1"/>
  <c r="I1362" i="1" a="1"/>
  <c r="I1362" i="1"/>
  <c r="H1364" i="1" a="1"/>
  <c r="H1364" i="1"/>
  <c r="J1360" i="1" a="1"/>
  <c r="J1360" i="1"/>
  <c r="K1363" i="1" a="1"/>
  <c r="K1363" i="1"/>
  <c r="I1363" i="1" a="1"/>
  <c r="I1363" i="1"/>
  <c r="F1362" i="1" a="1"/>
  <c r="F1362" i="1"/>
  <c r="I1361" i="1" a="1"/>
  <c r="I1361" i="1"/>
  <c r="K1367" i="1" a="1"/>
  <c r="K1367" i="1"/>
  <c r="K1364" i="1" a="1"/>
  <c r="K1364" i="1"/>
  <c r="G1363" i="1" a="1"/>
  <c r="G1363" i="1"/>
  <c r="F1361" i="1" a="1"/>
  <c r="F1361" i="1"/>
  <c r="J1362" i="1" a="1"/>
  <c r="J1362" i="1"/>
  <c r="G1364" i="1" a="1"/>
  <c r="G1364" i="1"/>
  <c r="J1361" i="1" a="1"/>
  <c r="J1361" i="1"/>
  <c r="H1369" i="1" a="1"/>
  <c r="H1369" i="1"/>
  <c r="F1364" i="1" a="1"/>
  <c r="F1364" i="1"/>
  <c r="G1368" i="1" a="1"/>
  <c r="G1368" i="1"/>
  <c r="F1365" i="1" a="1"/>
  <c r="F1365" i="1"/>
  <c r="K1361" i="1" a="1"/>
  <c r="K1361" i="1"/>
  <c r="F1366" i="1" a="1"/>
  <c r="F1366" i="1"/>
  <c r="J1364" i="1" a="1"/>
  <c r="J1364" i="1"/>
  <c r="I1370" i="1" a="1"/>
  <c r="I1370" i="1"/>
  <c r="I1367" i="1" a="1"/>
  <c r="I1367" i="1"/>
  <c r="H1363" i="1" a="1"/>
  <c r="H1363" i="1"/>
  <c r="J1366" i="1" a="1"/>
  <c r="J1366" i="1"/>
  <c r="H1366" i="1" a="1"/>
  <c r="H1366" i="1"/>
  <c r="H1367" i="1" a="1"/>
  <c r="H1367" i="1"/>
  <c r="F1369" i="1" a="1"/>
  <c r="F1369" i="1"/>
  <c r="H1370" i="1" a="1"/>
  <c r="H1370" i="1"/>
  <c r="G1370" i="1" a="1"/>
  <c r="G1370" i="1"/>
  <c r="F1370" i="1" a="1"/>
  <c r="F1370" i="1"/>
  <c r="I1369" i="1" a="1"/>
  <c r="I1369" i="1"/>
  <c r="G1366" i="1" a="1"/>
  <c r="G1366" i="1"/>
  <c r="H1368" i="1" a="1"/>
  <c r="H1368" i="1"/>
  <c r="K1366" i="1" a="1"/>
  <c r="K1366" i="1"/>
  <c r="I1366" i="1" a="1"/>
  <c r="I1366" i="1"/>
  <c r="K1365" i="1" a="1"/>
  <c r="K1365" i="1"/>
  <c r="H1365" i="1" a="1"/>
  <c r="H1365" i="1"/>
  <c r="G1365" i="1" a="1"/>
  <c r="G1365" i="1"/>
  <c r="H1361" i="1" a="1"/>
  <c r="H1361" i="1"/>
  <c r="K1368" i="1" a="1"/>
  <c r="K1368" i="1"/>
  <c r="J1368" i="1" a="1"/>
  <c r="J1368" i="1"/>
  <c r="J1367" i="1" a="1"/>
  <c r="J1367" i="1"/>
  <c r="J1365" i="1" a="1"/>
  <c r="J1365" i="1"/>
  <c r="J1363" i="1" a="1"/>
  <c r="J1363" i="1"/>
  <c r="H1362" i="1" a="1"/>
  <c r="H1362" i="1"/>
  <c r="K1362" i="1" a="1"/>
  <c r="K1362" i="1"/>
  <c r="G1361" i="1" a="1"/>
  <c r="G1361" i="1"/>
  <c r="K1360" i="1" a="1"/>
  <c r="K1360" i="1"/>
  <c r="I1364" i="1" a="1"/>
  <c r="I1364" i="1"/>
  <c r="F1363" i="1" a="1"/>
  <c r="F1363" i="1"/>
  <c r="K1369" i="1" a="1"/>
  <c r="K1369" i="1"/>
  <c r="J1369" i="1" a="1"/>
  <c r="J1369" i="1"/>
  <c r="G1362" i="1" a="1"/>
  <c r="G1362" i="1"/>
  <c r="G1367" i="1" a="1"/>
  <c r="G1367" i="1"/>
  <c r="F1358" i="1" a="1"/>
  <c r="F1358" i="1"/>
  <c r="J1357" i="1" a="1"/>
  <c r="J1357" i="1"/>
  <c r="H1351" i="1" a="1"/>
  <c r="H1351" i="1"/>
  <c r="I1356" i="1" a="1"/>
  <c r="I1356" i="1"/>
  <c r="H1352" i="1" a="1"/>
  <c r="H1352" i="1"/>
  <c r="F1352" i="1" a="1"/>
  <c r="F1352" i="1"/>
  <c r="K1356" i="1" a="1"/>
  <c r="K1356" i="1"/>
  <c r="I1360" i="1" a="1"/>
  <c r="I1360" i="1"/>
  <c r="J1359" i="1" a="1"/>
  <c r="J1359" i="1"/>
  <c r="K1354" i="1" a="1"/>
  <c r="K1354" i="1"/>
  <c r="G1352" i="1" a="1"/>
  <c r="G1352" i="1"/>
  <c r="H1353" i="1" a="1"/>
  <c r="H1353" i="1"/>
  <c r="I1352" i="1" a="1"/>
  <c r="I1352" i="1"/>
  <c r="F1351" i="1" a="1"/>
  <c r="F1351" i="1"/>
  <c r="F1356" i="1" a="1"/>
  <c r="F1356" i="1"/>
  <c r="F1355" i="1" a="1"/>
  <c r="F1355" i="1"/>
  <c r="J1353" i="1" a="1"/>
  <c r="J1353" i="1"/>
  <c r="H1360" i="1" a="1"/>
  <c r="H1360" i="1"/>
  <c r="H1356" i="1" a="1"/>
  <c r="H1356" i="1"/>
  <c r="F1359" i="1" a="1"/>
  <c r="F1359" i="1"/>
  <c r="H1355" i="1" a="1"/>
  <c r="H1355" i="1"/>
  <c r="I1355" i="1" a="1"/>
  <c r="I1355" i="1"/>
  <c r="J1358" i="1" a="1"/>
  <c r="J1358" i="1"/>
  <c r="G1360" i="1" a="1"/>
  <c r="G1360" i="1"/>
  <c r="F1360" i="1" a="1"/>
  <c r="F1360" i="1"/>
  <c r="I1359" i="1" a="1"/>
  <c r="I1359" i="1"/>
  <c r="I1358" i="1" a="1"/>
  <c r="I1358" i="1"/>
  <c r="J1352" i="1" a="1"/>
  <c r="J1352" i="1"/>
  <c r="H1357" i="1" a="1"/>
  <c r="H1357" i="1"/>
  <c r="G1358" i="1" a="1"/>
  <c r="G1358" i="1"/>
  <c r="J1356" i="1" a="1"/>
  <c r="J1356" i="1"/>
  <c r="J1354" i="1" a="1"/>
  <c r="J1354" i="1"/>
  <c r="K1357" i="1" a="1"/>
  <c r="K1357" i="1"/>
  <c r="K1352" i="1" a="1"/>
  <c r="K1352" i="1"/>
  <c r="K1350" i="1" a="1"/>
  <c r="K1350" i="1"/>
  <c r="J1350" i="1" a="1"/>
  <c r="J1350" i="1"/>
  <c r="F1354" i="1" a="1"/>
  <c r="F1354" i="1"/>
  <c r="J1351" i="1" a="1"/>
  <c r="J1351" i="1"/>
  <c r="I1350" i="1" a="1"/>
  <c r="I1350" i="1"/>
  <c r="G1353" i="1" a="1"/>
  <c r="G1353" i="1"/>
  <c r="G1356" i="1" a="1"/>
  <c r="G1356" i="1"/>
  <c r="I1354" i="1" a="1"/>
  <c r="I1354" i="1"/>
  <c r="K1359" i="1" a="1"/>
  <c r="K1359" i="1"/>
  <c r="H1359" i="1" a="1"/>
  <c r="H1359" i="1"/>
  <c r="I1357" i="1" a="1"/>
  <c r="I1357" i="1"/>
  <c r="G1357" i="1" a="1"/>
  <c r="G1357" i="1"/>
  <c r="F1357" i="1" a="1"/>
  <c r="F1357" i="1"/>
  <c r="K1351" i="1" a="1"/>
  <c r="K1351" i="1"/>
  <c r="K1355" i="1" a="1"/>
  <c r="K1355" i="1"/>
  <c r="G1355" i="1" a="1"/>
  <c r="G1355" i="1"/>
  <c r="G1354" i="1" a="1"/>
  <c r="G1354" i="1"/>
  <c r="F1353" i="1" a="1"/>
  <c r="F1353" i="1"/>
  <c r="J1355" i="1" a="1"/>
  <c r="J1355" i="1"/>
  <c r="G1359" i="1" a="1"/>
  <c r="G1359" i="1"/>
  <c r="K1358" i="1" a="1"/>
  <c r="K1358" i="1"/>
  <c r="G1351" i="1" a="1"/>
  <c r="G1351" i="1"/>
  <c r="I1353" i="1" a="1"/>
  <c r="I1353" i="1"/>
  <c r="H1358" i="1" a="1"/>
  <c r="H1358" i="1"/>
  <c r="H1354" i="1" a="1"/>
  <c r="H1354" i="1"/>
  <c r="I1351" i="1" a="1"/>
  <c r="I1351" i="1"/>
  <c r="K1353" i="1" a="1"/>
  <c r="K1353" i="1"/>
  <c r="G1348" i="1" a="1"/>
  <c r="G1348" i="1"/>
  <c r="H1350" i="1" a="1"/>
  <c r="H1350" i="1"/>
  <c r="G1347" i="1" a="1"/>
  <c r="G1347" i="1"/>
  <c r="G1350" i="1" a="1"/>
  <c r="G1350" i="1"/>
  <c r="F1350" i="1" a="1"/>
  <c r="F1350" i="1"/>
  <c r="K1348" i="1" a="1"/>
  <c r="K1348" i="1"/>
  <c r="J1348" i="1" a="1"/>
  <c r="J1348" i="1"/>
  <c r="I1348" i="1" a="1"/>
  <c r="I1348" i="1"/>
  <c r="G1346" i="1" a="1"/>
  <c r="G1346" i="1"/>
  <c r="H1348" i="1" a="1"/>
  <c r="H1348" i="1"/>
  <c r="H1346" i="1" a="1"/>
  <c r="H1346" i="1"/>
  <c r="F1348" i="1" a="1"/>
  <c r="F1348" i="1"/>
  <c r="K1347" i="1" a="1"/>
  <c r="K1347" i="1"/>
  <c r="F1346" i="1" a="1"/>
  <c r="F1346" i="1"/>
  <c r="F1338" i="1" a="1"/>
  <c r="F1338" i="1"/>
  <c r="I1347" i="1" a="1"/>
  <c r="I1347" i="1"/>
  <c r="J1346" i="1" a="1"/>
  <c r="J1346" i="1"/>
  <c r="I1346" i="1" a="1"/>
  <c r="I1346" i="1"/>
  <c r="K1345" i="1" a="1"/>
  <c r="K1345" i="1"/>
  <c r="J1344" i="1" a="1"/>
  <c r="J1344" i="1"/>
  <c r="I1345" i="1" a="1"/>
  <c r="I1345" i="1"/>
  <c r="K1344" i="1" a="1"/>
  <c r="K1344" i="1"/>
  <c r="J1338" i="1" a="1"/>
  <c r="J1338" i="1"/>
  <c r="F1344" i="1" a="1"/>
  <c r="F1344" i="1"/>
  <c r="J1345" i="1" a="1"/>
  <c r="J1345" i="1"/>
  <c r="J1347" i="1" a="1"/>
  <c r="J1347" i="1"/>
  <c r="K1337" i="1" a="1"/>
  <c r="K1337" i="1"/>
  <c r="H1338" i="1" a="1"/>
  <c r="H1338" i="1"/>
  <c r="H1347" i="1" a="1"/>
  <c r="H1347" i="1"/>
  <c r="F1347" i="1" a="1"/>
  <c r="F1347" i="1"/>
  <c r="K1346" i="1" a="1"/>
  <c r="K1346" i="1"/>
  <c r="H1345" i="1" a="1"/>
  <c r="H1345" i="1"/>
  <c r="G1345" i="1" a="1"/>
  <c r="G1345" i="1"/>
  <c r="K1338" i="1" a="1"/>
  <c r="K1338" i="1"/>
  <c r="I1338" i="1" a="1"/>
  <c r="I1338" i="1"/>
  <c r="J1337" i="1" a="1"/>
  <c r="J1337" i="1"/>
  <c r="F1345" i="1" a="1"/>
  <c r="F1345" i="1"/>
  <c r="I1344" i="1" a="1"/>
  <c r="I1344" i="1"/>
  <c r="H1344" i="1" a="1"/>
  <c r="H1344" i="1"/>
  <c r="G1344" i="1" a="1"/>
  <c r="G1344" i="1"/>
  <c r="G1338" i="1" a="1"/>
  <c r="G1338" i="1"/>
  <c r="F1555" i="1" a="1"/>
  <c r="F1555" i="1"/>
  <c r="J1547" i="1" a="1"/>
  <c r="J1547" i="1"/>
  <c r="K1555" i="1" a="1"/>
  <c r="K1555" i="1"/>
  <c r="J1556" i="1" a="1"/>
  <c r="J1556" i="1"/>
  <c r="J1555" i="1" a="1"/>
  <c r="J1555" i="1"/>
  <c r="H1555" i="1" a="1"/>
  <c r="H1555" i="1"/>
  <c r="I1549" i="1" a="1"/>
  <c r="I1549" i="1"/>
  <c r="K1547" i="1" a="1"/>
  <c r="K1547" i="1"/>
  <c r="K1529" i="1" a="1"/>
  <c r="K1529" i="1"/>
  <c r="J1529" i="1" a="1"/>
  <c r="J1529" i="1"/>
  <c r="G1546" i="1" a="1"/>
  <c r="G1546" i="1"/>
  <c r="K1549" i="1" a="1"/>
  <c r="K1549" i="1"/>
  <c r="I1546" i="1" a="1"/>
  <c r="I1546" i="1"/>
  <c r="J1546" i="1" a="1"/>
  <c r="J1546" i="1"/>
  <c r="H1547" i="1" a="1"/>
  <c r="H1547" i="1"/>
  <c r="G1549" i="1" a="1"/>
  <c r="G1549" i="1"/>
  <c r="I1556" i="1" a="1"/>
  <c r="I1556" i="1"/>
  <c r="G1556" i="1" a="1"/>
  <c r="G1556" i="1"/>
  <c r="F1556" i="1" a="1"/>
  <c r="F1556" i="1"/>
  <c r="I1555" i="1" a="1"/>
  <c r="I1555" i="1"/>
  <c r="K1546" i="1" a="1"/>
  <c r="K1546" i="1"/>
  <c r="F1549" i="1" a="1"/>
  <c r="F1549" i="1"/>
  <c r="F1546" i="1" a="1"/>
  <c r="F1546" i="1"/>
  <c r="G1555" i="1" a="1"/>
  <c r="G1555" i="1" s="1"/>
  <c r="H1549" i="1" a="1"/>
  <c r="H1549" i="1" s="1"/>
  <c r="G1562" i="1" a="1"/>
  <c r="G1562" i="1" s="1"/>
  <c r="F1562" i="1" a="1"/>
  <c r="F1562" i="1" s="1"/>
  <c r="I1547" i="1" a="1"/>
  <c r="I1547" i="1" s="1"/>
  <c r="G1547" i="1" a="1"/>
  <c r="G1547" i="1" s="1"/>
  <c r="I1529" i="1" a="1"/>
  <c r="I1529" i="1" s="1"/>
  <c r="J1549" i="1" a="1"/>
  <c r="J1549" i="1" s="1"/>
  <c r="K1556" i="1" a="1"/>
  <c r="K1556" i="1" s="1"/>
  <c r="H1546" i="1" a="1"/>
  <c r="H1546" i="1" s="1"/>
  <c r="H1556" i="1" a="1"/>
  <c r="H1556" i="1" s="1"/>
  <c r="F1547" i="1" a="1"/>
  <c r="F1547" i="1"/>
  <c r="J1524" i="1" a="1"/>
  <c r="J1524" i="1"/>
  <c r="I1524" i="1" a="1"/>
  <c r="I1524" i="1"/>
  <c r="H1523" i="1" a="1"/>
  <c r="H1523" i="1"/>
  <c r="G1522" i="1" a="1"/>
  <c r="G1522" i="1"/>
  <c r="F1522" i="1" a="1"/>
  <c r="F1522" i="1"/>
  <c r="H1520" i="1" a="1"/>
  <c r="H1520" i="1"/>
  <c r="J1520" i="1" a="1"/>
  <c r="J1520" i="1"/>
  <c r="F1520" i="1" a="1"/>
  <c r="F1520" i="1"/>
  <c r="H1519" i="1" a="1"/>
  <c r="H1519" i="1"/>
  <c r="H1524" i="1" a="1"/>
  <c r="H1524" i="1"/>
  <c r="J1522" i="1" a="1"/>
  <c r="J1522" i="1"/>
  <c r="J1521" i="1" a="1"/>
  <c r="J1521" i="1"/>
  <c r="H1521" i="1" a="1"/>
  <c r="H1521" i="1"/>
  <c r="K1522" i="1" a="1"/>
  <c r="K1522" i="1"/>
  <c r="I1521" i="1" a="1"/>
  <c r="I1521" i="1"/>
  <c r="G1521" i="1" a="1"/>
  <c r="G1521" i="1"/>
  <c r="K1519" i="1" a="1"/>
  <c r="K1519" i="1"/>
  <c r="J1519" i="1" a="1"/>
  <c r="J1519" i="1"/>
  <c r="I1519" i="1" a="1"/>
  <c r="I1519" i="1"/>
  <c r="K1518" i="1" a="1"/>
  <c r="K1518" i="1"/>
  <c r="G1519" i="1" a="1"/>
  <c r="G1519" i="1"/>
  <c r="F1521" i="1" a="1"/>
  <c r="F1521" i="1"/>
  <c r="F1525" i="1" a="1"/>
  <c r="F1525" i="1"/>
  <c r="I1520" i="1" a="1"/>
  <c r="I1520" i="1"/>
  <c r="J1528" i="1" a="1"/>
  <c r="J1528" i="1"/>
  <c r="F1524" i="1" a="1"/>
  <c r="F1524" i="1"/>
  <c r="F1523" i="1" a="1"/>
  <c r="F1523" i="1"/>
  <c r="F1519" i="1" a="1"/>
  <c r="F1519" i="1"/>
  <c r="K1527" i="1" a="1"/>
  <c r="K1527" i="1"/>
  <c r="K1523" i="1" a="1"/>
  <c r="K1523" i="1"/>
  <c r="F1527" i="1" a="1"/>
  <c r="F1527" i="1"/>
  <c r="J1525" i="1" a="1"/>
  <c r="J1525" i="1"/>
  <c r="H1529" i="1" a="1"/>
  <c r="H1529" i="1"/>
  <c r="G1529" i="1" a="1"/>
  <c r="G1529" i="1"/>
  <c r="F1529" i="1" a="1"/>
  <c r="F1529" i="1"/>
  <c r="K1528" i="1" a="1"/>
  <c r="K1528" i="1"/>
  <c r="J1523" i="1" a="1"/>
  <c r="J1523" i="1"/>
  <c r="J1526" i="1" a="1"/>
  <c r="J1526" i="1"/>
  <c r="K1521" i="1" a="1"/>
  <c r="K1521" i="1"/>
  <c r="I1522" i="1" a="1"/>
  <c r="I1522" i="1"/>
  <c r="I1528" i="1" a="1"/>
  <c r="I1528" i="1"/>
  <c r="G1525" i="1" a="1"/>
  <c r="G1525" i="1"/>
  <c r="H1528" i="1" a="1"/>
  <c r="H1528" i="1"/>
  <c r="K1520" i="1" a="1"/>
  <c r="K1520" i="1"/>
  <c r="G1528" i="1" a="1"/>
  <c r="G1528" i="1"/>
  <c r="F1526" i="1" a="1"/>
  <c r="F1526" i="1"/>
  <c r="F1528" i="1" a="1"/>
  <c r="F1528" i="1"/>
  <c r="J1527" i="1" a="1"/>
  <c r="J1527" i="1"/>
  <c r="H1527" i="1" a="1"/>
  <c r="H1527" i="1"/>
  <c r="H1525" i="1" a="1"/>
  <c r="H1525" i="1"/>
  <c r="K1526" i="1" a="1"/>
  <c r="K1526" i="1"/>
  <c r="G1520" i="1" a="1"/>
  <c r="G1520" i="1"/>
  <c r="K1525" i="1" a="1"/>
  <c r="K1525" i="1"/>
  <c r="I1527" i="1" a="1"/>
  <c r="I1527" i="1"/>
  <c r="I1523" i="1" a="1"/>
  <c r="I1523" i="1"/>
  <c r="I1526" i="1" a="1"/>
  <c r="I1526" i="1"/>
  <c r="G1526" i="1" a="1"/>
  <c r="G1526" i="1"/>
  <c r="G1527" i="1" a="1"/>
  <c r="G1527" i="1"/>
  <c r="H1526" i="1" a="1"/>
  <c r="H1526" i="1"/>
  <c r="G1524" i="1" a="1"/>
  <c r="G1524" i="1"/>
  <c r="G1523" i="1" a="1"/>
  <c r="G1523" i="1"/>
  <c r="H1522" i="1" a="1"/>
  <c r="H1522" i="1"/>
  <c r="I1525" i="1" a="1"/>
  <c r="I1525" i="1"/>
  <c r="K1524" i="1" a="1"/>
  <c r="K1524" i="1"/>
  <c r="F1514" i="1" a="1"/>
  <c r="F1514" i="1"/>
  <c r="K1511" i="1" a="1"/>
  <c r="K1511" i="1"/>
  <c r="J1514" i="1" a="1"/>
  <c r="J1514" i="1"/>
  <c r="J1518" i="1" a="1"/>
  <c r="J1518" i="1"/>
  <c r="I1518" i="1" a="1"/>
  <c r="I1518" i="1"/>
  <c r="H1518" i="1" a="1"/>
  <c r="H1518" i="1"/>
  <c r="I1517" i="1" a="1"/>
  <c r="I1517" i="1"/>
  <c r="I1513" i="1" a="1"/>
  <c r="I1513" i="1"/>
  <c r="J1513" i="1" a="1"/>
  <c r="J1513" i="1"/>
  <c r="H1511" i="1" a="1"/>
  <c r="H1511" i="1"/>
  <c r="F1515" i="1" a="1"/>
  <c r="F1515" i="1"/>
  <c r="F1518" i="1" a="1"/>
  <c r="F1518" i="1"/>
  <c r="K1517" i="1" a="1"/>
  <c r="K1517" i="1"/>
  <c r="H1515" i="1" a="1"/>
  <c r="H1515" i="1"/>
  <c r="K1515" i="1" a="1"/>
  <c r="K1515" i="1"/>
  <c r="J1512" i="1" a="1"/>
  <c r="J1512" i="1"/>
  <c r="J1517" i="1" a="1"/>
  <c r="J1517" i="1"/>
  <c r="I1515" i="1" a="1"/>
  <c r="I1515" i="1"/>
  <c r="J1511" i="1" a="1"/>
  <c r="J1511" i="1"/>
  <c r="F1517" i="1" a="1"/>
  <c r="F1517" i="1"/>
  <c r="K1512" i="1" a="1"/>
  <c r="K1512" i="1"/>
  <c r="I1512" i="1" a="1"/>
  <c r="I1512" i="1"/>
  <c r="G1511" i="1" a="1"/>
  <c r="G1511" i="1"/>
  <c r="H1514" i="1" a="1"/>
  <c r="H1514" i="1"/>
  <c r="G1512" i="1" a="1"/>
  <c r="G1512" i="1"/>
  <c r="G1518" i="1" a="1"/>
  <c r="G1518" i="1"/>
  <c r="H1513" i="1" a="1"/>
  <c r="H1513" i="1"/>
  <c r="H1517" i="1" a="1"/>
  <c r="H1517" i="1"/>
  <c r="F1512" i="1" a="1"/>
  <c r="F1512" i="1"/>
  <c r="K1505" i="1" a="1"/>
  <c r="K1505" i="1"/>
  <c r="G1517" i="1" a="1"/>
  <c r="G1517" i="1"/>
  <c r="G1513" i="1" a="1"/>
  <c r="G1513" i="1"/>
  <c r="H1512" i="1" a="1"/>
  <c r="H1512" i="1"/>
  <c r="G1515" i="1" a="1"/>
  <c r="G1515" i="1"/>
  <c r="I1511" i="1" a="1"/>
  <c r="I1511" i="1"/>
  <c r="K1514" i="1" a="1"/>
  <c r="K1514" i="1"/>
  <c r="J1505" i="1" a="1"/>
  <c r="J1505" i="1"/>
  <c r="K1513" i="1" a="1"/>
  <c r="K1513" i="1"/>
  <c r="F1513" i="1" a="1"/>
  <c r="F1513" i="1"/>
  <c r="J1515" i="1" a="1"/>
  <c r="J1515" i="1"/>
  <c r="I1514" i="1" a="1"/>
  <c r="I1514" i="1"/>
  <c r="G1514" i="1" a="1"/>
  <c r="G1514" i="1"/>
  <c r="F1511" i="1" a="1"/>
  <c r="F1511" i="1"/>
  <c r="G1500" i="1" a="1"/>
  <c r="G1500" i="1"/>
  <c r="F1492" i="1" a="1"/>
  <c r="F1492" i="1"/>
  <c r="I1499" i="1" a="1"/>
  <c r="I1499" i="1"/>
  <c r="H1499" i="1" a="1"/>
  <c r="H1499" i="1"/>
  <c r="F1498" i="1" a="1"/>
  <c r="F1498" i="1"/>
  <c r="J1497" i="1" a="1"/>
  <c r="J1497" i="1"/>
  <c r="H1500" i="1" a="1"/>
  <c r="H1500" i="1"/>
  <c r="H1502" i="1" a="1"/>
  <c r="H1502" i="1"/>
  <c r="I1505" i="1" a="1"/>
  <c r="I1505" i="1"/>
  <c r="H1505" i="1" a="1"/>
  <c r="H1505" i="1"/>
  <c r="J1504" i="1" a="1"/>
  <c r="J1504" i="1"/>
  <c r="G1505" i="1" a="1"/>
  <c r="G1505" i="1"/>
  <c r="I1500" i="1" a="1"/>
  <c r="I1500" i="1"/>
  <c r="K1499" i="1" a="1"/>
  <c r="K1499" i="1"/>
  <c r="G1499" i="1" a="1"/>
  <c r="G1499" i="1"/>
  <c r="G1502" i="1" a="1"/>
  <c r="G1502" i="1"/>
  <c r="I1498" i="1" a="1"/>
  <c r="I1498" i="1"/>
  <c r="K1504" i="1" a="1"/>
  <c r="K1504" i="1"/>
  <c r="K1503" i="1" a="1"/>
  <c r="K1503" i="1"/>
  <c r="J1503" i="1" a="1"/>
  <c r="J1503" i="1"/>
  <c r="G1503" i="1" a="1"/>
  <c r="G1503" i="1"/>
  <c r="F1499" i="1" a="1"/>
  <c r="F1499" i="1"/>
  <c r="J1498" i="1" a="1"/>
  <c r="J1498" i="1"/>
  <c r="J1499" i="1" a="1"/>
  <c r="J1499" i="1"/>
  <c r="I1492" i="1" a="1"/>
  <c r="I1492" i="1"/>
  <c r="F1505" i="1" a="1"/>
  <c r="F1505" i="1"/>
  <c r="K1500" i="1" a="1"/>
  <c r="K1500" i="1"/>
  <c r="I1504" i="1" a="1"/>
  <c r="I1504" i="1"/>
  <c r="F1504" i="1" a="1"/>
  <c r="F1504" i="1"/>
  <c r="H1503" i="1" a="1"/>
  <c r="H1503" i="1"/>
  <c r="K1502" i="1" a="1"/>
  <c r="K1502" i="1"/>
  <c r="J1502" i="1" a="1"/>
  <c r="J1502" i="1"/>
  <c r="I1502" i="1" a="1"/>
  <c r="I1502" i="1"/>
  <c r="F1502" i="1" a="1"/>
  <c r="F1502" i="1"/>
  <c r="J1500" i="1" a="1"/>
  <c r="J1500" i="1"/>
  <c r="F1497" i="1" a="1"/>
  <c r="F1497" i="1"/>
  <c r="G1492" i="1" a="1"/>
  <c r="G1492" i="1"/>
  <c r="I1497" i="1" a="1"/>
  <c r="I1497" i="1"/>
  <c r="H1497" i="1" a="1"/>
  <c r="H1497" i="1"/>
  <c r="H1492" i="1" a="1"/>
  <c r="H1492" i="1"/>
  <c r="K1498" i="1" a="1"/>
  <c r="K1498" i="1"/>
  <c r="H1498" i="1" a="1"/>
  <c r="H1498" i="1"/>
  <c r="J1492" i="1" a="1"/>
  <c r="J1492" i="1"/>
  <c r="H1504" i="1" a="1"/>
  <c r="H1504" i="1"/>
  <c r="G1504" i="1" a="1"/>
  <c r="G1504" i="1"/>
  <c r="F1503" i="1" a="1"/>
  <c r="F1503" i="1"/>
  <c r="K1492" i="1" a="1"/>
  <c r="K1492" i="1"/>
  <c r="F1500" i="1" a="1"/>
  <c r="F1500" i="1"/>
  <c r="G1498" i="1" a="1"/>
  <c r="G1498" i="1"/>
  <c r="G1497" i="1" a="1"/>
  <c r="G1497" i="1"/>
  <c r="K1497" i="1" a="1"/>
  <c r="K1497" i="1"/>
  <c r="I1503" i="1" a="1"/>
  <c r="I1503" i="1"/>
  <c r="F1490" i="1" a="1"/>
  <c r="F1490" i="1"/>
  <c r="F1485" i="1" a="1"/>
  <c r="F1485" i="1"/>
  <c r="I1483" i="1" a="1"/>
  <c r="I1483" i="1"/>
  <c r="K1483" i="1" a="1"/>
  <c r="K1483" i="1"/>
  <c r="H1483" i="1" a="1"/>
  <c r="H1483" i="1"/>
  <c r="J1485" i="1" a="1"/>
  <c r="J1485" i="1"/>
  <c r="G1490" i="1" a="1"/>
  <c r="G1490" i="1"/>
  <c r="J1483" i="1" a="1"/>
  <c r="J1483" i="1"/>
  <c r="F1483" i="1" a="1"/>
  <c r="F1483" i="1"/>
  <c r="I1485" i="1" a="1"/>
  <c r="I1485" i="1"/>
  <c r="K1485" i="1" a="1"/>
  <c r="K1485" i="1"/>
  <c r="G1485" i="1" a="1"/>
  <c r="G1485" i="1"/>
  <c r="K1490" i="1" a="1"/>
  <c r="K1490" i="1"/>
  <c r="H1490" i="1" a="1"/>
  <c r="H1490" i="1"/>
  <c r="H1485" i="1" a="1"/>
  <c r="H1485" i="1"/>
  <c r="G1483" i="1" a="1"/>
  <c r="G1483" i="1"/>
  <c r="J1490" i="1" a="1"/>
  <c r="J1490" i="1"/>
  <c r="I1490" i="1" a="1"/>
  <c r="I1490" i="1"/>
  <c r="K1456" i="1" a="1"/>
  <c r="K1456" i="1"/>
  <c r="J1454" i="1" a="1"/>
  <c r="J1454" i="1"/>
  <c r="J1456" i="1" a="1"/>
  <c r="J1456" i="1"/>
  <c r="H1447" i="1" a="1"/>
  <c r="H1447" i="1"/>
  <c r="F1455" i="1" a="1"/>
  <c r="F1455" i="1"/>
  <c r="I1454" i="1" a="1"/>
  <c r="I1454" i="1"/>
  <c r="F1456" i="1" a="1"/>
  <c r="F1456" i="1"/>
  <c r="G1455" i="1" a="1"/>
  <c r="G1455" i="1"/>
  <c r="J1455" i="1" a="1"/>
  <c r="J1455" i="1"/>
  <c r="I1447" i="1" a="1"/>
  <c r="I1447" i="1"/>
  <c r="H1455" i="1" a="1"/>
  <c r="H1455" i="1"/>
  <c r="H1450" i="1" a="1"/>
  <c r="H1450" i="1"/>
  <c r="F1454" i="1" a="1"/>
  <c r="F1454" i="1"/>
  <c r="J1453" i="1" a="1"/>
  <c r="J1453" i="1"/>
  <c r="I1449" i="1" a="1"/>
  <c r="I1449" i="1"/>
  <c r="H1453" i="1" a="1"/>
  <c r="H1453" i="1"/>
  <c r="K1447" i="1" a="1"/>
  <c r="K1447" i="1"/>
  <c r="J1447" i="1" a="1"/>
  <c r="J1447" i="1"/>
  <c r="G1453" i="1" a="1"/>
  <c r="G1453" i="1"/>
  <c r="K1452" i="1" a="1"/>
  <c r="K1452" i="1"/>
  <c r="J1448" i="1" a="1"/>
  <c r="J1448" i="1"/>
  <c r="J1452" i="1" a="1"/>
  <c r="J1452" i="1"/>
  <c r="H1452" i="1" a="1"/>
  <c r="H1452" i="1"/>
  <c r="J1451" i="1" a="1"/>
  <c r="J1451" i="1"/>
  <c r="K1448" i="1" a="1"/>
  <c r="K1448" i="1"/>
  <c r="G1449" i="1" a="1"/>
  <c r="G1449" i="1"/>
  <c r="K1446" i="1" a="1"/>
  <c r="K1446" i="1"/>
  <c r="H1448" i="1" a="1"/>
  <c r="H1448" i="1"/>
  <c r="I1456" i="1" a="1"/>
  <c r="I1456" i="1"/>
  <c r="H1456" i="1" a="1"/>
  <c r="H1456" i="1"/>
  <c r="K1455" i="1" a="1"/>
  <c r="K1455" i="1"/>
  <c r="I1455" i="1" a="1"/>
  <c r="I1455" i="1"/>
  <c r="J1450" i="1" a="1"/>
  <c r="J1450" i="1"/>
  <c r="H1454" i="1" a="1"/>
  <c r="H1454" i="1"/>
  <c r="G1450" i="1" a="1"/>
  <c r="G1450" i="1"/>
  <c r="G1452" i="1" a="1"/>
  <c r="G1452" i="1"/>
  <c r="I1450" i="1" a="1"/>
  <c r="I1450" i="1"/>
  <c r="I1451" i="1" a="1"/>
  <c r="I1451" i="1"/>
  <c r="F1450" i="1" a="1"/>
  <c r="F1450" i="1"/>
  <c r="F1447" i="1" a="1"/>
  <c r="F1447" i="1"/>
  <c r="I1448" i="1" a="1"/>
  <c r="I1448" i="1"/>
  <c r="F1448" i="1" a="1"/>
  <c r="F1448" i="1"/>
  <c r="K1449" i="1" a="1"/>
  <c r="K1449" i="1"/>
  <c r="F1453" i="1" a="1"/>
  <c r="F1453" i="1"/>
  <c r="F1451" i="1" a="1"/>
  <c r="F1451" i="1"/>
  <c r="F1452" i="1" a="1"/>
  <c r="F1452" i="1"/>
  <c r="I1452" i="1" a="1"/>
  <c r="I1452" i="1"/>
  <c r="G1454" i="1" a="1"/>
  <c r="G1454" i="1"/>
  <c r="G1456" i="1" a="1"/>
  <c r="G1456" i="1"/>
  <c r="K1454" i="1" a="1"/>
  <c r="K1454" i="1"/>
  <c r="G1451" i="1" a="1"/>
  <c r="G1451" i="1"/>
  <c r="K1450" i="1" a="1"/>
  <c r="K1450" i="1"/>
  <c r="J1449" i="1" a="1"/>
  <c r="J1449" i="1"/>
  <c r="H1449" i="1" a="1"/>
  <c r="H1449" i="1"/>
  <c r="F1449" i="1" a="1"/>
  <c r="F1449" i="1"/>
  <c r="G1447" i="1" a="1"/>
  <c r="G1447" i="1"/>
  <c r="K1453" i="1" a="1"/>
  <c r="K1453" i="1"/>
  <c r="I1453" i="1" a="1"/>
  <c r="I1453" i="1"/>
  <c r="J1446" i="1" a="1"/>
  <c r="J1446" i="1"/>
  <c r="H1451" i="1" a="1"/>
  <c r="H1451" i="1"/>
  <c r="G1448" i="1" a="1"/>
  <c r="G1448" i="1"/>
  <c r="K1451" i="1" a="1"/>
  <c r="K1451" i="1"/>
  <c r="I1444" i="1" a="1"/>
  <c r="I1444" i="1"/>
  <c r="F1440" i="1" a="1"/>
  <c r="F1440" i="1"/>
  <c r="K1438" i="1" a="1"/>
  <c r="K1438" i="1"/>
  <c r="J1439" i="1" a="1"/>
  <c r="J1439" i="1" s="1"/>
  <c r="K1441" i="1" a="1"/>
  <c r="K1441" i="1" s="1"/>
  <c r="H1438" i="1" a="1"/>
  <c r="H1438" i="1" s="1"/>
  <c r="G1440" i="1" a="1"/>
  <c r="G1440" i="1" s="1"/>
  <c r="I1439" i="1" a="1"/>
  <c r="I1439" i="1"/>
  <c r="F1443" i="1" a="1"/>
  <c r="F1443" i="1"/>
  <c r="F1438" i="1" a="1"/>
  <c r="F1438" i="1"/>
  <c r="I1440" i="1" a="1"/>
  <c r="I1440" i="1"/>
  <c r="H1444" i="1" a="1"/>
  <c r="H1444" i="1"/>
  <c r="G1444" i="1" a="1"/>
  <c r="G1444" i="1"/>
  <c r="G1443" i="1" a="1"/>
  <c r="G1443" i="1"/>
  <c r="G1438" i="1" a="1"/>
  <c r="G1438" i="1"/>
  <c r="K1443" i="1" a="1"/>
  <c r="K1443" i="1"/>
  <c r="K1442" i="1" a="1"/>
  <c r="K1442" i="1"/>
  <c r="J1442" i="1" a="1"/>
  <c r="J1442" i="1"/>
  <c r="H1442" i="1" a="1"/>
  <c r="H1442" i="1"/>
  <c r="K1439" i="1" a="1"/>
  <c r="K1439" i="1"/>
  <c r="F1442" i="1" a="1"/>
  <c r="F1442" i="1"/>
  <c r="J1438" i="1" a="1"/>
  <c r="J1438" i="1"/>
  <c r="H1437" i="1" a="1"/>
  <c r="H1437" i="1"/>
  <c r="F1445" i="1" a="1"/>
  <c r="F1445" i="1"/>
  <c r="H1445" i="1" a="1"/>
  <c r="H1445" i="1"/>
  <c r="J1437" i="1" a="1"/>
  <c r="J1437" i="1"/>
  <c r="G1437" i="1" a="1"/>
  <c r="G1437" i="1"/>
  <c r="K1440" i="1" a="1"/>
  <c r="K1440" i="1"/>
  <c r="H1440" i="1" a="1"/>
  <c r="H1440" i="1"/>
  <c r="H1443" i="1" a="1"/>
  <c r="H1443" i="1"/>
  <c r="F1441" i="1" a="1"/>
  <c r="F1441" i="1"/>
  <c r="I1441" i="1" a="1"/>
  <c r="I1441" i="1"/>
  <c r="G1441" i="1" a="1"/>
  <c r="G1441" i="1"/>
  <c r="J1440" i="1" a="1"/>
  <c r="J1440" i="1"/>
  <c r="H1439" i="1" a="1"/>
  <c r="H1439" i="1"/>
  <c r="K1437" i="1" a="1"/>
  <c r="K1437" i="1"/>
  <c r="F1439" i="1" a="1"/>
  <c r="F1439" i="1"/>
  <c r="J1444" i="1" a="1"/>
  <c r="J1444" i="1"/>
  <c r="F1446" i="1" a="1"/>
  <c r="F1446" i="1"/>
  <c r="G1446" i="1" a="1"/>
  <c r="G1446" i="1"/>
  <c r="F1444" i="1" a="1"/>
  <c r="F1444" i="1"/>
  <c r="I1443" i="1" a="1"/>
  <c r="I1443" i="1"/>
  <c r="I1442" i="1" a="1"/>
  <c r="I1442" i="1"/>
  <c r="G1442" i="1" a="1"/>
  <c r="G1442" i="1"/>
  <c r="J1441" i="1" a="1"/>
  <c r="J1441" i="1"/>
  <c r="I1438" i="1" a="1"/>
  <c r="I1438" i="1"/>
  <c r="I1446" i="1" a="1"/>
  <c r="I1446" i="1"/>
  <c r="H1446" i="1" a="1"/>
  <c r="H1446" i="1"/>
  <c r="K1445" i="1" a="1"/>
  <c r="K1445" i="1"/>
  <c r="J1445" i="1" a="1"/>
  <c r="J1445" i="1"/>
  <c r="I1445" i="1" a="1"/>
  <c r="I1445" i="1"/>
  <c r="I1437" i="1" a="1"/>
  <c r="I1437" i="1"/>
  <c r="J1443" i="1" a="1"/>
  <c r="J1443" i="1"/>
  <c r="G1439" i="1" a="1"/>
  <c r="G1439" i="1"/>
  <c r="G1445" i="1" a="1"/>
  <c r="G1445" i="1"/>
  <c r="H1441" i="1" a="1"/>
  <c r="H1441" i="1"/>
  <c r="K1444" i="1" a="1"/>
  <c r="K1444" i="1"/>
  <c r="F1437" i="1" a="1"/>
  <c r="F1437" i="1"/>
  <c r="K1436" i="1" a="1"/>
  <c r="K1436" i="1"/>
  <c r="J1436" i="1" a="1"/>
  <c r="J1436" i="1"/>
  <c r="I1436" i="1" a="1"/>
  <c r="I1436" i="1"/>
  <c r="H1436" i="1" a="1"/>
  <c r="H1436" i="1"/>
  <c r="H1434" i="1" a="1"/>
  <c r="H1434" i="1"/>
  <c r="G1434" i="1" a="1"/>
  <c r="G1434" i="1"/>
  <c r="F1434" i="1" a="1"/>
  <c r="F1434" i="1"/>
  <c r="I1432" i="1" a="1"/>
  <c r="I1432" i="1"/>
  <c r="F1430" i="1" a="1"/>
  <c r="F1430" i="1"/>
  <c r="H1432" i="1" a="1"/>
  <c r="H1432" i="1"/>
  <c r="G1428" i="1" a="1"/>
  <c r="G1428" i="1"/>
  <c r="F1428" i="1" a="1"/>
  <c r="F1428" i="1"/>
  <c r="I1435" i="1" a="1"/>
  <c r="I1435" i="1"/>
  <c r="G1435" i="1" a="1"/>
  <c r="G1435" i="1"/>
  <c r="G1430" i="1" a="1"/>
  <c r="G1430" i="1"/>
  <c r="H1431" i="1" a="1"/>
  <c r="H1431" i="1"/>
  <c r="I1428" i="1" a="1"/>
  <c r="I1428" i="1"/>
  <c r="F1432" i="1" a="1"/>
  <c r="F1432" i="1"/>
  <c r="J1431" i="1" a="1"/>
  <c r="J1431" i="1"/>
  <c r="F1431" i="1" a="1"/>
  <c r="F1431" i="1"/>
  <c r="K1434" i="1" a="1"/>
  <c r="K1434" i="1"/>
  <c r="K1429" i="1" a="1"/>
  <c r="K1429" i="1"/>
  <c r="G1429" i="1" a="1"/>
  <c r="G1429" i="1"/>
  <c r="K1431" i="1" a="1"/>
  <c r="K1431" i="1"/>
  <c r="J1434" i="1" a="1"/>
  <c r="J1434" i="1"/>
  <c r="I1434" i="1" a="1"/>
  <c r="I1434" i="1"/>
  <c r="H1428" i="1" a="1"/>
  <c r="H1428" i="1"/>
  <c r="G1431" i="1" a="1"/>
  <c r="G1431" i="1"/>
  <c r="I1429" i="1" a="1"/>
  <c r="I1429" i="1"/>
  <c r="J1430" i="1" a="1"/>
  <c r="J1430" i="1"/>
  <c r="I1430" i="1" a="1"/>
  <c r="I1430" i="1"/>
  <c r="J1428" i="1" a="1"/>
  <c r="J1428" i="1"/>
  <c r="H1429" i="1" a="1"/>
  <c r="H1429" i="1"/>
  <c r="K1430" i="1" a="1"/>
  <c r="K1430" i="1"/>
  <c r="K1432" i="1" a="1"/>
  <c r="K1432" i="1"/>
  <c r="J1432" i="1" a="1"/>
  <c r="J1432" i="1"/>
  <c r="I1431" i="1" a="1"/>
  <c r="I1431" i="1"/>
  <c r="J1429" i="1" a="1"/>
  <c r="J1429" i="1"/>
  <c r="K1428" i="1" a="1"/>
  <c r="K1428" i="1"/>
  <c r="F1435" i="1" a="1"/>
  <c r="F1435" i="1"/>
  <c r="H1430" i="1" a="1"/>
  <c r="H1430" i="1"/>
  <c r="F1429" i="1" a="1"/>
  <c r="F1429" i="1"/>
  <c r="G1436" i="1" a="1"/>
  <c r="G1436" i="1"/>
  <c r="F1436" i="1" a="1"/>
  <c r="F1436" i="1"/>
  <c r="G1432" i="1" a="1"/>
  <c r="G1432" i="1"/>
  <c r="K1435" i="1" a="1"/>
  <c r="K1435" i="1"/>
  <c r="J1435" i="1" a="1"/>
  <c r="J1435" i="1"/>
  <c r="H1435" i="1" a="1"/>
  <c r="H1435" i="1"/>
  <c r="K1417" i="1" a="1"/>
  <c r="K1417" i="1"/>
  <c r="J1417" i="1" a="1"/>
  <c r="J1417" i="1"/>
  <c r="K1416" i="1" a="1"/>
  <c r="K1416" i="1"/>
  <c r="K1414" i="1" a="1"/>
  <c r="K1414" i="1"/>
  <c r="J1414" i="1" a="1"/>
  <c r="J1414" i="1"/>
  <c r="K1420" i="1" a="1"/>
  <c r="K1420" i="1"/>
  <c r="F1416" i="1" a="1"/>
  <c r="F1416" i="1"/>
  <c r="G1417" i="1" a="1"/>
  <c r="G1417" i="1"/>
  <c r="K1421" i="1" a="1"/>
  <c r="K1421" i="1"/>
  <c r="F1420" i="1" a="1"/>
  <c r="F1420" i="1"/>
  <c r="I1419" i="1" a="1"/>
  <c r="I1419" i="1"/>
  <c r="G1416" i="1" a="1"/>
  <c r="G1416" i="1"/>
  <c r="J1418" i="1" a="1"/>
  <c r="J1418" i="1"/>
  <c r="I1416" i="1" a="1"/>
  <c r="I1416" i="1"/>
  <c r="H1422" i="1" a="1"/>
  <c r="H1422" i="1"/>
  <c r="I1422" i="1" a="1"/>
  <c r="I1422" i="1"/>
  <c r="G1422" i="1" a="1"/>
  <c r="G1422" i="1"/>
  <c r="H1419" i="1" a="1"/>
  <c r="H1419" i="1"/>
  <c r="I1414" i="1" a="1"/>
  <c r="I1414" i="1"/>
  <c r="J1420" i="1" a="1"/>
  <c r="J1420" i="1"/>
  <c r="F1422" i="1" a="1"/>
  <c r="F1422" i="1"/>
  <c r="H1418" i="1" a="1"/>
  <c r="H1418" i="1"/>
  <c r="J1415" i="1" a="1"/>
  <c r="J1415" i="1"/>
  <c r="F1415" i="1" a="1"/>
  <c r="F1415" i="1"/>
  <c r="G1414" i="1" a="1"/>
  <c r="G1414" i="1"/>
  <c r="I1415" i="1" a="1"/>
  <c r="I1415" i="1"/>
  <c r="J1421" i="1" a="1"/>
  <c r="J1421" i="1"/>
  <c r="H1421" i="1" a="1"/>
  <c r="H1421" i="1"/>
  <c r="I1420" i="1" a="1"/>
  <c r="I1420" i="1"/>
  <c r="J1419" i="1" a="1"/>
  <c r="J1419" i="1"/>
  <c r="K1418" i="1" a="1"/>
  <c r="K1418" i="1"/>
  <c r="H1420" i="1" a="1"/>
  <c r="H1420" i="1"/>
  <c r="K1415" i="1" a="1"/>
  <c r="K1415" i="1"/>
  <c r="H1416" i="1" a="1"/>
  <c r="H1416" i="1"/>
  <c r="I1417" i="1" a="1"/>
  <c r="I1417" i="1"/>
  <c r="J1416" i="1" a="1"/>
  <c r="J1416" i="1"/>
  <c r="G1418" i="1" a="1"/>
  <c r="G1418" i="1"/>
  <c r="G1415" i="1" a="1"/>
  <c r="G1415" i="1"/>
  <c r="H1415" i="1" a="1"/>
  <c r="H1415" i="1"/>
  <c r="H1414" i="1" a="1"/>
  <c r="H1414" i="1"/>
  <c r="K1422" i="1" a="1"/>
  <c r="K1422" i="1"/>
  <c r="K1419" i="1" a="1"/>
  <c r="K1419" i="1"/>
  <c r="I1418" i="1" a="1"/>
  <c r="I1418" i="1"/>
  <c r="I1421" i="1" a="1"/>
  <c r="I1421" i="1"/>
  <c r="J1422" i="1" a="1"/>
  <c r="J1422" i="1"/>
  <c r="F1418" i="1" a="1"/>
  <c r="F1418" i="1"/>
  <c r="F1417" i="1" a="1"/>
  <c r="F1417" i="1"/>
  <c r="G1421" i="1" a="1"/>
  <c r="G1421" i="1"/>
  <c r="F1421" i="1" a="1"/>
  <c r="F1421" i="1"/>
  <c r="H1417" i="1" a="1"/>
  <c r="H1417" i="1"/>
  <c r="G1420" i="1" a="1"/>
  <c r="G1420" i="1"/>
  <c r="G1419" i="1" a="1"/>
  <c r="G1419" i="1"/>
  <c r="F1419" i="1" a="1"/>
  <c r="F1419" i="1"/>
  <c r="H1402" i="1" a="1"/>
  <c r="H1402" i="1"/>
  <c r="H1403" i="1" a="1"/>
  <c r="H1403" i="1"/>
  <c r="K1405" i="1" a="1"/>
  <c r="K1405" i="1"/>
  <c r="J1406" i="1" a="1"/>
  <c r="J1406" i="1"/>
  <c r="H1407" i="1" a="1"/>
  <c r="H1407" i="1"/>
  <c r="J1407" i="1" a="1"/>
  <c r="J1407" i="1"/>
  <c r="K1406" i="1" a="1"/>
  <c r="K1406" i="1"/>
  <c r="J1403" i="1" a="1"/>
  <c r="J1403" i="1"/>
  <c r="G1408" i="1" a="1"/>
  <c r="G1408" i="1"/>
  <c r="F1408" i="1" a="1"/>
  <c r="F1408" i="1"/>
  <c r="F1402" i="1" a="1"/>
  <c r="F1402" i="1"/>
  <c r="I1405" i="1" a="1"/>
  <c r="I1405" i="1"/>
  <c r="J1408" i="1" a="1"/>
  <c r="J1408" i="1"/>
  <c r="I1407" i="1" a="1"/>
  <c r="I1407" i="1"/>
  <c r="I1403" i="1" a="1"/>
  <c r="I1403" i="1"/>
  <c r="I1402" i="1" a="1"/>
  <c r="I1402" i="1"/>
  <c r="G1403" i="1" a="1"/>
  <c r="G1403" i="1"/>
  <c r="I1406" i="1" a="1"/>
  <c r="I1406" i="1"/>
  <c r="F1407" i="1" a="1"/>
  <c r="F1407" i="1"/>
  <c r="J1405" i="1" a="1"/>
  <c r="J1405" i="1"/>
  <c r="G1405" i="1" a="1"/>
  <c r="G1405" i="1"/>
  <c r="J1402" i="1" a="1"/>
  <c r="J1402" i="1"/>
  <c r="K1407" i="1" a="1"/>
  <c r="K1407" i="1"/>
  <c r="F1414" i="1" a="1"/>
  <c r="F1414" i="1"/>
  <c r="F1406" i="1" a="1"/>
  <c r="F1406" i="1"/>
  <c r="F1405" i="1" a="1"/>
  <c r="F1405" i="1"/>
  <c r="H1405" i="1" a="1"/>
  <c r="H1405" i="1"/>
  <c r="F1403" i="1" a="1"/>
  <c r="F1403" i="1"/>
  <c r="H1401" i="1" a="1"/>
  <c r="H1401" i="1"/>
  <c r="K1401" i="1" a="1"/>
  <c r="K1401" i="1"/>
  <c r="H1406" i="1" a="1"/>
  <c r="H1406" i="1"/>
  <c r="I1408" i="1" a="1"/>
  <c r="I1408" i="1"/>
  <c r="K1408" i="1" a="1"/>
  <c r="K1408" i="1"/>
  <c r="H1408" i="1" a="1"/>
  <c r="H1408" i="1"/>
  <c r="J1401" i="1" a="1"/>
  <c r="J1401" i="1"/>
  <c r="G1407" i="1" a="1"/>
  <c r="G1407" i="1"/>
  <c r="G1406" i="1" a="1"/>
  <c r="G1406" i="1"/>
  <c r="K1403" i="1" a="1"/>
  <c r="K1403" i="1"/>
  <c r="G1402" i="1" a="1"/>
  <c r="G1402" i="1"/>
  <c r="K1402" i="1" a="1"/>
  <c r="K1402" i="1"/>
  <c r="I1401" i="1" a="1"/>
  <c r="I1401" i="1"/>
  <c r="G1401" i="1" a="1"/>
  <c r="G1401" i="1"/>
  <c r="G1372" i="1" a="1"/>
  <c r="G1372" i="1"/>
  <c r="K1371" i="1" a="1"/>
  <c r="K1371" i="1"/>
  <c r="J1371" i="1" a="1"/>
  <c r="J1371" i="1"/>
  <c r="J1372" i="1" a="1"/>
  <c r="J1372" i="1"/>
  <c r="F1371" i="1" a="1"/>
  <c r="F1371" i="1"/>
  <c r="J1399" i="1" a="1"/>
  <c r="J1399" i="1"/>
  <c r="G1399" i="1" a="1"/>
  <c r="G1399" i="1"/>
  <c r="F1401" i="1" a="1"/>
  <c r="F1401" i="1"/>
  <c r="K1400" i="1" a="1"/>
  <c r="K1400" i="1"/>
  <c r="J1400" i="1" a="1"/>
  <c r="J1400" i="1"/>
  <c r="I1400" i="1" a="1"/>
  <c r="I1400" i="1"/>
  <c r="I1399" i="1" a="1"/>
  <c r="I1399" i="1"/>
  <c r="H1399" i="1" a="1"/>
  <c r="H1399" i="1"/>
  <c r="H1400" i="1" a="1"/>
  <c r="H1400" i="1"/>
  <c r="K1399" i="1" a="1"/>
  <c r="K1399" i="1"/>
  <c r="I1371" i="1" a="1"/>
  <c r="I1371" i="1"/>
  <c r="F1372" i="1" a="1"/>
  <c r="F1372" i="1"/>
  <c r="H1371" i="1" a="1"/>
  <c r="H1371" i="1"/>
  <c r="K1372" i="1" a="1"/>
  <c r="K1372" i="1"/>
  <c r="G1400" i="1" a="1"/>
  <c r="G1400" i="1"/>
  <c r="H1372" i="1" a="1"/>
  <c r="H1372" i="1"/>
  <c r="F1399" i="1" a="1"/>
  <c r="F1399" i="1"/>
  <c r="G1371" i="1" a="1"/>
  <c r="G1371" i="1"/>
  <c r="J1370" i="1" a="1"/>
  <c r="J1370" i="1"/>
  <c r="I1372" i="1" a="1"/>
  <c r="I1372" i="1"/>
  <c r="K1370" i="1" a="1"/>
  <c r="K1370" i="1"/>
  <c r="F1400" i="1" a="1"/>
  <c r="F1400" i="1"/>
  <c r="K1330" i="1" a="1"/>
  <c r="K1330" i="1"/>
  <c r="K1332" i="1" a="1"/>
  <c r="K1332" i="1"/>
  <c r="G1332" i="1" a="1"/>
  <c r="G1332" i="1"/>
  <c r="F1336" i="1" a="1"/>
  <c r="F1336" i="1"/>
  <c r="I1335" i="1" a="1"/>
  <c r="I1335" i="1"/>
  <c r="F1330" i="1" a="1"/>
  <c r="F1330" i="1"/>
  <c r="G1335" i="1" a="1"/>
  <c r="G1335" i="1"/>
  <c r="K1333" i="1" a="1"/>
  <c r="K1333" i="1"/>
  <c r="F1334" i="1" a="1"/>
  <c r="F1334" i="1"/>
  <c r="H1333" i="1" a="1"/>
  <c r="H1333" i="1"/>
  <c r="H1332" i="1" a="1"/>
  <c r="H1332" i="1"/>
  <c r="K1324" i="1" a="1"/>
  <c r="K1324" i="1"/>
  <c r="J1336" i="1" a="1"/>
  <c r="J1336" i="1"/>
  <c r="J1335" i="1" a="1"/>
  <c r="J1335" i="1"/>
  <c r="J1324" i="1" a="1"/>
  <c r="J1324" i="1"/>
  <c r="G1331" i="1" a="1"/>
  <c r="G1331" i="1"/>
  <c r="J1333" i="1" a="1"/>
  <c r="J1333" i="1"/>
  <c r="I1333" i="1" a="1"/>
  <c r="I1333" i="1"/>
  <c r="F1333" i="1" a="1"/>
  <c r="F1333" i="1"/>
  <c r="H1330" i="1" a="1"/>
  <c r="H1330" i="1"/>
  <c r="K1331" i="1" a="1"/>
  <c r="K1331" i="1"/>
  <c r="G1333" i="1" a="1"/>
  <c r="G1333" i="1"/>
  <c r="J1331" i="1" a="1"/>
  <c r="J1331" i="1"/>
  <c r="F1331" i="1" a="1"/>
  <c r="F1331" i="1" s="1"/>
  <c r="K1335" i="1" a="1"/>
  <c r="K1335" i="1" s="1"/>
  <c r="I1331" i="1" a="1"/>
  <c r="I1331" i="1"/>
  <c r="H1324" i="1" a="1"/>
  <c r="H1324" i="1"/>
  <c r="F1332" i="1" a="1"/>
  <c r="F1332" i="1"/>
  <c r="I1334" i="1" a="1"/>
  <c r="I1334" i="1"/>
  <c r="F1335" i="1" a="1"/>
  <c r="F1335" i="1"/>
  <c r="K1334" i="1" a="1"/>
  <c r="K1334" i="1"/>
  <c r="I1337" i="1" a="1"/>
  <c r="I1337" i="1"/>
  <c r="I1336" i="1" a="1"/>
  <c r="I1336" i="1"/>
  <c r="H1337" i="1" a="1"/>
  <c r="H1337" i="1"/>
  <c r="G1337" i="1" a="1"/>
  <c r="G1337" i="1"/>
  <c r="G1330" i="1" a="1"/>
  <c r="G1330" i="1"/>
  <c r="F1337" i="1" a="1"/>
  <c r="F1337" i="1"/>
  <c r="K1336" i="1" a="1"/>
  <c r="K1336" i="1"/>
  <c r="J1332" i="1" a="1"/>
  <c r="J1332" i="1"/>
  <c r="J1330" i="1" a="1"/>
  <c r="J1330" i="1"/>
  <c r="H1336" i="1" a="1"/>
  <c r="H1336" i="1"/>
  <c r="G1336" i="1" a="1"/>
  <c r="G1336" i="1"/>
  <c r="J1334" i="1" a="1"/>
  <c r="J1334" i="1"/>
  <c r="H1334" i="1" a="1"/>
  <c r="H1334" i="1"/>
  <c r="I1330" i="1" a="1"/>
  <c r="I1330" i="1"/>
  <c r="I1324" i="1" a="1"/>
  <c r="I1324" i="1"/>
  <c r="G1334" i="1" a="1"/>
  <c r="G1334" i="1"/>
  <c r="I1332" i="1" a="1"/>
  <c r="I1332" i="1"/>
  <c r="H1331" i="1" a="1"/>
  <c r="H1331" i="1"/>
  <c r="H1335" i="1" a="1"/>
  <c r="H1335" i="1"/>
  <c r="F1315" i="1" a="1"/>
  <c r="F1315" i="1"/>
  <c r="H1315" i="1" a="1"/>
  <c r="H1315" i="1"/>
  <c r="F1324" i="1" a="1"/>
  <c r="F1324" i="1"/>
  <c r="I1323" i="1" a="1"/>
  <c r="I1323" i="1"/>
  <c r="F1323" i="1" a="1"/>
  <c r="F1323" i="1"/>
  <c r="F1322" i="1" a="1"/>
  <c r="F1322" i="1"/>
  <c r="H1321" i="1" a="1"/>
  <c r="H1321" i="1"/>
  <c r="I1316" i="1" a="1"/>
  <c r="I1316" i="1"/>
  <c r="F1321" i="1" a="1"/>
  <c r="F1321" i="1"/>
  <c r="G1319" i="1" a="1"/>
  <c r="G1319" i="1"/>
  <c r="J1318" i="1" a="1"/>
  <c r="J1318" i="1"/>
  <c r="F1319" i="1" a="1"/>
  <c r="F1319" i="1"/>
  <c r="J1317" i="1" a="1"/>
  <c r="J1317" i="1"/>
  <c r="K1315" i="1" a="1"/>
  <c r="K1315" i="1"/>
  <c r="I1315" i="1" a="1"/>
  <c r="I1315" i="1"/>
  <c r="J1319" i="1" a="1"/>
  <c r="J1319" i="1"/>
  <c r="F1318" i="1" a="1"/>
  <c r="F1318" i="1"/>
  <c r="G1324" i="1" a="1"/>
  <c r="G1324" i="1"/>
  <c r="I1321" i="1" a="1"/>
  <c r="I1321" i="1"/>
  <c r="K1317" i="1" a="1"/>
  <c r="K1317" i="1"/>
  <c r="K1323" i="1" a="1"/>
  <c r="K1323" i="1"/>
  <c r="J1323" i="1" a="1"/>
  <c r="J1323" i="1"/>
  <c r="H1323" i="1" a="1"/>
  <c r="H1323" i="1"/>
  <c r="K1319" i="1" a="1"/>
  <c r="K1319" i="1"/>
  <c r="G1317" i="1" a="1"/>
  <c r="G1317" i="1"/>
  <c r="J1322" i="1" a="1"/>
  <c r="J1322" i="1"/>
  <c r="I1322" i="1" a="1"/>
  <c r="I1322" i="1"/>
  <c r="H1319" i="1" a="1"/>
  <c r="H1319" i="1"/>
  <c r="H1322" i="1" a="1"/>
  <c r="H1322" i="1"/>
  <c r="K1316" i="1" a="1"/>
  <c r="K1316" i="1"/>
  <c r="K1318" i="1" a="1"/>
  <c r="K1318" i="1"/>
  <c r="I1319" i="1" a="1"/>
  <c r="I1319" i="1"/>
  <c r="G1322" i="1" a="1"/>
  <c r="G1322" i="1"/>
  <c r="F1316" i="1" a="1"/>
  <c r="F1316" i="1"/>
  <c r="I1318" i="1" a="1"/>
  <c r="I1318" i="1"/>
  <c r="H1317" i="1" a="1"/>
  <c r="H1317" i="1"/>
  <c r="G1316" i="1" a="1"/>
  <c r="G1316" i="1"/>
  <c r="G1321" i="1" a="1"/>
  <c r="G1321" i="1"/>
  <c r="H1318" i="1" a="1"/>
  <c r="H1318" i="1"/>
  <c r="F1317" i="1" a="1"/>
  <c r="F1317" i="1"/>
  <c r="H1316" i="1" a="1"/>
  <c r="H1316" i="1"/>
  <c r="G1318" i="1" a="1"/>
  <c r="G1318" i="1"/>
  <c r="J1316" i="1" a="1"/>
  <c r="J1316" i="1"/>
  <c r="J1315" i="1" a="1"/>
  <c r="J1315" i="1"/>
  <c r="K1321" i="1" a="1"/>
  <c r="K1321" i="1"/>
  <c r="G1315" i="1" a="1"/>
  <c r="G1315" i="1"/>
  <c r="J1321" i="1" a="1"/>
  <c r="J1321" i="1"/>
  <c r="I1317" i="1" a="1"/>
  <c r="I1317" i="1"/>
  <c r="G1323" i="1" a="1"/>
  <c r="G1323" i="1"/>
  <c r="K1322" i="1" a="1"/>
  <c r="K1322" i="1"/>
  <c r="H1259" i="1" a="1"/>
  <c r="H1259" i="1"/>
  <c r="G1261" i="1" a="1"/>
  <c r="G1261" i="1"/>
  <c r="G1257" i="1" a="1"/>
  <c r="G1257" i="1"/>
  <c r="J1258" i="1" a="1"/>
  <c r="J1258" i="1"/>
  <c r="G1259" i="1" a="1"/>
  <c r="G1259" i="1"/>
  <c r="G1258" i="1" a="1"/>
  <c r="G1258" i="1"/>
  <c r="K1261" i="1" a="1"/>
  <c r="K1261" i="1"/>
  <c r="K1256" i="1" a="1"/>
  <c r="K1256" i="1"/>
  <c r="H1260" i="1" a="1"/>
  <c r="H1260" i="1"/>
  <c r="J1260" i="1" a="1"/>
  <c r="J1260" i="1"/>
  <c r="G1253" i="1" a="1"/>
  <c r="G1253" i="1"/>
  <c r="H1253" i="1" a="1"/>
  <c r="H1253" i="1"/>
  <c r="J1253" i="1" a="1"/>
  <c r="J1253" i="1"/>
  <c r="K1253" i="1" a="1"/>
  <c r="K1253" i="1"/>
  <c r="H1256" i="1" a="1"/>
  <c r="H1256" i="1"/>
  <c r="F1253" i="1" a="1"/>
  <c r="F1253" i="1"/>
  <c r="K1258" i="1" a="1"/>
  <c r="K1258" i="1"/>
  <c r="H1255" i="1" a="1"/>
  <c r="H1255" i="1"/>
  <c r="K1259" i="1" a="1"/>
  <c r="K1259" i="1"/>
  <c r="I1261" i="1" a="1"/>
  <c r="I1261" i="1"/>
  <c r="I1259" i="1" a="1"/>
  <c r="I1259" i="1"/>
  <c r="J1252" i="1" a="1"/>
  <c r="J1252" i="1"/>
  <c r="H1261" i="1" a="1"/>
  <c r="H1261" i="1"/>
  <c r="F1261" i="1" a="1"/>
  <c r="F1261" i="1"/>
  <c r="G1260" i="1" a="1"/>
  <c r="G1260" i="1"/>
  <c r="F1259" i="1" a="1"/>
  <c r="F1259" i="1"/>
  <c r="G1256" i="1" a="1"/>
  <c r="G1256" i="1"/>
  <c r="I1253" i="1" a="1"/>
  <c r="I1253" i="1"/>
  <c r="K1252" i="1" a="1"/>
  <c r="K1252" i="1"/>
  <c r="K1257" i="1" a="1"/>
  <c r="K1257" i="1"/>
  <c r="I1257" i="1" a="1"/>
  <c r="I1257" i="1"/>
  <c r="J1255" i="1" a="1"/>
  <c r="J1255" i="1"/>
  <c r="F1256" i="1" a="1"/>
  <c r="F1256" i="1"/>
  <c r="G1254" i="1" a="1"/>
  <c r="G1254" i="1"/>
  <c r="G1255" i="1" a="1"/>
  <c r="G1255" i="1"/>
  <c r="I1254" i="1" a="1"/>
  <c r="I1254" i="1"/>
  <c r="H1257" i="1" a="1"/>
  <c r="H1257" i="1"/>
  <c r="I1256" i="1" a="1"/>
  <c r="I1256" i="1"/>
  <c r="I1255" i="1" a="1"/>
  <c r="I1255" i="1"/>
  <c r="K1254" i="1" a="1"/>
  <c r="K1254" i="1"/>
  <c r="J1261" i="1" a="1"/>
  <c r="J1261" i="1"/>
  <c r="F1254" i="1" a="1"/>
  <c r="F1254" i="1"/>
  <c r="F1260" i="1" a="1"/>
  <c r="F1260" i="1"/>
  <c r="J1256" i="1" a="1"/>
  <c r="J1256" i="1"/>
  <c r="J1259" i="1" a="1"/>
  <c r="J1259" i="1"/>
  <c r="H1258" i="1" a="1"/>
  <c r="H1258" i="1"/>
  <c r="J1254" i="1" a="1"/>
  <c r="J1254" i="1"/>
  <c r="F1257" i="1" a="1"/>
  <c r="F1257" i="1"/>
  <c r="K1260" i="1" a="1"/>
  <c r="K1260" i="1"/>
  <c r="J1257" i="1" a="1"/>
  <c r="J1257" i="1"/>
  <c r="K1255" i="1" a="1"/>
  <c r="K1255" i="1"/>
  <c r="F1255" i="1" a="1"/>
  <c r="F1255" i="1"/>
  <c r="H1254" i="1" a="1"/>
  <c r="H1254" i="1"/>
  <c r="I1260" i="1" a="1"/>
  <c r="I1260" i="1"/>
  <c r="F1258" i="1" a="1"/>
  <c r="F1258" i="1"/>
  <c r="I1258" i="1" a="1"/>
  <c r="I1258" i="1"/>
  <c r="J1248" i="1" a="1"/>
  <c r="J1248" i="1"/>
  <c r="H1248" i="1" a="1"/>
  <c r="H1248" i="1"/>
  <c r="H1242" i="1" a="1"/>
  <c r="H1242" i="1"/>
  <c r="G1247" i="1" a="1"/>
  <c r="G1247" i="1"/>
  <c r="G1244" i="1" a="1"/>
  <c r="G1244" i="1"/>
  <c r="H1246" i="1" a="1"/>
  <c r="H1246" i="1"/>
  <c r="K1242" i="1" a="1"/>
  <c r="K1242" i="1"/>
  <c r="F1246" i="1" a="1"/>
  <c r="F1246" i="1"/>
  <c r="J1242" i="1" a="1"/>
  <c r="J1242" i="1"/>
  <c r="I1243" i="1" a="1"/>
  <c r="I1243" i="1"/>
  <c r="G1243" i="1" a="1"/>
  <c r="G1243" i="1"/>
  <c r="J1245" i="1" a="1"/>
  <c r="J1245" i="1"/>
  <c r="F1242" i="1" a="1"/>
  <c r="F1242" i="1"/>
  <c r="K1251" i="1" a="1"/>
  <c r="K1251" i="1"/>
  <c r="I1248" i="1" a="1"/>
  <c r="I1248" i="1"/>
  <c r="G1248" i="1" a="1"/>
  <c r="G1248" i="1"/>
  <c r="F1243" i="1" a="1"/>
  <c r="F1243" i="1"/>
  <c r="K1247" i="1" a="1"/>
  <c r="K1247" i="1"/>
  <c r="J1243" i="1" a="1"/>
  <c r="J1243" i="1"/>
  <c r="G1252" i="1" a="1"/>
  <c r="G1252" i="1"/>
  <c r="I1252" i="1" a="1"/>
  <c r="I1252" i="1"/>
  <c r="H1247" i="1" a="1"/>
  <c r="H1247" i="1"/>
  <c r="H1252" i="1" a="1"/>
  <c r="H1252" i="1"/>
  <c r="I1246" i="1" a="1"/>
  <c r="I1246" i="1"/>
  <c r="I1244" i="1" a="1"/>
  <c r="I1244" i="1"/>
  <c r="F1252" i="1" a="1"/>
  <c r="F1252" i="1"/>
  <c r="F1248" i="1" a="1"/>
  <c r="F1248" i="1"/>
  <c r="G1250" i="1" a="1"/>
  <c r="G1250" i="1"/>
  <c r="J1250" i="1" a="1"/>
  <c r="J1250" i="1"/>
  <c r="I1247" i="1" a="1"/>
  <c r="I1247" i="1"/>
  <c r="K1245" i="1" a="1"/>
  <c r="K1245" i="1"/>
  <c r="J1251" i="1" a="1"/>
  <c r="J1251" i="1"/>
  <c r="I1251" i="1" a="1"/>
  <c r="I1251" i="1"/>
  <c r="H1251" i="1" a="1"/>
  <c r="H1251" i="1"/>
  <c r="K1250" i="1" a="1"/>
  <c r="K1250" i="1"/>
  <c r="J1244" i="1" a="1"/>
  <c r="J1244" i="1"/>
  <c r="G1251" i="1" a="1"/>
  <c r="G1251" i="1"/>
  <c r="G1249" i="1" a="1"/>
  <c r="G1249" i="1"/>
  <c r="F1251" i="1" a="1"/>
  <c r="F1251" i="1"/>
  <c r="I1250" i="1" a="1"/>
  <c r="I1250" i="1"/>
  <c r="H1250" i="1" a="1"/>
  <c r="H1250" i="1"/>
  <c r="F1250" i="1" a="1"/>
  <c r="F1250" i="1"/>
  <c r="J1247" i="1" a="1"/>
  <c r="J1247" i="1"/>
  <c r="H1243" i="1" a="1"/>
  <c r="H1243" i="1"/>
  <c r="F1245" i="1" a="1"/>
  <c r="F1245" i="1"/>
  <c r="F1247" i="1" a="1"/>
  <c r="F1247" i="1"/>
  <c r="F1244" i="1" a="1"/>
  <c r="F1244" i="1"/>
  <c r="J1246" i="1" a="1"/>
  <c r="J1246" i="1"/>
  <c r="K1243" i="1" a="1"/>
  <c r="K1243" i="1"/>
  <c r="K1249" i="1" a="1"/>
  <c r="K1249" i="1"/>
  <c r="I1249" i="1" a="1"/>
  <c r="I1249" i="1"/>
  <c r="H1245" i="1" a="1"/>
  <c r="H1245" i="1"/>
  <c r="G1245" i="1" a="1"/>
  <c r="G1245" i="1"/>
  <c r="H1244" i="1" a="1"/>
  <c r="H1244" i="1"/>
  <c r="F1249" i="1" a="1"/>
  <c r="F1249" i="1"/>
  <c r="I1245" i="1" a="1"/>
  <c r="I1245" i="1"/>
  <c r="G1242" i="1" a="1"/>
  <c r="G1242" i="1"/>
  <c r="J1249" i="1" a="1"/>
  <c r="J1249" i="1"/>
  <c r="G1246" i="1" a="1"/>
  <c r="G1246" i="1"/>
  <c r="I1242" i="1" a="1"/>
  <c r="I1242" i="1"/>
  <c r="H1249" i="1" a="1"/>
  <c r="H1249" i="1"/>
  <c r="K1248" i="1" a="1"/>
  <c r="K1248" i="1"/>
  <c r="K1246" i="1" a="1"/>
  <c r="K1246" i="1"/>
  <c r="K1244" i="1" a="1"/>
  <c r="K1244" i="1"/>
  <c r="J1233" i="1" a="1"/>
  <c r="J1233" i="1"/>
  <c r="K1231" i="1" a="1"/>
  <c r="K1231" i="1"/>
  <c r="K1241" i="1" a="1"/>
  <c r="K1241" i="1"/>
  <c r="J1241" i="1" a="1"/>
  <c r="J1241" i="1"/>
  <c r="K1240" i="1" a="1"/>
  <c r="K1240" i="1"/>
  <c r="F1237" i="1" a="1"/>
  <c r="F1237" i="1"/>
  <c r="H1240" i="1" a="1"/>
  <c r="H1240" i="1"/>
  <c r="G1237" i="1" a="1"/>
  <c r="G1237" i="1"/>
  <c r="G1240" i="1" a="1"/>
  <c r="G1240" i="1"/>
  <c r="H1231" i="1" a="1"/>
  <c r="H1231" i="1"/>
  <c r="H1239" i="1" a="1"/>
  <c r="H1239" i="1"/>
  <c r="J1238" i="1" a="1"/>
  <c r="J1238" i="1"/>
  <c r="G1238" i="1" a="1"/>
  <c r="G1238" i="1"/>
  <c r="H1237" i="1" a="1"/>
  <c r="H1237" i="1"/>
  <c r="J1235" i="1" a="1"/>
  <c r="J1235" i="1"/>
  <c r="F1234" i="1" a="1"/>
  <c r="F1234" i="1"/>
  <c r="K1236" i="1" a="1"/>
  <c r="K1236" i="1"/>
  <c r="F1233" i="1" a="1"/>
  <c r="F1233" i="1"/>
  <c r="F1232" i="1" a="1"/>
  <c r="F1232" i="1"/>
  <c r="F1235" i="1" a="1"/>
  <c r="F1235" i="1"/>
  <c r="H1235" i="1" a="1"/>
  <c r="H1235" i="1"/>
  <c r="J1234" i="1" a="1"/>
  <c r="J1234" i="1"/>
  <c r="K1233" i="1" a="1"/>
  <c r="K1233" i="1"/>
  <c r="H1233" i="1" a="1"/>
  <c r="H1233" i="1"/>
  <c r="F1239" i="1" a="1"/>
  <c r="F1239" i="1"/>
  <c r="J1232" i="1" a="1"/>
  <c r="J1232" i="1"/>
  <c r="K1239" i="1" a="1"/>
  <c r="K1239" i="1"/>
  <c r="I1241" i="1" a="1"/>
  <c r="I1241" i="1"/>
  <c r="G1232" i="1" a="1"/>
  <c r="G1232" i="1"/>
  <c r="H1241" i="1" a="1"/>
  <c r="H1241" i="1"/>
  <c r="G1241" i="1" a="1"/>
  <c r="G1241" i="1"/>
  <c r="F1241" i="1" a="1"/>
  <c r="F1241" i="1"/>
  <c r="I1240" i="1" a="1"/>
  <c r="I1240" i="1"/>
  <c r="I1237" i="1" a="1"/>
  <c r="I1237" i="1"/>
  <c r="J1240" i="1" a="1"/>
  <c r="J1240" i="1"/>
  <c r="F1240" i="1" a="1"/>
  <c r="F1240" i="1"/>
  <c r="G1239" i="1" a="1"/>
  <c r="G1239" i="1"/>
  <c r="G1236" i="1" a="1"/>
  <c r="G1236" i="1"/>
  <c r="I1238" i="1" a="1"/>
  <c r="I1238" i="1"/>
  <c r="J1237" i="1" a="1"/>
  <c r="J1237" i="1"/>
  <c r="K1235" i="1" a="1"/>
  <c r="K1235" i="1"/>
  <c r="K1238" i="1" a="1"/>
  <c r="K1238" i="1"/>
  <c r="H1238" i="1" a="1"/>
  <c r="H1238" i="1"/>
  <c r="F1238" i="1" a="1"/>
  <c r="F1238" i="1"/>
  <c r="K1237" i="1" a="1"/>
  <c r="K1237" i="1"/>
  <c r="J1236" i="1" a="1"/>
  <c r="J1236" i="1"/>
  <c r="I1236" i="1" a="1"/>
  <c r="I1236" i="1"/>
  <c r="I1234" i="1" a="1"/>
  <c r="I1234" i="1"/>
  <c r="G1235" i="1" a="1"/>
  <c r="G1235" i="1"/>
  <c r="G1234" i="1" a="1"/>
  <c r="G1234" i="1"/>
  <c r="H1236" i="1" a="1"/>
  <c r="H1236" i="1"/>
  <c r="I1232" i="1" a="1"/>
  <c r="I1232" i="1"/>
  <c r="F1236" i="1" a="1"/>
  <c r="F1236" i="1"/>
  <c r="H1232" i="1" a="1"/>
  <c r="H1232" i="1"/>
  <c r="H1234" i="1" a="1"/>
  <c r="H1234" i="1"/>
  <c r="I1233" i="1" a="1"/>
  <c r="I1233" i="1"/>
  <c r="I1235" i="1" a="1"/>
  <c r="I1235" i="1"/>
  <c r="K1234" i="1" a="1"/>
  <c r="K1234" i="1"/>
  <c r="G1233" i="1" a="1"/>
  <c r="G1233" i="1"/>
  <c r="J1231" i="1" a="1"/>
  <c r="J1231" i="1"/>
  <c r="I1231" i="1" a="1"/>
  <c r="I1231" i="1"/>
  <c r="J1239" i="1" a="1"/>
  <c r="J1239" i="1"/>
  <c r="I1239" i="1" a="1"/>
  <c r="I1239" i="1"/>
  <c r="K1232" i="1" a="1"/>
  <c r="K1232" i="1"/>
  <c r="H1228" i="1" a="1"/>
  <c r="H1228" i="1"/>
  <c r="K1230" i="1" a="1"/>
  <c r="K1230" i="1"/>
  <c r="F1229" i="1" a="1"/>
  <c r="F1229" i="1"/>
  <c r="K1228" i="1" a="1"/>
  <c r="K1228" i="1"/>
  <c r="J1229" i="1" a="1"/>
  <c r="J1229" i="1"/>
  <c r="G1224" i="1" a="1"/>
  <c r="G1224" i="1"/>
  <c r="I1225" i="1" a="1"/>
  <c r="I1225" i="1"/>
  <c r="J1230" i="1" a="1"/>
  <c r="J1230" i="1"/>
  <c r="G1228" i="1" a="1"/>
  <c r="G1228" i="1"/>
  <c r="I1230" i="1" a="1"/>
  <c r="I1230" i="1"/>
  <c r="I1226" i="1" a="1"/>
  <c r="I1226" i="1"/>
  <c r="F1228" i="1" a="1"/>
  <c r="F1228" i="1"/>
  <c r="G1221" i="1" a="1"/>
  <c r="G1221" i="1"/>
  <c r="I1227" i="1" a="1"/>
  <c r="I1227" i="1"/>
  <c r="H1226" i="1" a="1"/>
  <c r="H1226" i="1"/>
  <c r="H1222" i="1" a="1"/>
  <c r="H1222" i="1"/>
  <c r="J1221" i="1" a="1"/>
  <c r="J1221" i="1"/>
  <c r="G1222" i="1" a="1"/>
  <c r="G1222" i="1"/>
  <c r="H1230" i="1" a="1"/>
  <c r="H1230" i="1"/>
  <c r="H1223" i="1" a="1"/>
  <c r="H1223" i="1"/>
  <c r="G1230" i="1" a="1"/>
  <c r="G1230" i="1"/>
  <c r="F1230" i="1" a="1"/>
  <c r="F1230" i="1"/>
  <c r="F1227" i="1" a="1"/>
  <c r="F1227" i="1"/>
  <c r="I1229" i="1" a="1"/>
  <c r="I1229" i="1"/>
  <c r="I1223" i="1" a="1"/>
  <c r="I1223" i="1"/>
  <c r="K1227" i="1" a="1"/>
  <c r="K1227" i="1"/>
  <c r="G1226" i="1" a="1"/>
  <c r="G1226" i="1"/>
  <c r="I1222" i="1" a="1"/>
  <c r="I1222" i="1"/>
  <c r="K1222" i="1" a="1"/>
  <c r="K1222" i="1"/>
  <c r="K1223" i="1" a="1"/>
  <c r="K1223" i="1"/>
  <c r="K1229" i="1" a="1"/>
  <c r="K1229" i="1"/>
  <c r="J1228" i="1" a="1"/>
  <c r="J1228" i="1"/>
  <c r="J1227" i="1" a="1"/>
  <c r="J1227" i="1"/>
  <c r="K1226" i="1" a="1"/>
  <c r="K1226" i="1"/>
  <c r="G1225" i="1" a="1"/>
  <c r="G1225" i="1"/>
  <c r="G1223" i="1" a="1"/>
  <c r="G1223" i="1"/>
  <c r="J1226" i="1" a="1"/>
  <c r="J1226" i="1"/>
  <c r="I1224" i="1" a="1"/>
  <c r="I1224" i="1"/>
  <c r="H1229" i="1" a="1"/>
  <c r="H1229" i="1"/>
  <c r="H1227" i="1" a="1"/>
  <c r="H1227" i="1"/>
  <c r="G1227" i="1" a="1"/>
  <c r="G1227" i="1"/>
  <c r="H1225" i="1" a="1"/>
  <c r="H1225" i="1"/>
  <c r="F1225" i="1" a="1"/>
  <c r="F1225" i="1"/>
  <c r="F1226" i="1" a="1"/>
  <c r="F1226" i="1"/>
  <c r="K1224" i="1" a="1"/>
  <c r="K1224" i="1"/>
  <c r="J1220" i="1" a="1"/>
  <c r="J1220" i="1"/>
  <c r="I1221" i="1" a="1"/>
  <c r="I1221" i="1"/>
  <c r="K1225" i="1" a="1"/>
  <c r="K1225" i="1"/>
  <c r="J1225" i="1" a="1"/>
  <c r="J1225" i="1"/>
  <c r="J1224" i="1" a="1"/>
  <c r="J1224" i="1"/>
  <c r="J1223" i="1" a="1"/>
  <c r="J1223" i="1"/>
  <c r="H1224" i="1" a="1"/>
  <c r="H1224" i="1"/>
  <c r="K1221" i="1" a="1"/>
  <c r="K1221" i="1"/>
  <c r="F1222" i="1" a="1"/>
  <c r="F1222" i="1"/>
  <c r="H1221" i="1" a="1"/>
  <c r="H1221" i="1"/>
  <c r="I1228" i="1" a="1"/>
  <c r="I1228" i="1"/>
  <c r="F1224" i="1" a="1"/>
  <c r="F1224" i="1"/>
  <c r="F1223" i="1" a="1"/>
  <c r="F1223" i="1"/>
  <c r="J1222" i="1" a="1"/>
  <c r="J1222" i="1"/>
  <c r="F1221" i="1" a="1"/>
  <c r="F1221" i="1"/>
  <c r="G1231" i="1" a="1"/>
  <c r="G1231" i="1"/>
  <c r="F1231" i="1" a="1"/>
  <c r="F1231" i="1"/>
  <c r="G1229" i="1" a="1"/>
  <c r="G1229" i="1"/>
  <c r="K1220" i="1" a="1"/>
  <c r="K1220" i="1"/>
  <c r="I1212" i="1" a="1"/>
  <c r="I1212" i="1"/>
  <c r="K1216" i="1" a="1"/>
  <c r="K1216" i="1"/>
  <c r="F1218" i="1" a="1"/>
  <c r="F1218" i="1"/>
  <c r="G1216" i="1" a="1"/>
  <c r="G1216" i="1"/>
  <c r="F1215" i="1" a="1"/>
  <c r="F1215" i="1"/>
  <c r="G1214" i="1" a="1"/>
  <c r="G1214" i="1"/>
  <c r="K1210" i="1" a="1"/>
  <c r="K1210" i="1"/>
  <c r="K1214" i="1" a="1"/>
  <c r="K1214" i="1"/>
  <c r="H1213" i="1" a="1"/>
  <c r="H1213" i="1"/>
  <c r="K1213" i="1" a="1"/>
  <c r="K1213" i="1"/>
  <c r="I1220" i="1" a="1"/>
  <c r="I1220" i="1"/>
  <c r="G1217" i="1" a="1"/>
  <c r="G1217" i="1"/>
  <c r="G1219" i="1" a="1"/>
  <c r="G1219" i="1"/>
  <c r="H1220" i="1" a="1"/>
  <c r="H1220" i="1"/>
  <c r="F1219" i="1" a="1"/>
  <c r="F1219" i="1"/>
  <c r="J1216" i="1" a="1"/>
  <c r="J1216" i="1"/>
  <c r="K1218" i="1" a="1"/>
  <c r="K1218" i="1"/>
  <c r="F1212" i="1" a="1"/>
  <c r="F1212" i="1"/>
  <c r="G1220" i="1" a="1"/>
  <c r="G1220" i="1"/>
  <c r="K1219" i="1" a="1"/>
  <c r="K1219" i="1"/>
  <c r="J1214" i="1" a="1"/>
  <c r="J1214" i="1"/>
  <c r="H1212" i="1" a="1"/>
  <c r="H1212" i="1"/>
  <c r="J1215" i="1" a="1"/>
  <c r="J1215" i="1"/>
  <c r="G1218" i="1" a="1"/>
  <c r="G1218" i="1"/>
  <c r="F1216" i="1" a="1"/>
  <c r="F1216" i="1"/>
  <c r="F1220" i="1" a="1"/>
  <c r="F1220" i="1"/>
  <c r="J1219" i="1" a="1"/>
  <c r="J1219" i="1"/>
  <c r="I1219" i="1" a="1"/>
  <c r="I1219" i="1"/>
  <c r="G1213" i="1" a="1"/>
  <c r="G1213" i="1"/>
  <c r="H1219" i="1" a="1"/>
  <c r="H1219" i="1"/>
  <c r="J1218" i="1" a="1"/>
  <c r="J1218" i="1"/>
  <c r="K1212" i="1" a="1"/>
  <c r="K1212" i="1"/>
  <c r="I1218" i="1" a="1"/>
  <c r="I1218" i="1"/>
  <c r="K1217" i="1" a="1"/>
  <c r="K1217" i="1"/>
  <c r="J1217" i="1" a="1"/>
  <c r="J1217" i="1"/>
  <c r="I1215" i="1" a="1"/>
  <c r="I1215" i="1"/>
  <c r="H1218" i="1" a="1"/>
  <c r="H1218" i="1"/>
  <c r="I1217" i="1" a="1"/>
  <c r="I1217" i="1"/>
  <c r="H1217" i="1" a="1"/>
  <c r="H1217" i="1"/>
  <c r="I1213" i="1" a="1"/>
  <c r="I1213" i="1"/>
  <c r="I1210" i="1" a="1"/>
  <c r="I1210" i="1"/>
  <c r="G1212" i="1" a="1"/>
  <c r="G1212" i="1"/>
  <c r="F1217" i="1" a="1"/>
  <c r="F1217" i="1"/>
  <c r="H1216" i="1" a="1"/>
  <c r="H1216" i="1"/>
  <c r="F1214" i="1" a="1"/>
  <c r="F1214" i="1"/>
  <c r="I1216" i="1" a="1"/>
  <c r="I1216" i="1"/>
  <c r="K1215" i="1" a="1"/>
  <c r="K1215" i="1"/>
  <c r="G1215" i="1" a="1"/>
  <c r="G1215" i="1"/>
  <c r="I1214" i="1" a="1"/>
  <c r="I1214" i="1"/>
  <c r="H1210" i="1" a="1"/>
  <c r="H1210" i="1"/>
  <c r="G1210" i="1" a="1"/>
  <c r="G1210" i="1"/>
  <c r="K1209" i="1" a="1"/>
  <c r="K1209" i="1"/>
  <c r="F1210" i="1" a="1"/>
  <c r="F1210" i="1"/>
  <c r="H1215" i="1" a="1"/>
  <c r="H1215" i="1"/>
  <c r="J1213" i="1" a="1"/>
  <c r="J1213" i="1"/>
  <c r="H1214" i="1" a="1"/>
  <c r="H1214" i="1"/>
  <c r="F1213" i="1" a="1"/>
  <c r="F1213" i="1"/>
  <c r="J1210" i="1" a="1"/>
  <c r="J1210" i="1"/>
  <c r="J1209" i="1" a="1"/>
  <c r="J1209" i="1"/>
  <c r="J1212" i="1" a="1"/>
  <c r="J1212" i="1"/>
  <c r="H1207" i="1" a="1"/>
  <c r="H1207" i="1"/>
  <c r="F1207" i="1" a="1"/>
  <c r="F1207" i="1"/>
  <c r="K1197" i="1" a="1"/>
  <c r="K1197" i="1"/>
  <c r="G1207" i="1" a="1"/>
  <c r="G1207" i="1"/>
  <c r="J1197" i="1" a="1"/>
  <c r="J1197" i="1"/>
  <c r="I1206" i="1" a="1"/>
  <c r="I1206" i="1"/>
  <c r="G1206" i="1" a="1"/>
  <c r="G1206" i="1"/>
  <c r="F1206" i="1" a="1"/>
  <c r="F1206" i="1"/>
  <c r="G1200" i="1" a="1"/>
  <c r="G1200" i="1"/>
  <c r="F1200" i="1" a="1"/>
  <c r="F1200" i="1"/>
  <c r="H1199" i="1" a="1"/>
  <c r="H1199" i="1"/>
  <c r="J1198" i="1" a="1"/>
  <c r="J1198" i="1"/>
  <c r="F1198" i="1" a="1"/>
  <c r="F1198" i="1"/>
  <c r="G1198" i="1" a="1"/>
  <c r="G1198" i="1"/>
  <c r="H1197" i="1" a="1"/>
  <c r="H1197" i="1"/>
  <c r="K1198" i="1" a="1"/>
  <c r="K1198" i="1"/>
  <c r="F1199" i="1" a="1"/>
  <c r="F1199" i="1"/>
  <c r="I1198" i="1" a="1"/>
  <c r="I1198" i="1"/>
  <c r="H1198" i="1" a="1"/>
  <c r="H1198" i="1"/>
  <c r="J1207" i="1" a="1"/>
  <c r="J1207" i="1"/>
  <c r="H1206" i="1" a="1"/>
  <c r="H1206" i="1"/>
  <c r="K1200" i="1" a="1"/>
  <c r="K1200" i="1"/>
  <c r="I1197" i="1" a="1"/>
  <c r="I1197" i="1"/>
  <c r="I1209" i="1" a="1"/>
  <c r="I1209" i="1"/>
  <c r="H1209" i="1" a="1"/>
  <c r="H1209" i="1"/>
  <c r="I1199" i="1" a="1"/>
  <c r="I1199" i="1"/>
  <c r="G1209" i="1" a="1"/>
  <c r="G1209" i="1"/>
  <c r="H1196" i="1" a="1"/>
  <c r="H1196" i="1"/>
  <c r="H1200" i="1" a="1"/>
  <c r="H1200" i="1"/>
  <c r="G1197" i="1" a="1"/>
  <c r="G1197" i="1"/>
  <c r="F1209" i="1" a="1"/>
  <c r="F1209" i="1"/>
  <c r="K1208" i="1" a="1"/>
  <c r="K1208" i="1"/>
  <c r="J1208" i="1" a="1"/>
  <c r="J1208" i="1"/>
  <c r="I1208" i="1" a="1"/>
  <c r="I1208" i="1"/>
  <c r="H1208" i="1" a="1"/>
  <c r="H1208" i="1"/>
  <c r="K1206" i="1" a="1"/>
  <c r="K1206" i="1"/>
  <c r="J1199" i="1" a="1"/>
  <c r="J1199" i="1"/>
  <c r="G1208" i="1" a="1"/>
  <c r="G1208" i="1"/>
  <c r="F1208" i="1" a="1"/>
  <c r="F1208" i="1"/>
  <c r="K1207" i="1" a="1"/>
  <c r="K1207" i="1"/>
  <c r="I1196" i="1" a="1"/>
  <c r="I1196" i="1"/>
  <c r="I1207" i="1" a="1"/>
  <c r="I1207" i="1"/>
  <c r="K1199" i="1" a="1"/>
  <c r="K1199" i="1"/>
  <c r="J1200" i="1" a="1"/>
  <c r="J1200" i="1"/>
  <c r="G1199" i="1" a="1"/>
  <c r="G1199" i="1"/>
  <c r="F1197" i="1" a="1"/>
  <c r="F1197" i="1"/>
  <c r="G1196" i="1" a="1"/>
  <c r="G1196" i="1"/>
  <c r="J1206" i="1" a="1"/>
  <c r="J1206" i="1"/>
  <c r="K1196" i="1" a="1"/>
  <c r="K1196" i="1"/>
  <c r="I1200" i="1" a="1"/>
  <c r="I1200" i="1"/>
  <c r="J1196" i="1" a="1"/>
  <c r="J1196" i="1"/>
  <c r="I1185" i="1" a="1"/>
  <c r="I1185" i="1"/>
  <c r="J1189" i="1" a="1"/>
  <c r="J1189" i="1"/>
  <c r="F1188" i="1" a="1"/>
  <c r="F1188" i="1"/>
  <c r="F1194" i="1" a="1"/>
  <c r="F1194" i="1"/>
  <c r="H1188" i="1" a="1"/>
  <c r="H1188" i="1"/>
  <c r="K1193" i="1" a="1"/>
  <c r="K1193" i="1"/>
  <c r="G1186" i="1" a="1"/>
  <c r="G1186" i="1"/>
  <c r="I1193" i="1" a="1"/>
  <c r="I1193" i="1"/>
  <c r="F1195" i="1" a="1"/>
  <c r="F1195" i="1"/>
  <c r="J1190" i="1" a="1"/>
  <c r="J1190" i="1"/>
  <c r="H1194" i="1" a="1"/>
  <c r="H1194" i="1"/>
  <c r="I1192" i="1" a="1"/>
  <c r="I1192" i="1"/>
  <c r="G1192" i="1" a="1"/>
  <c r="G1192" i="1"/>
  <c r="F1186" i="1" a="1"/>
  <c r="F1186" i="1"/>
  <c r="F1192" i="1" a="1"/>
  <c r="F1192" i="1"/>
  <c r="K1188" i="1" a="1"/>
  <c r="K1188" i="1"/>
  <c r="H1191" i="1" a="1"/>
  <c r="H1191" i="1"/>
  <c r="G1191" i="1" a="1"/>
  <c r="G1191" i="1"/>
  <c r="I1188" i="1" a="1"/>
  <c r="I1188" i="1"/>
  <c r="K1187" i="1" a="1"/>
  <c r="K1187" i="1"/>
  <c r="H1186" i="1" a="1"/>
  <c r="H1186" i="1"/>
  <c r="J1186" i="1" a="1"/>
  <c r="J1186" i="1"/>
  <c r="K1186" i="1" a="1"/>
  <c r="K1186" i="1"/>
  <c r="G1193" i="1" a="1"/>
  <c r="G1193" i="1"/>
  <c r="G1188" i="1" a="1"/>
  <c r="G1188" i="1"/>
  <c r="G1187" i="1" a="1"/>
  <c r="G1187" i="1"/>
  <c r="K1191" i="1" a="1"/>
  <c r="K1191" i="1"/>
  <c r="H1190" i="1" a="1"/>
  <c r="H1190" i="1"/>
  <c r="I1187" i="1" a="1"/>
  <c r="I1187" i="1"/>
  <c r="I1186" i="1" a="1"/>
  <c r="I1186" i="1"/>
  <c r="G1189" i="1" a="1"/>
  <c r="G1189" i="1"/>
  <c r="J1192" i="1" a="1"/>
  <c r="J1192" i="1"/>
  <c r="H1195" i="1" a="1"/>
  <c r="H1195" i="1"/>
  <c r="I1189" i="1" a="1"/>
  <c r="I1189" i="1"/>
  <c r="F1196" i="1" a="1"/>
  <c r="F1196" i="1"/>
  <c r="K1195" i="1" a="1"/>
  <c r="K1195" i="1"/>
  <c r="J1195" i="1" a="1"/>
  <c r="J1195" i="1"/>
  <c r="I1195" i="1" a="1"/>
  <c r="I1195" i="1"/>
  <c r="F1190" i="1" a="1"/>
  <c r="F1190" i="1"/>
  <c r="K1194" i="1" a="1"/>
  <c r="K1194" i="1"/>
  <c r="J1187" i="1" a="1"/>
  <c r="J1187" i="1"/>
  <c r="G1195" i="1" a="1"/>
  <c r="G1195" i="1"/>
  <c r="J1191" i="1" a="1"/>
  <c r="J1191" i="1"/>
  <c r="J1194" i="1" a="1"/>
  <c r="J1194" i="1"/>
  <c r="I1194" i="1" a="1"/>
  <c r="I1194" i="1"/>
  <c r="G1194" i="1" a="1"/>
  <c r="G1194" i="1"/>
  <c r="F1187" i="1" a="1"/>
  <c r="F1187" i="1"/>
  <c r="J1193" i="1" a="1"/>
  <c r="J1193" i="1"/>
  <c r="H1193" i="1" a="1"/>
  <c r="H1193" i="1"/>
  <c r="F1189" i="1" a="1"/>
  <c r="F1189" i="1"/>
  <c r="I1191" i="1" a="1"/>
  <c r="I1191" i="1" s="1"/>
  <c r="F1193" i="1" a="1"/>
  <c r="F1193" i="1" s="1"/>
  <c r="H1189" i="1" a="1"/>
  <c r="H1189" i="1" s="1"/>
  <c r="J1185" i="1" a="1"/>
  <c r="J1185" i="1" s="1"/>
  <c r="K1192" i="1" a="1"/>
  <c r="K1192" i="1" s="1"/>
  <c r="H1187" i="1" a="1"/>
  <c r="H1187" i="1" s="1"/>
  <c r="F1191" i="1" a="1"/>
  <c r="F1191" i="1" s="1"/>
  <c r="H1192" i="1" a="1"/>
  <c r="H1192" i="1"/>
  <c r="G1190" i="1" a="1"/>
  <c r="G1190" i="1"/>
  <c r="K1190" i="1" a="1"/>
  <c r="K1190" i="1" s="1"/>
  <c r="I1190" i="1" a="1"/>
  <c r="I1190" i="1"/>
  <c r="K1189" i="1" a="1"/>
  <c r="K1189" i="1"/>
  <c r="J1188" i="1" a="1"/>
  <c r="J1188" i="1"/>
  <c r="K1185" i="1" a="1"/>
  <c r="K1185" i="1"/>
  <c r="J1172" i="1" a="1"/>
  <c r="J1172" i="1"/>
  <c r="F1184" i="1" a="1"/>
  <c r="F1184" i="1"/>
  <c r="J1177" i="1" a="1"/>
  <c r="J1177" i="1"/>
  <c r="K1174" i="1" a="1"/>
  <c r="K1174" i="1"/>
  <c r="H1176" i="1" a="1"/>
  <c r="H1176" i="1"/>
  <c r="J1175" i="1" a="1"/>
  <c r="J1175" i="1"/>
  <c r="K1183" i="1" a="1"/>
  <c r="K1183" i="1"/>
  <c r="I1183" i="1" a="1"/>
  <c r="I1183" i="1"/>
  <c r="I1175" i="1" a="1"/>
  <c r="I1175" i="1"/>
  <c r="K1173" i="1" a="1"/>
  <c r="K1173" i="1"/>
  <c r="I1174" i="1" a="1"/>
  <c r="I1174" i="1"/>
  <c r="F1185" i="1" a="1"/>
  <c r="F1185" i="1"/>
  <c r="K1184" i="1" a="1"/>
  <c r="K1184" i="1"/>
  <c r="J1184" i="1" a="1"/>
  <c r="J1184" i="1"/>
  <c r="H1184" i="1" a="1"/>
  <c r="H1184" i="1"/>
  <c r="H1173" i="1" a="1"/>
  <c r="H1173" i="1"/>
  <c r="F1175" i="1" a="1"/>
  <c r="F1175" i="1"/>
  <c r="J1183" i="1" a="1"/>
  <c r="J1183" i="1"/>
  <c r="F1174" i="1" a="1"/>
  <c r="F1174" i="1"/>
  <c r="K1176" i="1" a="1"/>
  <c r="K1176" i="1"/>
  <c r="G1176" i="1" a="1"/>
  <c r="G1176" i="1"/>
  <c r="G1177" i="1" a="1"/>
  <c r="G1177" i="1"/>
  <c r="J1173" i="1" a="1"/>
  <c r="J1173" i="1"/>
  <c r="G1183" i="1" a="1"/>
  <c r="G1183" i="1"/>
  <c r="I1173" i="1" a="1"/>
  <c r="I1173" i="1"/>
  <c r="H1177" i="1" a="1"/>
  <c r="H1177" i="1"/>
  <c r="G1173" i="1" a="1"/>
  <c r="G1173" i="1"/>
  <c r="K1177" i="1" a="1"/>
  <c r="K1177" i="1"/>
  <c r="I1177" i="1" a="1"/>
  <c r="I1177" i="1"/>
  <c r="F1177" i="1" a="1"/>
  <c r="F1177" i="1"/>
  <c r="H1175" i="1" a="1"/>
  <c r="H1175" i="1"/>
  <c r="I1172" i="1" a="1"/>
  <c r="I1172" i="1"/>
  <c r="H1185" i="1" a="1"/>
  <c r="H1185" i="1"/>
  <c r="G1185" i="1" a="1"/>
  <c r="G1185" i="1"/>
  <c r="F1183" i="1" a="1"/>
  <c r="F1183" i="1"/>
  <c r="K1175" i="1" a="1"/>
  <c r="K1175" i="1"/>
  <c r="K1172" i="1" a="1"/>
  <c r="K1172" i="1"/>
  <c r="I1176" i="1" a="1"/>
  <c r="I1176" i="1"/>
  <c r="G1174" i="1" a="1"/>
  <c r="G1174" i="1"/>
  <c r="I1184" i="1" a="1"/>
  <c r="I1184" i="1"/>
  <c r="H1174" i="1" a="1"/>
  <c r="H1174" i="1"/>
  <c r="G1184" i="1" a="1"/>
  <c r="G1184" i="1"/>
  <c r="G1175" i="1" a="1"/>
  <c r="G1175" i="1"/>
  <c r="J1176" i="1" a="1"/>
  <c r="J1176" i="1"/>
  <c r="F1173" i="1" a="1"/>
  <c r="F1173" i="1"/>
  <c r="J1174" i="1" a="1"/>
  <c r="J1174" i="1"/>
  <c r="H1183" i="1" a="1"/>
  <c r="H1183" i="1"/>
  <c r="F1176" i="1" a="1"/>
  <c r="F1176" i="1"/>
  <c r="F1165" i="1" a="1"/>
  <c r="F1165" i="1"/>
  <c r="K1161" i="1" a="1"/>
  <c r="K1161" i="1"/>
  <c r="K1164" i="1" a="1"/>
  <c r="K1164" i="1"/>
  <c r="I1167" i="1" a="1"/>
  <c r="I1167" i="1"/>
  <c r="G1165" i="1" a="1"/>
  <c r="G1165" i="1"/>
  <c r="H1172" i="1" a="1"/>
  <c r="H1172" i="1"/>
  <c r="G1172" i="1" a="1"/>
  <c r="G1172" i="1"/>
  <c r="F1172" i="1" a="1"/>
  <c r="F1172" i="1"/>
  <c r="H1170" i="1" a="1"/>
  <c r="H1170" i="1"/>
  <c r="J1164" i="1" a="1"/>
  <c r="J1164" i="1"/>
  <c r="F1167" i="1" a="1"/>
  <c r="F1167" i="1"/>
  <c r="J1166" i="1" a="1"/>
  <c r="J1166" i="1"/>
  <c r="K1171" i="1" a="1"/>
  <c r="K1171" i="1"/>
  <c r="J1171" i="1" a="1"/>
  <c r="J1171" i="1"/>
  <c r="J1170" i="1" a="1"/>
  <c r="J1170" i="1"/>
  <c r="F1169" i="1" a="1"/>
  <c r="F1169" i="1"/>
  <c r="I1171" i="1" a="1"/>
  <c r="I1171" i="1"/>
  <c r="H1171" i="1" a="1"/>
  <c r="H1171" i="1"/>
  <c r="G1171" i="1" a="1"/>
  <c r="G1171" i="1"/>
  <c r="K1165" i="1" a="1"/>
  <c r="K1165" i="1"/>
  <c r="H1167" i="1" a="1"/>
  <c r="H1167" i="1"/>
  <c r="K1170" i="1" a="1"/>
  <c r="K1170" i="1"/>
  <c r="G1170" i="1" a="1"/>
  <c r="G1170" i="1"/>
  <c r="G1168" i="1" a="1"/>
  <c r="G1168" i="1"/>
  <c r="F1162" i="1" a="1"/>
  <c r="F1162" i="1"/>
  <c r="H1165" i="1" a="1"/>
  <c r="H1165" i="1"/>
  <c r="G1164" i="1" a="1"/>
  <c r="G1164" i="1"/>
  <c r="G1162" i="1" a="1"/>
  <c r="G1162" i="1"/>
  <c r="F1171" i="1" a="1"/>
  <c r="F1171" i="1"/>
  <c r="J1165" i="1" a="1"/>
  <c r="J1165" i="1"/>
  <c r="I1170" i="1" a="1"/>
  <c r="I1170" i="1"/>
  <c r="J1169" i="1" a="1"/>
  <c r="J1169" i="1"/>
  <c r="G1169" i="1" a="1"/>
  <c r="G1169" i="1"/>
  <c r="I1164" i="1" a="1"/>
  <c r="I1164" i="1"/>
  <c r="F1164" i="1" a="1"/>
  <c r="F1164" i="1"/>
  <c r="I1163" i="1" a="1"/>
  <c r="I1163" i="1"/>
  <c r="I1168" i="1" a="1"/>
  <c r="I1168" i="1"/>
  <c r="J1167" i="1" a="1"/>
  <c r="J1167" i="1"/>
  <c r="F1166" i="1" a="1"/>
  <c r="F1166" i="1"/>
  <c r="J1163" i="1" a="1"/>
  <c r="J1163" i="1"/>
  <c r="I1162" i="1" a="1"/>
  <c r="I1162" i="1"/>
  <c r="F1170" i="1" a="1"/>
  <c r="F1170" i="1"/>
  <c r="H1164" i="1" a="1"/>
  <c r="H1164" i="1"/>
  <c r="H1166" i="1" a="1"/>
  <c r="H1166" i="1"/>
  <c r="K1162" i="1" a="1"/>
  <c r="K1162" i="1"/>
  <c r="K1163" i="1" a="1"/>
  <c r="K1163" i="1"/>
  <c r="K1169" i="1" a="1"/>
  <c r="K1169" i="1"/>
  <c r="F1168" i="1" a="1"/>
  <c r="F1168" i="1"/>
  <c r="H1162" i="1" a="1"/>
  <c r="H1162" i="1"/>
  <c r="G1166" i="1" a="1"/>
  <c r="G1166" i="1"/>
  <c r="H1163" i="1" a="1"/>
  <c r="H1163" i="1"/>
  <c r="G1163" i="1" a="1"/>
  <c r="G1163" i="1"/>
  <c r="I1169" i="1" a="1"/>
  <c r="I1169" i="1"/>
  <c r="H1169" i="1" a="1"/>
  <c r="H1169" i="1"/>
  <c r="K1168" i="1" a="1"/>
  <c r="K1168" i="1"/>
  <c r="J1168" i="1" a="1"/>
  <c r="J1168" i="1"/>
  <c r="G1167" i="1" a="1"/>
  <c r="G1167" i="1"/>
  <c r="F1163" i="1" a="1"/>
  <c r="F1163" i="1"/>
  <c r="H1168" i="1" a="1"/>
  <c r="H1168" i="1"/>
  <c r="K1166" i="1" a="1"/>
  <c r="K1166" i="1"/>
  <c r="I1165" i="1" a="1"/>
  <c r="I1165" i="1"/>
  <c r="I1166" i="1" a="1"/>
  <c r="I1166" i="1"/>
  <c r="J1162" i="1" a="1"/>
  <c r="J1162" i="1"/>
  <c r="K1167" i="1" a="1"/>
  <c r="K1167" i="1"/>
  <c r="G1151" i="1" a="1"/>
  <c r="G1151" i="1"/>
  <c r="J1154" i="1" a="1"/>
  <c r="J1154" i="1"/>
  <c r="F1148" i="1" a="1"/>
  <c r="F1148" i="1"/>
  <c r="K1147" i="1" a="1"/>
  <c r="K1147" i="1"/>
  <c r="F1152" i="1" a="1"/>
  <c r="F1152" i="1"/>
  <c r="G1154" i="1" a="1"/>
  <c r="G1154" i="1"/>
  <c r="I1153" i="1" a="1"/>
  <c r="I1153" i="1"/>
  <c r="J1147" i="1" a="1"/>
  <c r="J1147" i="1"/>
  <c r="K1148" i="1" a="1"/>
  <c r="K1148" i="1"/>
  <c r="J1148" i="1" a="1"/>
  <c r="J1148" i="1"/>
  <c r="G1147" i="1" a="1"/>
  <c r="G1147" i="1"/>
  <c r="I1148" i="1" a="1"/>
  <c r="I1148" i="1"/>
  <c r="K1146" i="1" a="1"/>
  <c r="K1146" i="1"/>
  <c r="J1146" i="1" a="1"/>
  <c r="J1146" i="1"/>
  <c r="K1154" i="1" a="1"/>
  <c r="K1154" i="1"/>
  <c r="J1153" i="1" a="1"/>
  <c r="J1153" i="1"/>
  <c r="J1151" i="1" a="1"/>
  <c r="J1151" i="1"/>
  <c r="H1154" i="1" a="1"/>
  <c r="H1154" i="1"/>
  <c r="I1147" i="1" a="1"/>
  <c r="I1147" i="1"/>
  <c r="G1160" i="1" a="1"/>
  <c r="G1160" i="1"/>
  <c r="I1151" i="1" a="1"/>
  <c r="I1151" i="1"/>
  <c r="J1152" i="1" a="1"/>
  <c r="J1152" i="1"/>
  <c r="F1160" i="1" a="1"/>
  <c r="F1160" i="1"/>
  <c r="I1152" i="1" a="1"/>
  <c r="I1152" i="1"/>
  <c r="F1161" i="1" a="1"/>
  <c r="F1161" i="1"/>
  <c r="J1161" i="1" a="1"/>
  <c r="J1161" i="1"/>
  <c r="K1160" i="1" a="1"/>
  <c r="K1160" i="1"/>
  <c r="G1152" i="1" a="1"/>
  <c r="G1152" i="1"/>
  <c r="F1153" i="1" a="1"/>
  <c r="F1153" i="1"/>
  <c r="K1152" i="1" a="1"/>
  <c r="K1152" i="1"/>
  <c r="G1148" i="1" a="1"/>
  <c r="G1148" i="1"/>
  <c r="I1161" i="1" a="1"/>
  <c r="I1161" i="1"/>
  <c r="G1153" i="1" a="1"/>
  <c r="G1153" i="1"/>
  <c r="H1161" i="1" a="1"/>
  <c r="H1161" i="1"/>
  <c r="J1160" i="1" a="1"/>
  <c r="J1160" i="1"/>
  <c r="H1153" i="1" a="1"/>
  <c r="H1153" i="1"/>
  <c r="K1153" i="1" a="1"/>
  <c r="K1153" i="1"/>
  <c r="K1151" i="1" a="1"/>
  <c r="K1151" i="1"/>
  <c r="I1160" i="1" a="1"/>
  <c r="I1160" i="1"/>
  <c r="H1160" i="1" a="1"/>
  <c r="H1160" i="1"/>
  <c r="F1147" i="1" a="1"/>
  <c r="F1147" i="1"/>
  <c r="H1147" i="1" a="1"/>
  <c r="H1147" i="1"/>
  <c r="H1152" i="1" a="1"/>
  <c r="H1152" i="1"/>
  <c r="H1151" i="1" a="1"/>
  <c r="H1151" i="1"/>
  <c r="F1151" i="1" a="1"/>
  <c r="F1151" i="1"/>
  <c r="F1154" i="1" a="1"/>
  <c r="F1154" i="1"/>
  <c r="H1148" i="1" a="1"/>
  <c r="H1148" i="1"/>
  <c r="G1161" i="1" a="1"/>
  <c r="G1161" i="1"/>
  <c r="I1154" i="1" a="1"/>
  <c r="I1154" i="1"/>
  <c r="I1137" i="1" a="1"/>
  <c r="I1137" i="1"/>
  <c r="K1141" i="1" a="1"/>
  <c r="K1141" i="1"/>
  <c r="I1144" i="1" a="1"/>
  <c r="I1144" i="1"/>
  <c r="K1136" i="1" a="1"/>
  <c r="K1136" i="1"/>
  <c r="G1138" i="1" a="1"/>
  <c r="G1138" i="1"/>
  <c r="K1143" i="1" a="1"/>
  <c r="K1143" i="1"/>
  <c r="K1142" i="1" a="1"/>
  <c r="K1142" i="1"/>
  <c r="I1142" i="1" a="1"/>
  <c r="I1142" i="1"/>
  <c r="H1145" i="1" a="1"/>
  <c r="H1145" i="1"/>
  <c r="I1146" i="1" a="1"/>
  <c r="I1146" i="1"/>
  <c r="H1146" i="1" a="1"/>
  <c r="H1146" i="1"/>
  <c r="J1145" i="1" a="1"/>
  <c r="J1145" i="1"/>
  <c r="I1139" i="1" a="1"/>
  <c r="I1139" i="1"/>
  <c r="G1145" i="1" a="1"/>
  <c r="G1145" i="1"/>
  <c r="H1144" i="1" a="1"/>
  <c r="H1144" i="1"/>
  <c r="F1144" i="1" a="1"/>
  <c r="F1144" i="1"/>
  <c r="H1143" i="1" a="1"/>
  <c r="H1143" i="1"/>
  <c r="G1143" i="1" a="1"/>
  <c r="G1143" i="1"/>
  <c r="H1142" i="1" a="1"/>
  <c r="H1142" i="1"/>
  <c r="I1138" i="1" a="1"/>
  <c r="I1138" i="1"/>
  <c r="K1138" i="1" a="1"/>
  <c r="K1138" i="1"/>
  <c r="F1138" i="1" a="1"/>
  <c r="F1138" i="1"/>
  <c r="H1137" i="1" a="1"/>
  <c r="H1137" i="1"/>
  <c r="K1140" i="1" a="1"/>
  <c r="K1140" i="1"/>
  <c r="J1140" i="1" a="1"/>
  <c r="J1140" i="1"/>
  <c r="G1139" i="1" a="1"/>
  <c r="G1139" i="1"/>
  <c r="G1140" i="1" a="1"/>
  <c r="G1140" i="1"/>
  <c r="J1139" i="1" a="1"/>
  <c r="J1139" i="1"/>
  <c r="F1142" i="1" a="1"/>
  <c r="F1142" i="1"/>
  <c r="G1141" i="1" a="1"/>
  <c r="G1141" i="1"/>
  <c r="F1141" i="1" a="1"/>
  <c r="F1141" i="1"/>
  <c r="I1140" i="1" a="1"/>
  <c r="I1140" i="1"/>
  <c r="H1139" i="1" a="1"/>
  <c r="H1139" i="1"/>
  <c r="H1138" i="1" a="1"/>
  <c r="H1138" i="1"/>
  <c r="J1137" i="1" a="1"/>
  <c r="J1137" i="1"/>
  <c r="F1137" i="1" a="1"/>
  <c r="F1137" i="1"/>
  <c r="G1146" i="1" a="1"/>
  <c r="G1146" i="1"/>
  <c r="I1145" i="1" a="1"/>
  <c r="I1145" i="1"/>
  <c r="F1146" i="1" a="1"/>
  <c r="F1146" i="1"/>
  <c r="K1145" i="1" a="1"/>
  <c r="K1145" i="1"/>
  <c r="H1140" i="1" a="1"/>
  <c r="H1140" i="1"/>
  <c r="F1139" i="1" a="1"/>
  <c r="F1139" i="1"/>
  <c r="H1136" i="1" a="1"/>
  <c r="H1136" i="1"/>
  <c r="K1137" i="1" a="1"/>
  <c r="K1137" i="1"/>
  <c r="K1144" i="1" a="1"/>
  <c r="K1144" i="1"/>
  <c r="J1144" i="1" a="1"/>
  <c r="J1144" i="1"/>
  <c r="J1143" i="1" a="1"/>
  <c r="J1143" i="1"/>
  <c r="J1142" i="1" a="1"/>
  <c r="J1142" i="1"/>
  <c r="I1141" i="1" a="1"/>
  <c r="I1141" i="1"/>
  <c r="G1142" i="1" a="1"/>
  <c r="G1142" i="1"/>
  <c r="H1141" i="1" a="1"/>
  <c r="H1141" i="1"/>
  <c r="I1136" i="1" a="1"/>
  <c r="I1136" i="1"/>
  <c r="G1137" i="1" a="1"/>
  <c r="G1137" i="1"/>
  <c r="I1143" i="1" a="1"/>
  <c r="I1143" i="1"/>
  <c r="F1140" i="1" a="1"/>
  <c r="F1140" i="1"/>
  <c r="G1144" i="1" a="1"/>
  <c r="G1144" i="1"/>
  <c r="F1145" i="1" a="1"/>
  <c r="F1145" i="1"/>
  <c r="J1138" i="1" a="1"/>
  <c r="J1138" i="1"/>
  <c r="J1136" i="1" a="1"/>
  <c r="J1136" i="1"/>
  <c r="F1143" i="1" a="1"/>
  <c r="F1143" i="1"/>
  <c r="J1141" i="1" a="1"/>
  <c r="J1141" i="1"/>
  <c r="K1139" i="1" a="1"/>
  <c r="K1139" i="1"/>
  <c r="G1136" i="1" a="1"/>
  <c r="G1136" i="1"/>
  <c r="F1136" i="1" a="1"/>
  <c r="F1136" i="1"/>
  <c r="K1105" i="1"/>
  <c r="J1105" i="1"/>
  <c r="I1105" i="1"/>
  <c r="H1105" i="1"/>
  <c r="G1105" i="1"/>
  <c r="F1105" i="1"/>
  <c r="K1104" i="1"/>
  <c r="J1104" i="1"/>
  <c r="I1104" i="1"/>
  <c r="H1104" i="1"/>
  <c r="G1104" i="1"/>
  <c r="F1104" i="1"/>
  <c r="K1102" i="1"/>
  <c r="J1102" i="1"/>
  <c r="I1102" i="1"/>
  <c r="H1102" i="1"/>
  <c r="G1102" i="1"/>
  <c r="F1102" i="1"/>
  <c r="K1100" i="1"/>
  <c r="J1100" i="1"/>
  <c r="I1100" i="1"/>
  <c r="H1100" i="1"/>
  <c r="G1100" i="1"/>
  <c r="F1100" i="1"/>
  <c r="K1098" i="1"/>
  <c r="J1098" i="1"/>
  <c r="I1098" i="1"/>
  <c r="H1098" i="1"/>
  <c r="G1098" i="1"/>
  <c r="F1098" i="1"/>
  <c r="K1080" i="1"/>
  <c r="J1080" i="1"/>
  <c r="I1080" i="1"/>
  <c r="H1080" i="1"/>
  <c r="G1080" i="1"/>
  <c r="F1080" i="1"/>
  <c r="K1079" i="1"/>
  <c r="J1079" i="1"/>
  <c r="I1079" i="1"/>
  <c r="H1079" i="1"/>
  <c r="G1079" i="1"/>
  <c r="F1079" i="1"/>
  <c r="K1078" i="1"/>
  <c r="J1078" i="1"/>
  <c r="I1078" i="1"/>
  <c r="H1078" i="1"/>
  <c r="G1078" i="1"/>
  <c r="F1078" i="1"/>
  <c r="K1076" i="1"/>
  <c r="J1076" i="1"/>
  <c r="I1076" i="1"/>
  <c r="H1076" i="1"/>
  <c r="G1076" i="1"/>
  <c r="F1076" i="1"/>
  <c r="K1074" i="1"/>
  <c r="J1074" i="1"/>
  <c r="I1074" i="1"/>
  <c r="H1074" i="1"/>
  <c r="G1074" i="1"/>
  <c r="F1074" i="1"/>
  <c r="K1072" i="1"/>
  <c r="J1072" i="1"/>
  <c r="I1072" i="1"/>
  <c r="H1072" i="1"/>
  <c r="G1072" i="1"/>
  <c r="F1072" i="1"/>
  <c r="K1066" i="1"/>
  <c r="K1092" i="1" s="1"/>
  <c r="J1066" i="1"/>
  <c r="J1092" i="1" s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I902" i="1"/>
  <c r="H902" i="1"/>
  <c r="G902" i="1"/>
  <c r="F902" i="1"/>
  <c r="K899" i="1"/>
  <c r="J899" i="1"/>
  <c r="I899" i="1"/>
  <c r="H899" i="1"/>
  <c r="G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F1897" i="1" a="1"/>
  <c r="F1897" i="1"/>
  <c r="H1897" i="1" a="1"/>
  <c r="H1897" i="1"/>
  <c r="K1897" i="1" a="1"/>
  <c r="K1897" i="1"/>
  <c r="G1897" i="1" a="1"/>
  <c r="G1897" i="1"/>
  <c r="I1897" i="1" a="1"/>
  <c r="I1897" i="1"/>
  <c r="J1897" i="1" a="1"/>
  <c r="J1897" i="1"/>
  <c r="I1891" i="1" a="1"/>
  <c r="I1891" i="1"/>
  <c r="I1889" i="1" a="1"/>
  <c r="I1889" i="1"/>
  <c r="G1889" i="1" a="1"/>
  <c r="G1889" i="1"/>
  <c r="G1885" i="1" a="1"/>
  <c r="G1885" i="1"/>
  <c r="H1888" i="1" a="1"/>
  <c r="H1888" i="1"/>
  <c r="I1887" i="1" a="1"/>
  <c r="I1887" i="1"/>
  <c r="I1885" i="1" a="1"/>
  <c r="I1885" i="1"/>
  <c r="G1887" i="1" a="1"/>
  <c r="G1887" i="1"/>
  <c r="J1885" i="1" a="1"/>
  <c r="J1885" i="1"/>
  <c r="I1893" i="1" a="1"/>
  <c r="I1893" i="1"/>
  <c r="J1891" i="1" a="1"/>
  <c r="J1891" i="1"/>
  <c r="H1885" i="1" a="1"/>
  <c r="H1885" i="1"/>
  <c r="G1891" i="1" a="1"/>
  <c r="G1891" i="1"/>
  <c r="K1889" i="1" a="1"/>
  <c r="K1889" i="1"/>
  <c r="I1888" i="1" a="1"/>
  <c r="I1888" i="1"/>
  <c r="J1889" i="1" a="1"/>
  <c r="J1889" i="1"/>
  <c r="K1888" i="1" a="1"/>
  <c r="K1888" i="1"/>
  <c r="J1887" i="1" a="1"/>
  <c r="J1887" i="1"/>
  <c r="H1893" i="1" a="1"/>
  <c r="H1893" i="1"/>
  <c r="F1888" i="1" a="1"/>
  <c r="F1888" i="1"/>
  <c r="G1893" i="1" a="1"/>
  <c r="G1893" i="1"/>
  <c r="G1888" i="1" a="1"/>
  <c r="G1888" i="1"/>
  <c r="F1889" i="1" a="1"/>
  <c r="F1889" i="1"/>
  <c r="K1885" i="1" a="1"/>
  <c r="K1885" i="1"/>
  <c r="J1888" i="1" a="1"/>
  <c r="J1888" i="1"/>
  <c r="H1887" i="1" a="1"/>
  <c r="H1887" i="1"/>
  <c r="H1895" i="1" a="1"/>
  <c r="H1895" i="1"/>
  <c r="K1895" i="1" a="1"/>
  <c r="K1895" i="1"/>
  <c r="J1895" i="1" a="1"/>
  <c r="J1895" i="1"/>
  <c r="I1895" i="1" a="1"/>
  <c r="I1895" i="1"/>
  <c r="G1895" i="1" a="1"/>
  <c r="G1895" i="1"/>
  <c r="K1893" i="1" a="1"/>
  <c r="K1893" i="1"/>
  <c r="J1893" i="1" a="1"/>
  <c r="J1893" i="1"/>
  <c r="H1889" i="1" a="1"/>
  <c r="H1889" i="1" s="1"/>
  <c r="F1885" i="1" a="1"/>
  <c r="F1885" i="1"/>
  <c r="H1891" i="1" a="1"/>
  <c r="H1891" i="1"/>
  <c r="F1891" i="1" a="1"/>
  <c r="F1891" i="1"/>
  <c r="F1887" i="1" a="1"/>
  <c r="F1887" i="1"/>
  <c r="F1895" i="1" a="1"/>
  <c r="F1895" i="1"/>
  <c r="F1893" i="1" a="1"/>
  <c r="F1893" i="1"/>
  <c r="K1887" i="1" a="1"/>
  <c r="K1887" i="1"/>
  <c r="K1891" i="1" a="1"/>
  <c r="K1891" i="1"/>
  <c r="J1871" i="1" a="1"/>
  <c r="J1871" i="1"/>
  <c r="F1882" i="1" a="1"/>
  <c r="F1882" i="1"/>
  <c r="J1879" i="1" a="1"/>
  <c r="J1879" i="1"/>
  <c r="I1869" i="1" a="1"/>
  <c r="I1869" i="1"/>
  <c r="H1879" i="1" a="1"/>
  <c r="H1879" i="1"/>
  <c r="K1877" i="1" a="1"/>
  <c r="K1877" i="1"/>
  <c r="F1869" i="1" a="1"/>
  <c r="F1869" i="1"/>
  <c r="K1873" i="1" a="1"/>
  <c r="K1873" i="1"/>
  <c r="K1867" i="1" a="1"/>
  <c r="K1867" i="1"/>
  <c r="G1877" i="1" a="1"/>
  <c r="G1877" i="1"/>
  <c r="H1875" i="1" a="1"/>
  <c r="H1875" i="1"/>
  <c r="F1879" i="1" a="1"/>
  <c r="F1879" i="1"/>
  <c r="F1873" i="1" a="1"/>
  <c r="F1873" i="1"/>
  <c r="H1869" i="1" a="1"/>
  <c r="H1869" i="1"/>
  <c r="I1879" i="1" a="1"/>
  <c r="I1879" i="1"/>
  <c r="K1869" i="1" a="1"/>
  <c r="K1869" i="1"/>
  <c r="G1879" i="1" a="1"/>
  <c r="G1879" i="1"/>
  <c r="H1877" i="1" a="1"/>
  <c r="H1877" i="1"/>
  <c r="F1871" i="1" a="1"/>
  <c r="F1871" i="1"/>
  <c r="G1873" i="1" a="1"/>
  <c r="G1873" i="1"/>
  <c r="J1873" i="1" a="1"/>
  <c r="J1873" i="1"/>
  <c r="K1883" i="1" a="1"/>
  <c r="K1883" i="1"/>
  <c r="J1883" i="1" a="1"/>
  <c r="J1883" i="1"/>
  <c r="I1875" i="1" a="1"/>
  <c r="I1875" i="1"/>
  <c r="I1883" i="1" a="1"/>
  <c r="I1883" i="1"/>
  <c r="H1883" i="1" a="1"/>
  <c r="H1883" i="1"/>
  <c r="G1882" i="1" a="1"/>
  <c r="G1882" i="1"/>
  <c r="G1883" i="1" a="1"/>
  <c r="G1883" i="1"/>
  <c r="F1883" i="1" a="1"/>
  <c r="F1883" i="1" s="1"/>
  <c r="K1882" i="1" a="1"/>
  <c r="K1882" i="1" s="1"/>
  <c r="J1882" i="1" a="1"/>
  <c r="J1882" i="1" s="1"/>
  <c r="J1867" i="1" a="1"/>
  <c r="J1867" i="1" s="1"/>
  <c r="I1882" i="1" a="1"/>
  <c r="I1882" i="1" s="1"/>
  <c r="H1882" i="1" a="1"/>
  <c r="H1882" i="1" s="1"/>
  <c r="H1873" i="1" a="1"/>
  <c r="H1873" i="1" s="1"/>
  <c r="K1879" i="1" a="1"/>
  <c r="K1879" i="1" s="1"/>
  <c r="I1871" i="1" a="1"/>
  <c r="I1871" i="1" s="1"/>
  <c r="J1869" i="1" a="1"/>
  <c r="J1869" i="1" s="1"/>
  <c r="I1873" i="1" a="1"/>
  <c r="I1873" i="1" s="1"/>
  <c r="G1871" i="1" a="1"/>
  <c r="G1871" i="1" s="1"/>
  <c r="J1877" i="1" a="1"/>
  <c r="J1877" i="1" s="1"/>
  <c r="I1877" i="1" a="1"/>
  <c r="I1877" i="1" s="1"/>
  <c r="F1875" i="1" a="1"/>
  <c r="F1875" i="1" s="1"/>
  <c r="F1877" i="1" a="1"/>
  <c r="F1877" i="1" s="1"/>
  <c r="K1871" i="1" a="1"/>
  <c r="K1871" i="1" s="1"/>
  <c r="G1869" i="1" a="1"/>
  <c r="G1869" i="1" s="1"/>
  <c r="H1871" i="1" a="1"/>
  <c r="H1871" i="1" s="1"/>
  <c r="K1875" i="1" a="1"/>
  <c r="K1875" i="1" s="1"/>
  <c r="J1875" i="1" a="1"/>
  <c r="J1875" i="1" s="1"/>
  <c r="G1875" i="1" a="1"/>
  <c r="G1875" i="1" s="1"/>
  <c r="K1854" i="1" a="1"/>
  <c r="K1854" i="1" s="1"/>
  <c r="I1854" i="1" a="1"/>
  <c r="I1854" i="1" s="1"/>
  <c r="I1866" i="1" a="1"/>
  <c r="I1866" i="1" s="1"/>
  <c r="K1856" i="1" a="1"/>
  <c r="K1856" i="1" s="1"/>
  <c r="F1859" i="1" a="1"/>
  <c r="F1859" i="1" s="1"/>
  <c r="F1862" i="1" a="1"/>
  <c r="F1862" i="1" s="1"/>
  <c r="H1866" i="1" a="1"/>
  <c r="H1866" i="1" s="1"/>
  <c r="G1866" i="1" a="1"/>
  <c r="G1866" i="1" s="1"/>
  <c r="J1865" i="1" a="1"/>
  <c r="J1865" i="1" s="1"/>
  <c r="I1865" i="1" a="1"/>
  <c r="I1865" i="1" s="1"/>
  <c r="G1863" i="1" a="1"/>
  <c r="G1863" i="1" s="1"/>
  <c r="I1863" i="1" a="1"/>
  <c r="I1863" i="1" s="1"/>
  <c r="J1860" i="1" a="1"/>
  <c r="J1860" i="1" s="1"/>
  <c r="H1860" i="1" a="1"/>
  <c r="H1860" i="1" s="1"/>
  <c r="K1862" i="1" a="1"/>
  <c r="K1862" i="1" s="1"/>
  <c r="G1856" i="1" a="1"/>
  <c r="G1856" i="1" s="1"/>
  <c r="J1859" i="1" a="1"/>
  <c r="J1859" i="1" s="1"/>
  <c r="I1859" i="1" a="1"/>
  <c r="I1859" i="1" s="1"/>
  <c r="H1856" i="1" a="1"/>
  <c r="H1856" i="1" s="1"/>
  <c r="F1856" i="1" a="1"/>
  <c r="F1856" i="1" s="1"/>
  <c r="H1865" i="1" a="1"/>
  <c r="H1865" i="1" s="1"/>
  <c r="J1862" i="1" a="1"/>
  <c r="J1862" i="1" s="1"/>
  <c r="H1863" i="1" a="1"/>
  <c r="H1863" i="1" s="1"/>
  <c r="F1866" i="1" a="1"/>
  <c r="F1866" i="1" s="1"/>
  <c r="G1859" i="1" a="1"/>
  <c r="G1859" i="1" s="1"/>
  <c r="J1854" i="1" a="1"/>
  <c r="J1854" i="1" s="1"/>
  <c r="G1867" i="1" a="1"/>
  <c r="G1867" i="1"/>
  <c r="I1860" i="1" a="1"/>
  <c r="I1860" i="1" s="1"/>
  <c r="F1863" i="1" a="1"/>
  <c r="F1863" i="1" s="1"/>
  <c r="I1867" i="1" a="1"/>
  <c r="I1867" i="1" s="1"/>
  <c r="H1867" i="1" a="1"/>
  <c r="H1867" i="1" s="1"/>
  <c r="F1867" i="1" a="1"/>
  <c r="F1867" i="1" s="1"/>
  <c r="K1866" i="1" a="1"/>
  <c r="K1866" i="1" s="1"/>
  <c r="I1862" i="1" a="1"/>
  <c r="I1862" i="1" s="1"/>
  <c r="H1862" i="1" a="1"/>
  <c r="H1862" i="1" s="1"/>
  <c r="K1859" i="1" a="1"/>
  <c r="K1859" i="1" s="1"/>
  <c r="G1865" i="1" a="1"/>
  <c r="G1865" i="1" s="1"/>
  <c r="J1856" i="1" a="1"/>
  <c r="J1856" i="1" s="1"/>
  <c r="H1859" i="1" a="1"/>
  <c r="H1859" i="1" s="1"/>
  <c r="J1866" i="1" a="1"/>
  <c r="J1866" i="1" s="1"/>
  <c r="G1862" i="1" a="1"/>
  <c r="G1862" i="1" s="1"/>
  <c r="F1860" i="1" a="1"/>
  <c r="F1860" i="1" s="1"/>
  <c r="K1860" i="1" a="1"/>
  <c r="K1860" i="1" s="1"/>
  <c r="G1860" i="1" a="1"/>
  <c r="G1860" i="1" s="1"/>
  <c r="I1856" i="1" a="1"/>
  <c r="I1856" i="1" s="1"/>
  <c r="K1865" i="1" a="1"/>
  <c r="K1865" i="1" s="1"/>
  <c r="F1865" i="1" a="1"/>
  <c r="F1865" i="1" s="1"/>
  <c r="J1863" i="1" a="1"/>
  <c r="J1863" i="1" s="1"/>
  <c r="K1863" i="1" a="1"/>
  <c r="K1863" i="1" s="1"/>
  <c r="G1850" i="1" a="1"/>
  <c r="G1850" i="1" s="1"/>
  <c r="G1848" i="1" a="1"/>
  <c r="G1848" i="1" s="1"/>
  <c r="K1848" i="1" a="1"/>
  <c r="K1848" i="1" s="1"/>
  <c r="I1846" i="1" a="1"/>
  <c r="I1846" i="1" s="1"/>
  <c r="J1845" i="1" a="1"/>
  <c r="J1845" i="1" s="1"/>
  <c r="G1846" i="1" a="1"/>
  <c r="G1846" i="1" s="1"/>
  <c r="J1846" i="1" a="1"/>
  <c r="J1846" i="1" s="1"/>
  <c r="F1848" i="1" a="1"/>
  <c r="F1848" i="1" s="1"/>
  <c r="H1846" i="1" a="1"/>
  <c r="H1846" i="1" s="1"/>
  <c r="H1854" i="1" a="1"/>
  <c r="H1854" i="1" s="1"/>
  <c r="G1854" i="1" a="1"/>
  <c r="G1854" i="1" s="1"/>
  <c r="H1852" i="1" a="1"/>
  <c r="H1852" i="1" s="1"/>
  <c r="I1848" i="1" a="1"/>
  <c r="I1848" i="1" s="1"/>
  <c r="F1854" i="1" a="1"/>
  <c r="F1854" i="1" s="1"/>
  <c r="H1850" i="1" a="1"/>
  <c r="H1850" i="1" s="1"/>
  <c r="J1850" i="1" a="1"/>
  <c r="J1850" i="1" s="1"/>
  <c r="H1848" i="1" a="1"/>
  <c r="H1848" i="1" s="1"/>
  <c r="K1846" i="1" a="1"/>
  <c r="K1846" i="1" s="1"/>
  <c r="J1848" i="1" a="1"/>
  <c r="J1848" i="1" s="1"/>
  <c r="I1845" i="1" a="1"/>
  <c r="I1845" i="1" s="1"/>
  <c r="K1852" i="1" a="1"/>
  <c r="K1852" i="1" s="1"/>
  <c r="J1852" i="1" a="1"/>
  <c r="J1852" i="1" s="1"/>
  <c r="I1852" i="1" a="1"/>
  <c r="I1852" i="1" s="1"/>
  <c r="F1852" i="1" a="1"/>
  <c r="F1852" i="1" s="1"/>
  <c r="K1845" i="1" a="1"/>
  <c r="K1845" i="1" s="1"/>
  <c r="H1845" i="1" a="1"/>
  <c r="H1845" i="1" s="1"/>
  <c r="F1850" i="1" a="1"/>
  <c r="F1850" i="1" s="1"/>
  <c r="F1846" i="1" a="1"/>
  <c r="F1846" i="1" s="1"/>
  <c r="G1845" i="1" a="1"/>
  <c r="G1845" i="1" s="1"/>
  <c r="G1852" i="1" a="1"/>
  <c r="G1852" i="1" s="1"/>
  <c r="K1850" i="1" a="1"/>
  <c r="K1850" i="1" s="1"/>
  <c r="I1850" i="1" a="1"/>
  <c r="I1850" i="1" s="1"/>
  <c r="I1837" i="1" a="1"/>
  <c r="I1837" i="1" s="1"/>
  <c r="H1840" i="1" a="1"/>
  <c r="H1840" i="1" s="1"/>
  <c r="J1840" i="1" a="1"/>
  <c r="J1840" i="1" s="1"/>
  <c r="J1837" i="1" a="1"/>
  <c r="J1837" i="1" s="1"/>
  <c r="G1837" i="1" a="1"/>
  <c r="G1837" i="1" s="1"/>
  <c r="I1835" i="1" a="1"/>
  <c r="I1835" i="1" s="1"/>
  <c r="F1843" i="1" a="1"/>
  <c r="F1843" i="1" s="1"/>
  <c r="I1843" i="1" a="1"/>
  <c r="I1843" i="1" s="1"/>
  <c r="H1843" i="1" a="1"/>
  <c r="H1843" i="1" s="1"/>
  <c r="K1837" i="1" a="1"/>
  <c r="K1837" i="1" s="1"/>
  <c r="K1841" i="1" a="1"/>
  <c r="K1841" i="1" s="1"/>
  <c r="H1837" i="1" a="1"/>
  <c r="H1837" i="1" s="1"/>
  <c r="G1841" i="1" a="1"/>
  <c r="G1841" i="1" s="1"/>
  <c r="F1841" i="1" a="1"/>
  <c r="F1841" i="1" s="1"/>
  <c r="K1840" i="1" a="1"/>
  <c r="K1840" i="1" s="1"/>
  <c r="G1835" i="1" a="1"/>
  <c r="G1835" i="1" s="1"/>
  <c r="F1845" i="1" a="1"/>
  <c r="F1845" i="1" s="1"/>
  <c r="F1840" i="1" a="1"/>
  <c r="F1840" i="1" s="1"/>
  <c r="J1835" i="1" a="1"/>
  <c r="J1835" i="1" s="1"/>
  <c r="F1837" i="1" a="1"/>
  <c r="F1837" i="1" s="1"/>
  <c r="J1841" i="1" a="1"/>
  <c r="J1841" i="1" s="1"/>
  <c r="F1835" i="1" a="1"/>
  <c r="F1835" i="1" s="1"/>
  <c r="H1841" i="1" a="1"/>
  <c r="H1841" i="1" s="1"/>
  <c r="G1843" i="1" a="1"/>
  <c r="G1843" i="1" s="1"/>
  <c r="I1841" i="1" a="1"/>
  <c r="I1841" i="1" s="1"/>
  <c r="K1843" i="1" a="1"/>
  <c r="K1843" i="1" s="1"/>
  <c r="G1840" i="1" a="1"/>
  <c r="G1840" i="1" s="1"/>
  <c r="J1843" i="1" a="1"/>
  <c r="J1843" i="1" s="1"/>
  <c r="I1840" i="1" a="1"/>
  <c r="I1840" i="1" s="1"/>
  <c r="K1835" i="1" a="1"/>
  <c r="K1835" i="1" s="1"/>
  <c r="H1835" i="1" a="1"/>
  <c r="H1835" i="1" s="1"/>
  <c r="G1827" i="1" a="1"/>
  <c r="G1827" i="1" s="1"/>
  <c r="F1827" i="1" a="1"/>
  <c r="F1827" i="1" s="1"/>
  <c r="H1826" i="1" a="1"/>
  <c r="H1826" i="1" s="1"/>
  <c r="G1824" i="1" a="1"/>
  <c r="G1824" i="1" s="1"/>
  <c r="J1822" i="1" a="1"/>
  <c r="J1822" i="1" s="1"/>
  <c r="H1822" i="1" a="1"/>
  <c r="H1822" i="1" s="1"/>
  <c r="F1822" i="1" a="1"/>
  <c r="F1822" i="1" s="1"/>
  <c r="F1826" i="1" a="1"/>
  <c r="F1826" i="1" s="1"/>
  <c r="J1827" i="1" a="1"/>
  <c r="J1827" i="1" s="1"/>
  <c r="K1822" i="1" a="1"/>
  <c r="K1822" i="1" s="1"/>
  <c r="I1824" i="1" a="1"/>
  <c r="I1824" i="1" s="1"/>
  <c r="K1826" i="1" a="1"/>
  <c r="K1826" i="1" s="1"/>
  <c r="H1824" i="1" a="1"/>
  <c r="H1824" i="1" s="1"/>
  <c r="G1822" i="1" a="1"/>
  <c r="G1822" i="1" s="1"/>
  <c r="K1821" i="1" a="1"/>
  <c r="K1821" i="1" s="1"/>
  <c r="J1824" i="1" a="1"/>
  <c r="J1824" i="1" s="1"/>
  <c r="F1833" i="1" a="1"/>
  <c r="F1833" i="1" s="1"/>
  <c r="F1829" i="1" a="1"/>
  <c r="F1829" i="1" s="1"/>
  <c r="I1821" i="1" a="1"/>
  <c r="I1821" i="1" s="1"/>
  <c r="K1831" i="1" a="1"/>
  <c r="K1831" i="1" s="1"/>
  <c r="K1824" i="1" a="1"/>
  <c r="K1824" i="1" s="1"/>
  <c r="J1829" i="1" a="1"/>
  <c r="J1829" i="1" s="1"/>
  <c r="H1827" i="1" a="1"/>
  <c r="H1827" i="1" s="1"/>
  <c r="F1824" i="1" a="1"/>
  <c r="F1824" i="1" s="1"/>
  <c r="G1826" i="1" a="1"/>
  <c r="G1826" i="1" s="1"/>
  <c r="I1822" i="1" a="1"/>
  <c r="I1822" i="1" s="1"/>
  <c r="I1831" i="1" a="1"/>
  <c r="I1831" i="1" s="1"/>
  <c r="K1833" i="1" a="1"/>
  <c r="K1833" i="1" s="1"/>
  <c r="J1833" i="1" a="1"/>
  <c r="J1833" i="1" s="1"/>
  <c r="I1833" i="1" a="1"/>
  <c r="I1833" i="1" s="1"/>
  <c r="H1833" i="1" a="1"/>
  <c r="H1833" i="1" s="1"/>
  <c r="G1831" i="1" a="1"/>
  <c r="G1831" i="1" s="1"/>
  <c r="J1821" i="1" a="1"/>
  <c r="J1821" i="1" s="1"/>
  <c r="K1829" i="1" a="1"/>
  <c r="K1829" i="1" s="1"/>
  <c r="I1829" i="1" a="1"/>
  <c r="I1829" i="1" s="1"/>
  <c r="G1833" i="1" a="1"/>
  <c r="G1833" i="1" s="1"/>
  <c r="J1826" i="1" a="1"/>
  <c r="J1826" i="1" s="1"/>
  <c r="K1827" i="1" a="1"/>
  <c r="K1827" i="1" s="1"/>
  <c r="J1831" i="1" a="1"/>
  <c r="J1831" i="1" s="1"/>
  <c r="I1826" i="1" a="1"/>
  <c r="I1826" i="1" s="1"/>
  <c r="H1831" i="1" a="1"/>
  <c r="H1831" i="1" s="1"/>
  <c r="F1831" i="1" a="1"/>
  <c r="F1831" i="1" s="1"/>
  <c r="H1829" i="1" a="1"/>
  <c r="H1829" i="1" s="1"/>
  <c r="H1821" i="1" a="1"/>
  <c r="H1821" i="1" s="1"/>
  <c r="G1829" i="1" a="1"/>
  <c r="G1829" i="1" s="1"/>
  <c r="I1827" i="1" a="1"/>
  <c r="I1827" i="1" s="1"/>
  <c r="G1821" i="1" a="1"/>
  <c r="G1821" i="1" s="1"/>
  <c r="F1821" i="1" a="1"/>
  <c r="F1821" i="1" s="1"/>
  <c r="I1052" i="1" a="1"/>
  <c r="I1052" i="1" s="1"/>
  <c r="K1052" i="1" a="1"/>
  <c r="K1052" i="1" s="1"/>
  <c r="H1052" i="1" a="1"/>
  <c r="H1052" i="1" s="1"/>
  <c r="J1022" i="1" a="1"/>
  <c r="J1022" i="1" s="1"/>
  <c r="K1039" i="1" a="1"/>
  <c r="K1039" i="1" s="1"/>
  <c r="F1030" i="1" a="1"/>
  <c r="F1030" i="1" s="1"/>
  <c r="G1025" i="1" a="1"/>
  <c r="G1025" i="1" s="1"/>
  <c r="H1039" i="1" a="1"/>
  <c r="H1039" i="1" s="1"/>
  <c r="J1037" i="1" a="1"/>
  <c r="J1037" i="1" s="1"/>
  <c r="G1037" i="1" a="1"/>
  <c r="G1037" i="1" s="1"/>
  <c r="F1037" i="1" a="1"/>
  <c r="F1037" i="1" s="1"/>
  <c r="H1030" i="1" a="1"/>
  <c r="H1030" i="1" s="1"/>
  <c r="I1027" i="1" a="1"/>
  <c r="I1027" i="1" s="1"/>
  <c r="F1025" i="1" a="1"/>
  <c r="F1025" i="1" s="1"/>
  <c r="I1022" i="1" a="1"/>
  <c r="I1022" i="1" s="1"/>
  <c r="G1039" i="1" a="1"/>
  <c r="G1039" i="1" s="1"/>
  <c r="J1049" i="1" a="1"/>
  <c r="J1049" i="1" s="1"/>
  <c r="F1027" i="1" a="1"/>
  <c r="F1027" i="1" s="1"/>
  <c r="G1030" i="1" a="1"/>
  <c r="G1030" i="1" s="1"/>
  <c r="I1049" i="1" a="1"/>
  <c r="I1049" i="1" s="1"/>
  <c r="H1049" i="1" a="1"/>
  <c r="H1049" i="1" s="1"/>
  <c r="I1030" i="1" a="1"/>
  <c r="I1030" i="1" s="1"/>
  <c r="K1022" i="1" a="1"/>
  <c r="K1022" i="1"/>
  <c r="H1037" i="1" a="1"/>
  <c r="H1037" i="1"/>
  <c r="K1030" i="1" a="1"/>
  <c r="K1030" i="1"/>
  <c r="J1039" i="1" a="1"/>
  <c r="J1039" i="1"/>
  <c r="I1037" i="1" a="1"/>
  <c r="I1037" i="1"/>
  <c r="I1039" i="1" a="1"/>
  <c r="I1039" i="1"/>
  <c r="J1027" i="1" a="1"/>
  <c r="J1027" i="1"/>
  <c r="H1027" i="1" a="1"/>
  <c r="H1027" i="1"/>
  <c r="G1027" i="1" a="1"/>
  <c r="G1027" i="1"/>
  <c r="J1025" i="1" a="1"/>
  <c r="J1025" i="1"/>
  <c r="I1025" i="1" a="1"/>
  <c r="I1025" i="1"/>
  <c r="K1037" i="1" a="1"/>
  <c r="K1037" i="1"/>
  <c r="H1022" i="1" a="1"/>
  <c r="H1022" i="1"/>
  <c r="F1039" i="1" a="1"/>
  <c r="F1039" i="1"/>
  <c r="K1027" i="1" a="1"/>
  <c r="K1027" i="1"/>
  <c r="J1030" i="1" a="1"/>
  <c r="J1030" i="1"/>
  <c r="K1025" i="1" a="1"/>
  <c r="K1025" i="1"/>
  <c r="H1025" i="1" a="1"/>
  <c r="H1025" i="1"/>
  <c r="G989" i="1" a="1"/>
  <c r="G989" i="1"/>
  <c r="G1022" i="1" a="1"/>
  <c r="G1022" i="1"/>
  <c r="F1022" i="1" a="1"/>
  <c r="F1022" i="1"/>
  <c r="H997" i="1" a="1"/>
  <c r="H997" i="1"/>
  <c r="K989" i="1" a="1"/>
  <c r="K989" i="1"/>
  <c r="I1006" i="1" a="1"/>
  <c r="I1006" i="1"/>
  <c r="J996" i="1" a="1"/>
  <c r="J996" i="1"/>
  <c r="I997" i="1" a="1"/>
  <c r="I997" i="1"/>
  <c r="G996" i="1" a="1"/>
  <c r="G996" i="1"/>
  <c r="K996" i="1" a="1"/>
  <c r="K996" i="1"/>
  <c r="H1006" i="1" a="1"/>
  <c r="H1006" i="1"/>
  <c r="H989" i="1" a="1"/>
  <c r="H989" i="1"/>
  <c r="I996" i="1" a="1"/>
  <c r="I996" i="1"/>
  <c r="G997" i="1" a="1"/>
  <c r="G997" i="1"/>
  <c r="G1049" i="1" s="1" a="1"/>
  <c r="G1049" i="1" s="1"/>
  <c r="K1006" i="1" a="1"/>
  <c r="K1006" i="1"/>
  <c r="F1006" i="1" a="1"/>
  <c r="F1006" i="1"/>
  <c r="F1052" i="1" s="1" a="1"/>
  <c r="F1052" i="1" s="1"/>
  <c r="K997" i="1" a="1"/>
  <c r="K997" i="1"/>
  <c r="K1049" i="1" s="1" a="1"/>
  <c r="K1049" i="1" s="1"/>
  <c r="J997" i="1" a="1"/>
  <c r="J997" i="1"/>
  <c r="H996" i="1" a="1"/>
  <c r="H996" i="1"/>
  <c r="F996" i="1" a="1"/>
  <c r="F996" i="1"/>
  <c r="J989" i="1" a="1"/>
  <c r="J989" i="1"/>
  <c r="G1006" i="1" a="1"/>
  <c r="G1006" i="1" s="1"/>
  <c r="G1052" i="1" s="1" a="1"/>
  <c r="G1052" i="1" s="1"/>
  <c r="F989" i="1" a="1"/>
  <c r="F989" i="1" s="1"/>
  <c r="F997" i="1" a="1"/>
  <c r="F997" i="1" s="1"/>
  <c r="F1049" i="1" s="1" a="1"/>
  <c r="F1049" i="1" s="1"/>
  <c r="J1006" i="1" a="1"/>
  <c r="J1006" i="1" s="1"/>
  <c r="J1052" i="1" s="1" a="1"/>
  <c r="J1052" i="1" s="1"/>
  <c r="I989" i="1" a="1"/>
  <c r="I989" i="1" s="1"/>
  <c r="F976" i="1" a="1"/>
  <c r="F976" i="1" s="1"/>
  <c r="K974" i="1" a="1"/>
  <c r="K974" i="1" s="1"/>
  <c r="I973" i="1" a="1"/>
  <c r="I973" i="1" s="1"/>
  <c r="G983" i="1" a="1"/>
  <c r="G983" i="1" s="1"/>
  <c r="J977" i="1" a="1"/>
  <c r="J977" i="1" s="1"/>
  <c r="J1051" i="1" s="1" a="1"/>
  <c r="J1051" i="1" s="1"/>
  <c r="H976" i="1" a="1"/>
  <c r="H976" i="1" s="1"/>
  <c r="H974" i="1" a="1"/>
  <c r="H974" i="1" s="1"/>
  <c r="K973" i="1" a="1"/>
  <c r="K973" i="1" s="1"/>
  <c r="H977" i="1" a="1"/>
  <c r="H977" i="1" s="1"/>
  <c r="H1051" i="1" s="1" a="1"/>
  <c r="H1051" i="1" s="1"/>
  <c r="J976" i="1" a="1"/>
  <c r="J976" i="1" s="1"/>
  <c r="G977" i="1" a="1"/>
  <c r="G977" i="1" s="1"/>
  <c r="G1051" i="1" s="1" a="1"/>
  <c r="G1051" i="1" s="1"/>
  <c r="G974" i="1" a="1"/>
  <c r="G974" i="1" s="1"/>
  <c r="K976" i="1" a="1"/>
  <c r="K976" i="1" s="1"/>
  <c r="K926" i="1" a="1"/>
  <c r="K926" i="1" s="1"/>
  <c r="F983" i="1" a="1"/>
  <c r="F983" i="1" s="1"/>
  <c r="K983" i="1" a="1"/>
  <c r="K983" i="1" s="1"/>
  <c r="G976" i="1" a="1"/>
  <c r="G976" i="1" s="1"/>
  <c r="J983" i="1" a="1"/>
  <c r="J983" i="1" s="1"/>
  <c r="K977" i="1" a="1"/>
  <c r="K977" i="1" s="1"/>
  <c r="K1051" i="1" s="1" a="1"/>
  <c r="K1051" i="1" s="1"/>
  <c r="I976" i="1" a="1"/>
  <c r="I976" i="1" s="1"/>
  <c r="J974" i="1" a="1"/>
  <c r="J974" i="1" s="1"/>
  <c r="I974" i="1" a="1"/>
  <c r="I974" i="1" s="1"/>
  <c r="F974" i="1" a="1"/>
  <c r="F974" i="1" s="1"/>
  <c r="J973" i="1" a="1"/>
  <c r="J973" i="1" s="1"/>
  <c r="G973" i="1" a="1"/>
  <c r="G973" i="1" s="1"/>
  <c r="H973" i="1" a="1"/>
  <c r="H973" i="1" s="1"/>
  <c r="I983" i="1" a="1"/>
  <c r="I983" i="1" s="1"/>
  <c r="H983" i="1" a="1"/>
  <c r="H983" i="1" s="1"/>
  <c r="I977" i="1" a="1"/>
  <c r="I977" i="1" s="1"/>
  <c r="I1051" i="1" s="1" a="1"/>
  <c r="I1051" i="1" s="1"/>
  <c r="F973" i="1" a="1"/>
  <c r="F973" i="1" s="1"/>
  <c r="F977" i="1" a="1"/>
  <c r="F977" i="1" s="1"/>
  <c r="F1051" i="1" s="1" a="1"/>
  <c r="F1051" i="1" s="1"/>
  <c r="I914" i="1" a="1"/>
  <c r="I914" i="1" s="1"/>
  <c r="F883" i="1" a="1"/>
  <c r="F883" i="1" s="1"/>
  <c r="G894" i="1" a="1"/>
  <c r="G894" i="1" s="1"/>
  <c r="G883" i="1" a="1"/>
  <c r="G883" i="1" s="1"/>
  <c r="K914" i="1" a="1"/>
  <c r="K914" i="1" s="1"/>
  <c r="G914" i="1" a="1"/>
  <c r="G914" i="1" s="1"/>
  <c r="H914" i="1" a="1"/>
  <c r="H914" i="1" s="1"/>
  <c r="F912" i="1" a="1"/>
  <c r="F912" i="1" s="1"/>
  <c r="I912" i="1" a="1"/>
  <c r="I912" i="1" s="1"/>
  <c r="I883" i="1" a="1"/>
  <c r="I883" i="1" s="1"/>
  <c r="F894" i="1" a="1"/>
  <c r="F894" i="1" s="1"/>
  <c r="K894" i="1" a="1"/>
  <c r="K894" i="1" s="1"/>
  <c r="J883" i="1" a="1"/>
  <c r="J883" i="1" s="1"/>
  <c r="J912" i="1" a="1"/>
  <c r="J912" i="1" s="1"/>
  <c r="J894" i="1" a="1"/>
  <c r="J894" i="1" s="1"/>
  <c r="I894" i="1" a="1"/>
  <c r="I894" i="1" s="1"/>
  <c r="H894" i="1" a="1"/>
  <c r="H894" i="1" s="1"/>
  <c r="G912" i="1" a="1"/>
  <c r="G912" i="1" s="1"/>
  <c r="K883" i="1" a="1"/>
  <c r="K883" i="1" s="1"/>
  <c r="F914" i="1" a="1"/>
  <c r="F914" i="1" s="1"/>
  <c r="H912" i="1" a="1"/>
  <c r="H912" i="1" s="1"/>
  <c r="J926" i="1" a="1"/>
  <c r="J926" i="1" s="1"/>
  <c r="J882" i="1" a="1"/>
  <c r="J882" i="1" s="1"/>
  <c r="K882" i="1" a="1"/>
  <c r="K882" i="1" s="1"/>
  <c r="I926" i="1" a="1"/>
  <c r="I926" i="1" s="1"/>
  <c r="H926" i="1" a="1"/>
  <c r="H926" i="1" s="1"/>
  <c r="G926" i="1" a="1"/>
  <c r="G926" i="1" s="1"/>
  <c r="K912" i="1" a="1"/>
  <c r="K912" i="1" s="1"/>
  <c r="H883" i="1" a="1"/>
  <c r="H883" i="1" s="1"/>
  <c r="J914" i="1" a="1"/>
  <c r="J914" i="1" s="1"/>
  <c r="F926" i="1" a="1"/>
  <c r="F926" i="1" s="1"/>
  <c r="I804" i="1" a="1"/>
  <c r="I804" i="1" s="1"/>
  <c r="G804" i="1" a="1"/>
  <c r="G804" i="1" s="1"/>
  <c r="K802" i="1" a="1"/>
  <c r="K802" i="1" s="1"/>
  <c r="I882" i="1" a="1"/>
  <c r="I882" i="1" s="1"/>
  <c r="H882" i="1" a="1"/>
  <c r="H882" i="1" s="1"/>
  <c r="F804" i="1" a="1"/>
  <c r="F804" i="1" s="1"/>
  <c r="G882" i="1" a="1"/>
  <c r="G882" i="1" s="1"/>
  <c r="F882" i="1" a="1"/>
  <c r="F882" i="1" s="1"/>
  <c r="K804" i="1" a="1"/>
  <c r="K804" i="1" s="1"/>
  <c r="H804" i="1" a="1"/>
  <c r="H804" i="1" s="1"/>
  <c r="J804" i="1" a="1"/>
  <c r="J804" i="1" s="1"/>
  <c r="H778" i="1" a="1"/>
  <c r="H778" i="1" s="1"/>
  <c r="H777" i="1" s="1"/>
  <c r="F800" i="1" a="1"/>
  <c r="F800" i="1" s="1"/>
  <c r="G778" i="1" a="1"/>
  <c r="G778" i="1" s="1"/>
  <c r="G777" i="1" s="1"/>
  <c r="F764" i="1" a="1"/>
  <c r="F764" i="1" s="1"/>
  <c r="F814" i="1" s="1" a="1"/>
  <c r="F814" i="1" s="1"/>
  <c r="J778" i="1" a="1"/>
  <c r="J778" i="1" s="1"/>
  <c r="J777" i="1" s="1"/>
  <c r="J802" i="1" a="1"/>
  <c r="J802" i="1" s="1"/>
  <c r="I802" i="1" a="1"/>
  <c r="I802" i="1" s="1"/>
  <c r="H802" i="1" a="1"/>
  <c r="H802" i="1" s="1"/>
  <c r="J764" i="1" a="1"/>
  <c r="J764" i="1" s="1"/>
  <c r="J814" i="1" s="1" a="1"/>
  <c r="J814" i="1" s="1"/>
  <c r="J800" i="1" a="1"/>
  <c r="J800" i="1" s="1"/>
  <c r="H764" i="1" a="1"/>
  <c r="H764" i="1" s="1"/>
  <c r="H814" i="1" s="1" a="1"/>
  <c r="H814" i="1" s="1"/>
  <c r="G764" i="1" a="1"/>
  <c r="G764" i="1" s="1"/>
  <c r="G814" i="1" s="1" a="1"/>
  <c r="G814" i="1" s="1"/>
  <c r="G802" i="1" a="1"/>
  <c r="G802" i="1" s="1"/>
  <c r="F802" i="1" a="1"/>
  <c r="F802" i="1" s="1"/>
  <c r="K778" i="1" a="1"/>
  <c r="K778" i="1" s="1"/>
  <c r="K777" i="1" s="1"/>
  <c r="I778" i="1" a="1"/>
  <c r="I778" i="1" s="1"/>
  <c r="I777" i="1" s="1"/>
  <c r="F778" i="1" a="1"/>
  <c r="F778" i="1" s="1"/>
  <c r="F777" i="1" s="1"/>
  <c r="K764" i="1" a="1"/>
  <c r="K764" i="1" s="1"/>
  <c r="K814" i="1" s="1" a="1"/>
  <c r="K814" i="1" s="1"/>
  <c r="K800" i="1" a="1"/>
  <c r="K800" i="1" s="1"/>
  <c r="I764" i="1" a="1"/>
  <c r="I764" i="1" s="1"/>
  <c r="I814" i="1" s="1" a="1"/>
  <c r="I814" i="1" s="1"/>
  <c r="I800" i="1" a="1"/>
  <c r="I800" i="1" s="1"/>
  <c r="H800" i="1" a="1"/>
  <c r="H800" i="1" s="1"/>
  <c r="G800" i="1" a="1"/>
  <c r="G800" i="1" s="1"/>
  <c r="K854" i="1"/>
  <c r="J854" i="1"/>
  <c r="I854" i="1"/>
  <c r="H854" i="1"/>
  <c r="G854" i="1"/>
  <c r="F854" i="1"/>
  <c r="K853" i="1"/>
  <c r="J853" i="1"/>
  <c r="I853" i="1"/>
  <c r="H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8" i="1"/>
  <c r="K518" i="1" s="1"/>
  <c r="J398" i="1"/>
  <c r="J518" i="1" s="1"/>
  <c r="I398" i="1"/>
  <c r="I518" i="1" s="1"/>
  <c r="H398" i="1"/>
  <c r="H518" i="1" s="1"/>
  <c r="G398" i="1"/>
  <c r="G518" i="1" s="1"/>
  <c r="F398" i="1"/>
  <c r="F518" i="1" s="1"/>
  <c r="K397" i="1"/>
  <c r="K517" i="1" s="1"/>
  <c r="J397" i="1"/>
  <c r="J517" i="1" s="1"/>
  <c r="I397" i="1"/>
  <c r="I517" i="1" s="1"/>
  <c r="H397" i="1"/>
  <c r="H517" i="1" s="1"/>
  <c r="G397" i="1"/>
  <c r="G517" i="1" s="1"/>
  <c r="F397" i="1"/>
  <c r="F517" i="1" s="1"/>
  <c r="K396" i="1"/>
  <c r="K437" i="1" s="1"/>
  <c r="J396" i="1"/>
  <c r="J437" i="1" s="1"/>
  <c r="I396" i="1"/>
  <c r="I437" i="1" s="1"/>
  <c r="H396" i="1"/>
  <c r="H437" i="1" s="1"/>
  <c r="G396" i="1"/>
  <c r="G437" i="1" s="1"/>
  <c r="F396" i="1"/>
  <c r="F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K515" i="1" s="1"/>
  <c r="J384" i="1"/>
  <c r="J515" i="1" s="1"/>
  <c r="I384" i="1"/>
  <c r="I515" i="1" s="1"/>
  <c r="H384" i="1"/>
  <c r="H515" i="1" s="1"/>
  <c r="G384" i="1"/>
  <c r="G515" i="1" s="1"/>
  <c r="F384" i="1"/>
  <c r="F515" i="1" s="1"/>
  <c r="K383" i="1"/>
  <c r="K514" i="1" s="1"/>
  <c r="J383" i="1"/>
  <c r="J514" i="1" s="1"/>
  <c r="I383" i="1"/>
  <c r="I514" i="1" s="1"/>
  <c r="H383" i="1"/>
  <c r="H514" i="1" s="1"/>
  <c r="G383" i="1"/>
  <c r="G514" i="1" s="1"/>
  <c r="F383" i="1"/>
  <c r="F514" i="1" s="1"/>
  <c r="K382" i="1"/>
  <c r="K513" i="1" s="1"/>
  <c r="J382" i="1"/>
  <c r="J513" i="1" s="1"/>
  <c r="I382" i="1"/>
  <c r="I513" i="1" s="1"/>
  <c r="H382" i="1"/>
  <c r="H513" i="1" s="1"/>
  <c r="G382" i="1"/>
  <c r="G513" i="1" s="1"/>
  <c r="F382" i="1"/>
  <c r="F513" i="1" s="1"/>
  <c r="K379" i="1"/>
  <c r="J379" i="1"/>
  <c r="I379" i="1"/>
  <c r="H379" i="1"/>
  <c r="G379" i="1"/>
  <c r="F379" i="1"/>
  <c r="K378" i="1"/>
  <c r="K435" i="1" s="1"/>
  <c r="J378" i="1"/>
  <c r="J435" i="1" s="1"/>
  <c r="I378" i="1"/>
  <c r="I435" i="1" s="1"/>
  <c r="H378" i="1"/>
  <c r="H435" i="1" s="1"/>
  <c r="G378" i="1"/>
  <c r="G435" i="1" s="1"/>
  <c r="F378" i="1"/>
  <c r="F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J127" i="1"/>
  <c r="I127" i="1"/>
  <c r="H127" i="1"/>
  <c r="G127" i="1"/>
  <c r="F127" i="1"/>
  <c r="K126" i="1"/>
  <c r="J126" i="1"/>
  <c r="I126" i="1"/>
  <c r="H126" i="1"/>
  <c r="G126" i="1"/>
  <c r="F126" i="1"/>
  <c r="K124" i="1"/>
  <c r="J124" i="1"/>
  <c r="I124" i="1"/>
  <c r="H124" i="1"/>
  <c r="G124" i="1"/>
  <c r="F124" i="1"/>
  <c r="K123" i="1"/>
  <c r="J123" i="1"/>
  <c r="I123" i="1"/>
  <c r="H123" i="1"/>
  <c r="G123" i="1"/>
  <c r="F123" i="1"/>
  <c r="K122" i="1"/>
  <c r="J122" i="1"/>
  <c r="I122" i="1"/>
  <c r="H122" i="1"/>
  <c r="G122" i="1"/>
  <c r="F122" i="1"/>
  <c r="K121" i="1"/>
  <c r="J121" i="1"/>
  <c r="I121" i="1"/>
  <c r="H121" i="1"/>
  <c r="G121" i="1"/>
  <c r="F121" i="1"/>
  <c r="K120" i="1"/>
  <c r="J120" i="1"/>
  <c r="I120" i="1"/>
  <c r="H120" i="1"/>
  <c r="G120" i="1"/>
  <c r="F120" i="1"/>
  <c r="K119" i="1"/>
  <c r="J119" i="1"/>
  <c r="I119" i="1"/>
  <c r="H119" i="1"/>
  <c r="G119" i="1"/>
  <c r="F119" i="1"/>
  <c r="K118" i="1"/>
  <c r="J118" i="1"/>
  <c r="I118" i="1"/>
  <c r="H118" i="1"/>
  <c r="G118" i="1"/>
  <c r="F118" i="1"/>
  <c r="K117" i="1"/>
  <c r="J117" i="1"/>
  <c r="I117" i="1"/>
  <c r="H117" i="1"/>
  <c r="G117" i="1"/>
  <c r="F117" i="1"/>
  <c r="K116" i="1"/>
  <c r="J116" i="1"/>
  <c r="I116" i="1"/>
  <c r="H116" i="1"/>
  <c r="G116" i="1"/>
  <c r="F116" i="1"/>
  <c r="K115" i="1"/>
  <c r="J115" i="1"/>
  <c r="I115" i="1"/>
  <c r="H115" i="1"/>
  <c r="G115" i="1"/>
  <c r="F115" i="1"/>
  <c r="K114" i="1"/>
  <c r="J114" i="1"/>
  <c r="I114" i="1"/>
  <c r="H114" i="1"/>
  <c r="G114" i="1"/>
  <c r="F114" i="1"/>
  <c r="K113" i="1"/>
  <c r="J113" i="1"/>
  <c r="I113" i="1"/>
  <c r="H113" i="1"/>
  <c r="G113" i="1"/>
  <c r="F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K323" i="1" s="1"/>
  <c r="K478" i="1" s="1"/>
  <c r="J248" i="1"/>
  <c r="J323" i="1" s="1"/>
  <c r="J478" i="1" s="1"/>
  <c r="I248" i="1"/>
  <c r="I323" i="1" s="1"/>
  <c r="I478" i="1" s="1"/>
  <c r="H248" i="1"/>
  <c r="H323" i="1" s="1"/>
  <c r="H478" i="1" s="1"/>
  <c r="G248" i="1"/>
  <c r="G323" i="1" s="1"/>
  <c r="G478" i="1" s="1"/>
  <c r="F248" i="1"/>
  <c r="F323" i="1" s="1"/>
  <c r="F478" i="1" s="1"/>
  <c r="K247" i="1"/>
  <c r="K322" i="1" s="1"/>
  <c r="K477" i="1" s="1"/>
  <c r="J247" i="1"/>
  <c r="J322" i="1" s="1"/>
  <c r="J477" i="1" s="1"/>
  <c r="I247" i="1"/>
  <c r="I322" i="1" s="1"/>
  <c r="I477" i="1" s="1"/>
  <c r="H247" i="1"/>
  <c r="H322" i="1" s="1"/>
  <c r="H477" i="1" s="1"/>
  <c r="G247" i="1"/>
  <c r="G322" i="1" s="1"/>
  <c r="G477" i="1" s="1"/>
  <c r="F247" i="1"/>
  <c r="F322" i="1" s="1"/>
  <c r="F477" i="1" s="1"/>
  <c r="K246" i="1"/>
  <c r="K321" i="1" s="1"/>
  <c r="K476" i="1" s="1"/>
  <c r="J246" i="1"/>
  <c r="J321" i="1" s="1"/>
  <c r="J476" i="1" s="1"/>
  <c r="I246" i="1"/>
  <c r="I321" i="1" s="1"/>
  <c r="I476" i="1" s="1"/>
  <c r="H246" i="1"/>
  <c r="H321" i="1" s="1"/>
  <c r="H476" i="1" s="1"/>
  <c r="G246" i="1"/>
  <c r="G321" i="1" s="1"/>
  <c r="G476" i="1" s="1"/>
  <c r="F246" i="1"/>
  <c r="F321" i="1" s="1"/>
  <c r="F476" i="1" s="1"/>
  <c r="K245" i="1"/>
  <c r="K320" i="1" s="1"/>
  <c r="K475" i="1" s="1"/>
  <c r="J245" i="1"/>
  <c r="J320" i="1" s="1"/>
  <c r="J475" i="1" s="1"/>
  <c r="I245" i="1"/>
  <c r="I320" i="1" s="1"/>
  <c r="I475" i="1" s="1"/>
  <c r="H245" i="1"/>
  <c r="H320" i="1" s="1"/>
  <c r="H475" i="1" s="1"/>
  <c r="G245" i="1"/>
  <c r="G320" i="1" s="1"/>
  <c r="G475" i="1" s="1"/>
  <c r="F245" i="1"/>
  <c r="F320" i="1" s="1"/>
  <c r="F475" i="1" s="1"/>
  <c r="K244" i="1"/>
  <c r="K319" i="1" s="1"/>
  <c r="K474" i="1" s="1"/>
  <c r="J244" i="1"/>
  <c r="J319" i="1" s="1"/>
  <c r="J474" i="1" s="1"/>
  <c r="I244" i="1"/>
  <c r="I319" i="1" s="1"/>
  <c r="I474" i="1" s="1"/>
  <c r="H244" i="1"/>
  <c r="H319" i="1" s="1"/>
  <c r="H474" i="1" s="1"/>
  <c r="G244" i="1"/>
  <c r="G319" i="1" s="1"/>
  <c r="G474" i="1" s="1"/>
  <c r="F244" i="1"/>
  <c r="F319" i="1" s="1"/>
  <c r="F474" i="1" s="1"/>
  <c r="K243" i="1"/>
  <c r="K318" i="1" s="1"/>
  <c r="K473" i="1" s="1"/>
  <c r="J243" i="1"/>
  <c r="J318" i="1" s="1"/>
  <c r="J473" i="1" s="1"/>
  <c r="I243" i="1"/>
  <c r="I318" i="1" s="1"/>
  <c r="I473" i="1" s="1"/>
  <c r="H243" i="1"/>
  <c r="H318" i="1" s="1"/>
  <c r="H473" i="1" s="1"/>
  <c r="G243" i="1"/>
  <c r="G318" i="1" s="1"/>
  <c r="G473" i="1" s="1"/>
  <c r="F243" i="1"/>
  <c r="F318" i="1" s="1"/>
  <c r="F473" i="1" s="1"/>
  <c r="K242" i="1"/>
  <c r="K317" i="1" s="1"/>
  <c r="K472" i="1" s="1"/>
  <c r="J242" i="1"/>
  <c r="J317" i="1" s="1"/>
  <c r="J472" i="1" s="1"/>
  <c r="I242" i="1"/>
  <c r="I317" i="1" s="1"/>
  <c r="I472" i="1" s="1"/>
  <c r="H242" i="1"/>
  <c r="H317" i="1" s="1"/>
  <c r="H472" i="1" s="1"/>
  <c r="G242" i="1"/>
  <c r="G317" i="1" s="1"/>
  <c r="G472" i="1" s="1"/>
  <c r="F242" i="1"/>
  <c r="F317" i="1" s="1"/>
  <c r="F472" i="1" s="1"/>
  <c r="K241" i="1"/>
  <c r="K316" i="1" s="1"/>
  <c r="K471" i="1" s="1"/>
  <c r="J241" i="1"/>
  <c r="J316" i="1" s="1"/>
  <c r="J471" i="1" s="1"/>
  <c r="I241" i="1"/>
  <c r="I316" i="1" s="1"/>
  <c r="I471" i="1" s="1"/>
  <c r="H241" i="1"/>
  <c r="H316" i="1" s="1"/>
  <c r="H471" i="1" s="1"/>
  <c r="G241" i="1"/>
  <c r="G316" i="1" s="1"/>
  <c r="G471" i="1" s="1"/>
  <c r="F241" i="1"/>
  <c r="F316" i="1" s="1"/>
  <c r="F471" i="1" s="1"/>
  <c r="K233" i="1"/>
  <c r="K299" i="1" s="1"/>
  <c r="K463" i="1" s="1"/>
  <c r="J233" i="1"/>
  <c r="J299" i="1" s="1"/>
  <c r="J463" i="1" s="1"/>
  <c r="I233" i="1"/>
  <c r="I299" i="1" s="1"/>
  <c r="I463" i="1" s="1"/>
  <c r="H233" i="1"/>
  <c r="H299" i="1" s="1"/>
  <c r="H463" i="1" s="1"/>
  <c r="G233" i="1"/>
  <c r="G299" i="1" s="1"/>
  <c r="G463" i="1" s="1"/>
  <c r="F233" i="1"/>
  <c r="F299" i="1" s="1"/>
  <c r="F463" i="1" s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H214" i="1"/>
  <c r="G214" i="1"/>
  <c r="F214" i="1"/>
  <c r="K210" i="1"/>
  <c r="J210" i="1"/>
  <c r="I210" i="1"/>
  <c r="H210" i="1"/>
  <c r="G210" i="1"/>
  <c r="F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K313" i="1" s="1"/>
  <c r="K418" i="1" s="1"/>
  <c r="J188" i="1"/>
  <c r="J313" i="1" s="1"/>
  <c r="J418" i="1" s="1"/>
  <c r="I188" i="1"/>
  <c r="I313" i="1" s="1"/>
  <c r="I418" i="1" s="1"/>
  <c r="H188" i="1"/>
  <c r="H313" i="1" s="1"/>
  <c r="H418" i="1" s="1"/>
  <c r="G188" i="1"/>
  <c r="G313" i="1" s="1"/>
  <c r="G418" i="1" s="1"/>
  <c r="F188" i="1"/>
  <c r="F313" i="1" s="1"/>
  <c r="F418" i="1" s="1"/>
  <c r="K187" i="1"/>
  <c r="K312" i="1" s="1"/>
  <c r="K417" i="1" s="1"/>
  <c r="J187" i="1"/>
  <c r="J312" i="1" s="1"/>
  <c r="J417" i="1" s="1"/>
  <c r="I187" i="1"/>
  <c r="I312" i="1" s="1"/>
  <c r="I417" i="1" s="1"/>
  <c r="H187" i="1"/>
  <c r="H312" i="1" s="1"/>
  <c r="H417" i="1" s="1"/>
  <c r="G187" i="1"/>
  <c r="G312" i="1" s="1"/>
  <c r="G417" i="1" s="1"/>
  <c r="F187" i="1"/>
  <c r="F312" i="1" s="1"/>
  <c r="F417" i="1" s="1"/>
  <c r="K183" i="1"/>
  <c r="K298" i="1" s="1"/>
  <c r="K411" i="1" s="1"/>
  <c r="J183" i="1"/>
  <c r="J298" i="1" s="1"/>
  <c r="J411" i="1" s="1"/>
  <c r="I183" i="1"/>
  <c r="I298" i="1" s="1"/>
  <c r="I411" i="1" s="1"/>
  <c r="H183" i="1"/>
  <c r="H298" i="1" s="1"/>
  <c r="H411" i="1" s="1"/>
  <c r="G183" i="1"/>
  <c r="G298" i="1" s="1"/>
  <c r="G411" i="1" s="1"/>
  <c r="F183" i="1"/>
  <c r="F298" i="1" s="1"/>
  <c r="F411" i="1" s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G170" i="1"/>
  <c r="F170" i="1"/>
  <c r="K169" i="1"/>
  <c r="J169" i="1"/>
  <c r="I169" i="1"/>
  <c r="H169" i="1"/>
  <c r="G169" i="1"/>
  <c r="F169" i="1"/>
  <c r="K168" i="1"/>
  <c r="J168" i="1"/>
  <c r="I168" i="1"/>
  <c r="H168" i="1"/>
  <c r="G168" i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F156" i="1"/>
  <c r="K155" i="1"/>
  <c r="J155" i="1"/>
  <c r="I155" i="1"/>
  <c r="H155" i="1"/>
  <c r="G155" i="1"/>
  <c r="F155" i="1"/>
  <c r="K154" i="1"/>
  <c r="J154" i="1"/>
  <c r="I154" i="1"/>
  <c r="H154" i="1"/>
  <c r="G154" i="1"/>
  <c r="F154" i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H150" i="1"/>
  <c r="G150" i="1"/>
  <c r="F150" i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J136" i="1" s="1" a="1"/>
  <c r="J136" i="1" s="1"/>
  <c r="I129" i="1"/>
  <c r="I136" i="1" s="1" a="1"/>
  <c r="I136" i="1" s="1"/>
  <c r="H129" i="1"/>
  <c r="G129" i="1"/>
  <c r="F129" i="1"/>
  <c r="K95" i="1"/>
  <c r="J95" i="1"/>
  <c r="I95" i="1"/>
  <c r="H95" i="1"/>
  <c r="G95" i="1"/>
  <c r="F95" i="1"/>
  <c r="K94" i="1"/>
  <c r="J94" i="1"/>
  <c r="I94" i="1"/>
  <c r="H94" i="1"/>
  <c r="G94" i="1"/>
  <c r="F94" i="1"/>
  <c r="K93" i="1"/>
  <c r="J93" i="1"/>
  <c r="I93" i="1"/>
  <c r="H93" i="1"/>
  <c r="G93" i="1"/>
  <c r="F93" i="1"/>
  <c r="K92" i="1"/>
  <c r="J92" i="1"/>
  <c r="I92" i="1"/>
  <c r="H92" i="1"/>
  <c r="G92" i="1"/>
  <c r="F92" i="1"/>
  <c r="K91" i="1"/>
  <c r="J91" i="1"/>
  <c r="I91" i="1"/>
  <c r="H91" i="1"/>
  <c r="G91" i="1"/>
  <c r="F91" i="1"/>
  <c r="K90" i="1"/>
  <c r="J90" i="1"/>
  <c r="I90" i="1"/>
  <c r="H90" i="1"/>
  <c r="G90" i="1"/>
  <c r="F90" i="1"/>
  <c r="K89" i="1"/>
  <c r="J89" i="1"/>
  <c r="I89" i="1"/>
  <c r="H89" i="1"/>
  <c r="G89" i="1"/>
  <c r="F89" i="1"/>
  <c r="K88" i="1"/>
  <c r="J88" i="1"/>
  <c r="I88" i="1"/>
  <c r="H88" i="1"/>
  <c r="G88" i="1"/>
  <c r="F88" i="1"/>
  <c r="K87" i="1"/>
  <c r="J87" i="1"/>
  <c r="I87" i="1"/>
  <c r="H87" i="1"/>
  <c r="G87" i="1"/>
  <c r="F87" i="1"/>
  <c r="K86" i="1"/>
  <c r="J86" i="1"/>
  <c r="I86" i="1"/>
  <c r="H86" i="1"/>
  <c r="G86" i="1"/>
  <c r="F86" i="1"/>
  <c r="K85" i="1"/>
  <c r="J85" i="1"/>
  <c r="I85" i="1"/>
  <c r="H85" i="1"/>
  <c r="G85" i="1"/>
  <c r="F85" i="1"/>
  <c r="K84" i="1"/>
  <c r="J84" i="1"/>
  <c r="I84" i="1"/>
  <c r="H84" i="1"/>
  <c r="G84" i="1"/>
  <c r="F84" i="1"/>
  <c r="K83" i="1"/>
  <c r="J83" i="1"/>
  <c r="I83" i="1"/>
  <c r="H83" i="1"/>
  <c r="G83" i="1"/>
  <c r="F83" i="1"/>
  <c r="K82" i="1"/>
  <c r="J82" i="1"/>
  <c r="I82" i="1"/>
  <c r="H82" i="1"/>
  <c r="G82" i="1"/>
  <c r="F82" i="1"/>
  <c r="K81" i="1"/>
  <c r="J81" i="1"/>
  <c r="I81" i="1"/>
  <c r="H81" i="1"/>
  <c r="G81" i="1"/>
  <c r="F81" i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H71" i="1"/>
  <c r="G71" i="1"/>
  <c r="F71" i="1"/>
  <c r="K70" i="1"/>
  <c r="J70" i="1"/>
  <c r="I70" i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2043" i="1" a="1"/>
  <c r="I2043" i="1" s="1"/>
  <c r="J2043" i="1" a="1"/>
  <c r="J2043" i="1"/>
  <c r="J2044" i="1" a="1"/>
  <c r="J2044" i="1"/>
  <c r="G2042" i="1" a="1"/>
  <c r="G2042" i="1"/>
  <c r="G2043" i="1" a="1"/>
  <c r="G2043" i="1"/>
  <c r="K2041" i="1" a="1"/>
  <c r="K2041" i="1" s="1"/>
  <c r="G2044" i="1" a="1"/>
  <c r="G2044" i="1" s="1"/>
  <c r="K2042" i="1" a="1"/>
  <c r="K2042" i="1"/>
  <c r="F2042" i="1" a="1"/>
  <c r="F2042" i="1" s="1"/>
  <c r="K2044" i="1" a="1"/>
  <c r="K2044" i="1" s="1"/>
  <c r="I2044" i="1" a="1"/>
  <c r="I2044" i="1" s="1"/>
  <c r="H2044" i="1" a="1"/>
  <c r="H2044" i="1" s="1"/>
  <c r="J2042" i="1" a="1"/>
  <c r="J2042" i="1" s="1"/>
  <c r="F2043" i="1" a="1"/>
  <c r="F2043" i="1" s="1"/>
  <c r="K2043" i="1" a="1"/>
  <c r="K2043" i="1" s="1"/>
  <c r="H2043" i="1" a="1"/>
  <c r="H2043" i="1" s="1"/>
  <c r="I2042" i="1" a="1"/>
  <c r="I2042" i="1" s="1"/>
  <c r="H2042" i="1" a="1"/>
  <c r="H2042" i="1" s="1"/>
  <c r="F2044" i="1" a="1"/>
  <c r="F2044" i="1" s="1"/>
  <c r="G2033" i="1" a="1"/>
  <c r="G2033" i="1" s="1"/>
  <c r="F2032" i="1" a="1"/>
  <c r="F2032" i="1" s="1"/>
  <c r="G2031" i="1" a="1"/>
  <c r="G2031" i="1" s="1"/>
  <c r="J2035" i="1" a="1"/>
  <c r="J2035" i="1" s="1"/>
  <c r="F2034" i="1" a="1"/>
  <c r="F2034" i="1" s="1"/>
  <c r="K2036" i="1" a="1"/>
  <c r="K2036" i="1" s="1"/>
  <c r="J2040" i="1" a="1"/>
  <c r="J2040" i="1" s="1"/>
  <c r="G2039" i="1" a="1"/>
  <c r="G2039" i="1" s="1"/>
  <c r="F2040" i="1" a="1"/>
  <c r="F2040" i="1" s="1"/>
  <c r="H2035" i="1" a="1"/>
  <c r="H2035" i="1" s="1"/>
  <c r="J2034" i="1" a="1"/>
  <c r="J2034" i="1"/>
  <c r="I2031" i="1" a="1"/>
  <c r="I2031" i="1" s="1"/>
  <c r="K2039" i="1" a="1"/>
  <c r="K2039" i="1" s="1"/>
  <c r="F2039" i="1" a="1"/>
  <c r="F2039" i="1" s="1"/>
  <c r="F2033" i="1" a="1"/>
  <c r="F2033" i="1" s="1"/>
  <c r="K2033" i="1" a="1"/>
  <c r="K2033" i="1" s="1"/>
  <c r="J2038" i="1" a="1"/>
  <c r="J2038" i="1" s="1"/>
  <c r="G2036" i="1" a="1"/>
  <c r="G2036" i="1" s="1"/>
  <c r="K2035" i="1" a="1"/>
  <c r="K2035" i="1" s="1"/>
  <c r="G2034" i="1" a="1"/>
  <c r="G2034" i="1" s="1"/>
  <c r="J2031" i="1" a="1"/>
  <c r="J2031" i="1"/>
  <c r="G2038" i="1" a="1"/>
  <c r="G2038" i="1" s="1"/>
  <c r="H2036" i="1" a="1"/>
  <c r="H2036" i="1" s="1"/>
  <c r="I2037" i="1" a="1"/>
  <c r="I2037" i="1" s="1"/>
  <c r="F2037" i="1" a="1"/>
  <c r="F2037" i="1" s="1"/>
  <c r="J2036" i="1" a="1"/>
  <c r="J2036" i="1" s="1"/>
  <c r="F2036" i="1" a="1"/>
  <c r="F2036" i="1" s="1"/>
  <c r="J2033" i="1" a="1"/>
  <c r="J2033" i="1" s="1"/>
  <c r="K2031" i="1" a="1"/>
  <c r="K2031" i="1"/>
  <c r="K2034" i="1" a="1"/>
  <c r="K2034" i="1" s="1"/>
  <c r="H2040" i="1" a="1"/>
  <c r="H2040" i="1" s="1"/>
  <c r="J2041" i="1" a="1"/>
  <c r="J2041" i="1" s="1"/>
  <c r="I2041" i="1" a="1"/>
  <c r="I2041" i="1"/>
  <c r="J2039" i="1" a="1"/>
  <c r="J2039" i="1" s="1"/>
  <c r="I2034" i="1" a="1"/>
  <c r="I2034" i="1"/>
  <c r="G2035" i="1" a="1"/>
  <c r="G2035" i="1" s="1"/>
  <c r="G2037" i="1" a="1"/>
  <c r="G2037" i="1" s="1"/>
  <c r="H2041" i="1" a="1"/>
  <c r="H2041" i="1" s="1"/>
  <c r="G2041" i="1" a="1"/>
  <c r="G2041" i="1" s="1"/>
  <c r="I2032" i="1" a="1"/>
  <c r="I2032" i="1" s="1"/>
  <c r="G2032" i="1" a="1"/>
  <c r="G2032" i="1" s="1"/>
  <c r="H2033" i="1" a="1"/>
  <c r="H2033" i="1" s="1"/>
  <c r="K2032" i="1" a="1"/>
  <c r="K2032" i="1"/>
  <c r="H2032" i="1" a="1"/>
  <c r="H2032" i="1" s="1"/>
  <c r="H2038" i="1" a="1"/>
  <c r="H2038" i="1" s="1"/>
  <c r="F2041" i="1" a="1"/>
  <c r="F2041" i="1" s="1"/>
  <c r="K2040" i="1" a="1"/>
  <c r="K2040" i="1" s="1"/>
  <c r="H2037" i="1" a="1"/>
  <c r="H2037" i="1" s="1"/>
  <c r="J2032" i="1" a="1"/>
  <c r="J2032" i="1"/>
  <c r="I2040" i="1" a="1"/>
  <c r="I2040" i="1" s="1"/>
  <c r="G2040" i="1" a="1"/>
  <c r="G2040" i="1"/>
  <c r="I2039" i="1" a="1"/>
  <c r="I2039" i="1" s="1"/>
  <c r="F2035" i="1" a="1"/>
  <c r="F2035" i="1" s="1"/>
  <c r="H2039" i="1" a="1"/>
  <c r="H2039" i="1" s="1"/>
  <c r="I2033" i="1" a="1"/>
  <c r="I2033" i="1" s="1"/>
  <c r="F2038" i="1" a="1"/>
  <c r="F2038" i="1" s="1"/>
  <c r="I2036" i="1" a="1"/>
  <c r="I2036" i="1"/>
  <c r="H2034" i="1" a="1"/>
  <c r="H2034" i="1" s="1"/>
  <c r="H2031" i="1" a="1"/>
  <c r="H2031" i="1" s="1"/>
  <c r="K2038" i="1" a="1"/>
  <c r="K2038" i="1" s="1"/>
  <c r="I2035" i="1" a="1"/>
  <c r="I2035" i="1" s="1"/>
  <c r="I2038" i="1" a="1"/>
  <c r="I2038" i="1" s="1"/>
  <c r="K2037" i="1" a="1"/>
  <c r="K2037" i="1" s="1"/>
  <c r="J2037" i="1" a="1"/>
  <c r="J2037" i="1" s="1"/>
  <c r="H2030" i="1" a="1"/>
  <c r="H2030" i="1" s="1"/>
  <c r="G2030" i="1" a="1"/>
  <c r="G2030" i="1" s="1"/>
  <c r="J2029" i="1" a="1"/>
  <c r="J2029" i="1" s="1"/>
  <c r="H2029" i="1" a="1"/>
  <c r="H2029" i="1" s="1"/>
  <c r="K2021" i="1" a="1"/>
  <c r="K2021" i="1" s="1"/>
  <c r="G2027" i="1" a="1"/>
  <c r="G2027" i="1" s="1"/>
  <c r="G2026" i="1" s="1" a="1"/>
  <c r="G2026" i="1" s="1"/>
  <c r="H2026" i="1" a="1"/>
  <c r="H2026" i="1" s="1"/>
  <c r="K2027" i="1" a="1"/>
  <c r="K2027" i="1" s="1"/>
  <c r="K2026" i="1" s="1" a="1"/>
  <c r="K2026" i="1" s="1"/>
  <c r="F2027" i="1" a="1"/>
  <c r="F2027" i="1" s="1"/>
  <c r="F2026" i="1" s="1" a="1"/>
  <c r="F2026" i="1" s="1"/>
  <c r="F2029" i="1" a="1"/>
  <c r="F2029" i="1"/>
  <c r="G2024" i="1" a="1"/>
  <c r="G2024" i="1" s="1"/>
  <c r="G2023" i="1" s="1" a="1"/>
  <c r="G2023" i="1" s="1"/>
  <c r="F2020" i="1" a="1"/>
  <c r="F2020" i="1" s="1"/>
  <c r="G2020" i="1" a="1"/>
  <c r="G2020" i="1" s="1"/>
  <c r="H2021" i="1" a="1"/>
  <c r="H2021" i="1" s="1"/>
  <c r="J2027" i="1" a="1"/>
  <c r="J2027" i="1" s="1"/>
  <c r="J2026" i="1" s="1" a="1"/>
  <c r="J2026" i="1" s="1"/>
  <c r="K2024" i="1" a="1"/>
  <c r="K2024" i="1" s="1"/>
  <c r="K2023" i="1" s="1" a="1"/>
  <c r="K2023" i="1" s="1"/>
  <c r="H2023" i="1" a="1"/>
  <c r="H2023" i="1" s="1"/>
  <c r="I2020" i="1" a="1"/>
  <c r="I2020" i="1" s="1"/>
  <c r="J2021" i="1" a="1"/>
  <c r="J2021" i="1" s="1"/>
  <c r="J2023" i="1" a="1"/>
  <c r="J2023" i="1" s="1"/>
  <c r="J2020" i="1" a="1"/>
  <c r="J2020" i="1" s="1"/>
  <c r="K2020" i="1" a="1"/>
  <c r="K2020" i="1" s="1"/>
  <c r="G2021" i="1" a="1"/>
  <c r="G2021" i="1" s="1"/>
  <c r="F2031" i="1" a="1"/>
  <c r="F2031" i="1"/>
  <c r="K2030" i="1" a="1"/>
  <c r="K2030" i="1"/>
  <c r="J2030" i="1" a="1"/>
  <c r="J2030" i="1" s="1"/>
  <c r="F2030" i="1" a="1"/>
  <c r="F2030" i="1" s="1"/>
  <c r="K2029" i="1" a="1"/>
  <c r="K2029" i="1" s="1"/>
  <c r="I2029" i="1" a="1"/>
  <c r="I2029" i="1" s="1"/>
  <c r="G2029" i="1" a="1"/>
  <c r="G2029" i="1"/>
  <c r="I2027" i="1" a="1"/>
  <c r="I2027" i="1"/>
  <c r="I2024" i="1" a="1"/>
  <c r="I2024" i="1"/>
  <c r="I2023" i="1" s="1" a="1"/>
  <c r="I2023" i="1" s="1"/>
  <c r="H2027" i="1" a="1"/>
  <c r="H2027" i="1"/>
  <c r="H2024" i="1" a="1"/>
  <c r="H2024" i="1"/>
  <c r="I2021" i="1" a="1"/>
  <c r="I2021" i="1"/>
  <c r="H2020" i="1" a="1"/>
  <c r="H2020" i="1"/>
  <c r="F2021" i="1" a="1"/>
  <c r="F2021" i="1"/>
  <c r="J2024" i="1" a="1"/>
  <c r="J2024" i="1"/>
  <c r="I2026" i="1" a="1"/>
  <c r="I2026" i="1"/>
  <c r="I2030" i="1" a="1"/>
  <c r="I2030" i="1"/>
  <c r="F2024" i="1" a="1"/>
  <c r="F2024" i="1"/>
  <c r="F2023" i="1" s="1" a="1"/>
  <c r="F2023" i="1" s="1"/>
  <c r="I2018" i="1" a="1"/>
  <c r="I2018" i="1"/>
  <c r="K2018" i="1" a="1"/>
  <c r="K2018" i="1"/>
  <c r="J2018" i="1" a="1"/>
  <c r="J2018" i="1"/>
  <c r="H2018" i="1" a="1"/>
  <c r="H2018" i="1"/>
  <c r="G2018" i="1" a="1"/>
  <c r="G2018" i="1"/>
  <c r="F2018" i="1" a="1"/>
  <c r="F2018" i="1"/>
  <c r="H1703" i="1" a="1"/>
  <c r="H1703" i="1"/>
  <c r="G1703" i="1" a="1"/>
  <c r="G1703" i="1"/>
  <c r="F1704" i="1" a="1"/>
  <c r="F1704" i="1"/>
  <c r="J1704" i="1" a="1"/>
  <c r="J1704" i="1"/>
  <c r="I1704" i="1" a="1"/>
  <c r="I1704" i="1"/>
  <c r="K1703" i="1" a="1"/>
  <c r="K1703" i="1"/>
  <c r="J1703" i="1" a="1"/>
  <c r="J1703" i="1"/>
  <c r="G1704" i="1" a="1"/>
  <c r="G1704" i="1" s="1"/>
  <c r="H1704" i="1" a="1"/>
  <c r="H1704" i="1" s="1"/>
  <c r="K1704" i="1" a="1"/>
  <c r="K1704" i="1" s="1"/>
  <c r="I1703" i="1" a="1"/>
  <c r="I1703" i="1" s="1"/>
  <c r="F1703" i="1" a="1"/>
  <c r="F1703" i="1" s="1"/>
  <c r="H31" i="1" a="1"/>
  <c r="H31" i="1" s="1"/>
  <c r="H30" i="1" a="1"/>
  <c r="H30" i="1" s="1"/>
  <c r="J31" i="1" a="1"/>
  <c r="J31" i="1" s="1"/>
  <c r="I30" i="1" a="1"/>
  <c r="I30" i="1" s="1"/>
  <c r="G30" i="1" a="1"/>
  <c r="G30" i="1" s="1"/>
  <c r="I31" i="1" a="1"/>
  <c r="I31" i="1" s="1"/>
  <c r="F30" i="1" a="1"/>
  <c r="F30" i="1" s="1"/>
  <c r="K31" i="1" a="1"/>
  <c r="K31" i="1" s="1"/>
  <c r="F31" i="1" a="1"/>
  <c r="F31" i="1" s="1"/>
  <c r="J30" i="1" a="1"/>
  <c r="J30" i="1" s="1"/>
  <c r="K30" i="1" a="1"/>
  <c r="K30" i="1" s="1"/>
  <c r="G31" i="1" a="1"/>
  <c r="G31" i="1" s="1"/>
  <c r="K738" i="1" a="1"/>
  <c r="K738" i="1" s="1"/>
  <c r="K741" i="1" a="1"/>
  <c r="K741" i="1" s="1"/>
  <c r="H741" i="1" a="1"/>
  <c r="H741" i="1" s="1"/>
  <c r="I738" i="1" a="1"/>
  <c r="I738" i="1" s="1"/>
  <c r="G738" i="1" a="1"/>
  <c r="G738" i="1" s="1"/>
  <c r="J738" i="1" a="1"/>
  <c r="J738" i="1" s="1"/>
  <c r="F738" i="1" a="1"/>
  <c r="F738" i="1" s="1"/>
  <c r="J741" i="1" a="1"/>
  <c r="J741" i="1" s="1"/>
  <c r="H738" i="1" a="1"/>
  <c r="H738" i="1" s="1"/>
  <c r="F741" i="1" a="1"/>
  <c r="F741" i="1" s="1"/>
  <c r="I741" i="1" a="1"/>
  <c r="I741" i="1" s="1"/>
  <c r="G741" i="1" a="1"/>
  <c r="G741" i="1" s="1"/>
  <c r="H717" i="1" a="1"/>
  <c r="H717" i="1" s="1"/>
  <c r="H718" i="1" a="1"/>
  <c r="H718" i="1" s="1"/>
  <c r="H722" i="1" a="1"/>
  <c r="H722" i="1" s="1"/>
  <c r="J716" i="1" a="1"/>
  <c r="J716" i="1" s="1"/>
  <c r="H725" i="1" a="1"/>
  <c r="H725" i="1" s="1"/>
  <c r="I725" i="1" a="1"/>
  <c r="I725" i="1" s="1"/>
  <c r="K725" i="1" a="1"/>
  <c r="K725" i="1" s="1"/>
  <c r="G725" i="1" a="1"/>
  <c r="G725" i="1" s="1"/>
  <c r="F717" i="1" a="1"/>
  <c r="F717" i="1" s="1"/>
  <c r="J722" i="1" a="1"/>
  <c r="J722" i="1" s="1"/>
  <c r="K718" i="1" a="1"/>
  <c r="K718" i="1" s="1"/>
  <c r="G722" i="1" a="1"/>
  <c r="G722" i="1" s="1"/>
  <c r="I718" i="1" a="1"/>
  <c r="I718" i="1" s="1"/>
  <c r="I716" i="1" a="1"/>
  <c r="I716" i="1" s="1"/>
  <c r="G717" i="1" a="1"/>
  <c r="G717" i="1" s="1"/>
  <c r="K717" i="1" a="1"/>
  <c r="K717" i="1" s="1"/>
  <c r="I722" i="1" a="1"/>
  <c r="I722" i="1" s="1"/>
  <c r="F718" i="1" a="1"/>
  <c r="F718" i="1" s="1"/>
  <c r="K716" i="1" a="1"/>
  <c r="K716" i="1" s="1"/>
  <c r="F722" i="1" a="1"/>
  <c r="F722" i="1" s="1"/>
  <c r="I717" i="1" a="1"/>
  <c r="I717" i="1" s="1"/>
  <c r="G718" i="1" a="1"/>
  <c r="G718" i="1" s="1"/>
  <c r="J717" i="1" a="1"/>
  <c r="J717" i="1" s="1"/>
  <c r="J725" i="1" a="1"/>
  <c r="J725" i="1" s="1"/>
  <c r="F725" i="1" a="1"/>
  <c r="F725" i="1" s="1"/>
  <c r="J718" i="1" a="1"/>
  <c r="J718" i="1" s="1"/>
  <c r="K722" i="1" a="1"/>
  <c r="K722" i="1" s="1"/>
  <c r="J685" i="1" a="1"/>
  <c r="J685" i="1" s="1"/>
  <c r="H716" i="1" a="1"/>
  <c r="H716" i="1" s="1"/>
  <c r="G716" i="1" a="1"/>
  <c r="G716" i="1" s="1"/>
  <c r="F716" i="1" a="1"/>
  <c r="F716" i="1" s="1"/>
  <c r="K694" i="1" a="1"/>
  <c r="K694" i="1" s="1"/>
  <c r="K714" i="1" a="1"/>
  <c r="K714" i="1" s="1"/>
  <c r="G709" i="1" a="1"/>
  <c r="G709" i="1" s="1"/>
  <c r="G694" i="1" a="1"/>
  <c r="G694" i="1" s="1"/>
  <c r="I707" i="1" a="1"/>
  <c r="I707" i="1" s="1"/>
  <c r="J709" i="1" a="1"/>
  <c r="J709" i="1" s="1"/>
  <c r="H686" i="1" a="1"/>
  <c r="H686" i="1" s="1"/>
  <c r="G707" i="1" a="1"/>
  <c r="G707" i="1" s="1"/>
  <c r="I709" i="1" a="1"/>
  <c r="I709" i="1" s="1"/>
  <c r="H709" i="1" a="1"/>
  <c r="H709" i="1" s="1"/>
  <c r="J695" i="1" a="1"/>
  <c r="J695" i="1" s="1"/>
  <c r="J694" i="1" a="1"/>
  <c r="J694" i="1" s="1"/>
  <c r="J707" i="1" a="1"/>
  <c r="J707" i="1" s="1"/>
  <c r="F707" i="1" a="1"/>
  <c r="F707" i="1" s="1"/>
  <c r="H694" i="1" a="1"/>
  <c r="H694" i="1" s="1"/>
  <c r="F714" i="1" a="1"/>
  <c r="F714" i="1" s="1"/>
  <c r="J714" i="1" a="1"/>
  <c r="J714" i="1" s="1"/>
  <c r="K695" i="1" a="1"/>
  <c r="K695" i="1" s="1"/>
  <c r="I714" i="1" a="1"/>
  <c r="I714" i="1" s="1"/>
  <c r="H714" i="1" a="1"/>
  <c r="H714" i="1" s="1"/>
  <c r="G714" i="1" a="1"/>
  <c r="G714" i="1" s="1"/>
  <c r="I694" i="1" a="1"/>
  <c r="I694" i="1" s="1"/>
  <c r="K685" i="1" a="1"/>
  <c r="K685" i="1" s="1"/>
  <c r="H695" i="1" a="1"/>
  <c r="H695" i="1" s="1"/>
  <c r="F695" i="1" a="1"/>
  <c r="F695" i="1" s="1"/>
  <c r="F686" i="1" a="1"/>
  <c r="F686" i="1" s="1"/>
  <c r="K709" i="1" a="1"/>
  <c r="K709" i="1" s="1"/>
  <c r="K707" i="1" a="1"/>
  <c r="K707" i="1" s="1"/>
  <c r="J686" i="1" a="1"/>
  <c r="J686" i="1" s="1"/>
  <c r="H707" i="1" a="1"/>
  <c r="H707" i="1" s="1"/>
  <c r="F694" i="1" a="1"/>
  <c r="F694" i="1" s="1"/>
  <c r="I695" i="1" a="1"/>
  <c r="I695" i="1" s="1"/>
  <c r="G695" i="1" a="1"/>
  <c r="G695" i="1" s="1"/>
  <c r="K686" i="1" a="1"/>
  <c r="K686" i="1" s="1"/>
  <c r="G686" i="1" a="1"/>
  <c r="G686" i="1" s="1"/>
  <c r="I686" i="1" a="1"/>
  <c r="I686" i="1" s="1"/>
  <c r="F709" i="1" a="1"/>
  <c r="F709" i="1" s="1"/>
  <c r="K663" i="1" a="1"/>
  <c r="K663" i="1" s="1"/>
  <c r="K680" i="1" a="1"/>
  <c r="K680" i="1" s="1"/>
  <c r="J679" i="1" a="1"/>
  <c r="J679" i="1" s="1"/>
  <c r="F681" i="1" a="1"/>
  <c r="F681" i="1" s="1"/>
  <c r="J680" i="1" a="1"/>
  <c r="J680" i="1" s="1"/>
  <c r="K664" i="1" a="1"/>
  <c r="K664" i="1" s="1"/>
  <c r="G664" i="1" a="1"/>
  <c r="G664" i="1" s="1"/>
  <c r="J683" i="1" a="1"/>
  <c r="J683" i="1" s="1"/>
  <c r="I683" i="1" a="1"/>
  <c r="I683" i="1" s="1"/>
  <c r="J681" i="1" a="1"/>
  <c r="J681" i="1" s="1"/>
  <c r="G683" i="1" a="1"/>
  <c r="G683" i="1" s="1"/>
  <c r="H679" i="1" a="1"/>
  <c r="H679" i="1" s="1"/>
  <c r="G680" i="1" a="1"/>
  <c r="G680" i="1" s="1"/>
  <c r="K679" i="1" a="1"/>
  <c r="K679" i="1" s="1"/>
  <c r="G681" i="1" a="1"/>
  <c r="G681" i="1" s="1"/>
  <c r="F679" i="1" a="1"/>
  <c r="F679" i="1" s="1"/>
  <c r="H685" i="1" a="1"/>
  <c r="H685" i="1" s="1"/>
  <c r="H683" i="1" a="1"/>
  <c r="H683" i="1" s="1"/>
  <c r="I685" i="1" a="1"/>
  <c r="I685" i="1" s="1"/>
  <c r="I680" i="1" a="1"/>
  <c r="I680" i="1" s="1"/>
  <c r="G679" i="1" a="1"/>
  <c r="G679" i="1" s="1"/>
  <c r="I679" i="1" a="1"/>
  <c r="I679" i="1" s="1"/>
  <c r="I664" i="1" a="1"/>
  <c r="I664" i="1" s="1"/>
  <c r="G685" i="1" a="1"/>
  <c r="G685" i="1" s="1"/>
  <c r="F680" i="1" a="1"/>
  <c r="F680" i="1" s="1"/>
  <c r="K683" i="1" a="1"/>
  <c r="K683" i="1" s="1"/>
  <c r="H680" i="1" a="1"/>
  <c r="H680" i="1" s="1"/>
  <c r="H681" i="1" a="1"/>
  <c r="H681" i="1" s="1"/>
  <c r="F664" i="1" a="1"/>
  <c r="F664" i="1" s="1"/>
  <c r="F685" i="1" a="1"/>
  <c r="F685" i="1" s="1"/>
  <c r="F683" i="1" a="1"/>
  <c r="F683" i="1" s="1"/>
  <c r="J664" i="1" a="1"/>
  <c r="J664" i="1" s="1"/>
  <c r="H664" i="1" a="1"/>
  <c r="H664" i="1" s="1"/>
  <c r="K681" i="1" a="1"/>
  <c r="K681" i="1" s="1"/>
  <c r="I681" i="1" a="1"/>
  <c r="I681" i="1" s="1"/>
  <c r="J646" i="1" a="1"/>
  <c r="J646" i="1" s="1"/>
  <c r="K645" i="1" a="1"/>
  <c r="K645" i="1" s="1"/>
  <c r="F645" i="1" a="1"/>
  <c r="F645" i="1" s="1"/>
  <c r="H662" i="1" a="1"/>
  <c r="H662" i="1" s="1"/>
  <c r="I646" i="1" a="1"/>
  <c r="I646" i="1" s="1"/>
  <c r="G662" i="1" a="1"/>
  <c r="G662" i="1" s="1"/>
  <c r="F662" i="1" a="1"/>
  <c r="F662" i="1" s="1"/>
  <c r="H651" i="1" a="1"/>
  <c r="H651" i="1" s="1"/>
  <c r="I648" i="1" a="1"/>
  <c r="I648" i="1" s="1"/>
  <c r="H650" i="1" a="1"/>
  <c r="H650" i="1" s="1"/>
  <c r="H645" i="1" a="1"/>
  <c r="H645" i="1" s="1"/>
  <c r="G648" i="1" a="1"/>
  <c r="G648" i="1" s="1"/>
  <c r="J647" i="1" a="1"/>
  <c r="J647" i="1" s="1"/>
  <c r="K650" i="1" a="1"/>
  <c r="K650" i="1" s="1"/>
  <c r="K651" i="1" a="1"/>
  <c r="K651" i="1" s="1"/>
  <c r="G651" i="1" a="1"/>
  <c r="G651" i="1" s="1"/>
  <c r="K648" i="1" a="1"/>
  <c r="K648" i="1" s="1"/>
  <c r="H646" i="1" a="1"/>
  <c r="H646" i="1" s="1"/>
  <c r="I645" i="1" a="1"/>
  <c r="I645" i="1" s="1"/>
  <c r="F651" i="1" a="1"/>
  <c r="F651" i="1" s="1"/>
  <c r="J650" i="1" a="1"/>
  <c r="J650" i="1" s="1"/>
  <c r="J645" i="1" a="1"/>
  <c r="J645" i="1" s="1"/>
  <c r="J648" i="1" a="1"/>
  <c r="J648" i="1" s="1"/>
  <c r="I647" i="1" a="1"/>
  <c r="I647" i="1" s="1"/>
  <c r="F650" i="1" a="1"/>
  <c r="F650" i="1" s="1"/>
  <c r="H647" i="1" a="1"/>
  <c r="H647" i="1" s="1"/>
  <c r="G650" i="1" a="1"/>
  <c r="G650" i="1" s="1"/>
  <c r="K647" i="1" a="1"/>
  <c r="K647" i="1" s="1"/>
  <c r="F648" i="1" a="1"/>
  <c r="F648" i="1" s="1"/>
  <c r="F647" i="1" a="1"/>
  <c r="F647" i="1" s="1"/>
  <c r="K646" i="1" a="1"/>
  <c r="K646" i="1" s="1"/>
  <c r="J651" i="1" a="1"/>
  <c r="J651" i="1" s="1"/>
  <c r="J663" i="1" a="1"/>
  <c r="J663" i="1" s="1"/>
  <c r="I663" i="1" a="1"/>
  <c r="I663" i="1" s="1"/>
  <c r="H663" i="1" a="1"/>
  <c r="H663" i="1" s="1"/>
  <c r="G663" i="1" a="1"/>
  <c r="G663" i="1" s="1"/>
  <c r="F663" i="1" a="1"/>
  <c r="F663" i="1" s="1"/>
  <c r="F646" i="1" a="1"/>
  <c r="F646" i="1" s="1"/>
  <c r="G645" i="1" a="1"/>
  <c r="G645" i="1" s="1"/>
  <c r="G646" i="1" a="1"/>
  <c r="G646" i="1" s="1"/>
  <c r="H648" i="1" a="1"/>
  <c r="H648" i="1" s="1"/>
  <c r="G647" i="1" a="1"/>
  <c r="G647" i="1" s="1"/>
  <c r="K662" i="1" a="1"/>
  <c r="K662" i="1" s="1"/>
  <c r="J662" i="1" a="1"/>
  <c r="J662" i="1" s="1"/>
  <c r="I651" i="1" a="1"/>
  <c r="I651" i="1" s="1"/>
  <c r="I650" i="1" a="1"/>
  <c r="I650" i="1" s="1"/>
  <c r="I662" i="1" a="1"/>
  <c r="I662" i="1" s="1"/>
  <c r="K641" i="1" a="1"/>
  <c r="K641" i="1" s="1"/>
  <c r="K633" i="1" a="1"/>
  <c r="K633" i="1" s="1"/>
  <c r="K643" i="1" a="1"/>
  <c r="K643" i="1" s="1"/>
  <c r="J643" i="1" a="1"/>
  <c r="J643" i="1" s="1"/>
  <c r="H635" i="1" a="1"/>
  <c r="H635" i="1" s="1"/>
  <c r="G641" i="1" a="1"/>
  <c r="G641" i="1" s="1"/>
  <c r="J638" i="1" a="1"/>
  <c r="J638" i="1" s="1"/>
  <c r="H643" i="1" a="1"/>
  <c r="H643" i="1" s="1"/>
  <c r="J641" i="1" a="1"/>
  <c r="J641" i="1" s="1"/>
  <c r="G637" i="1" a="1"/>
  <c r="G637" i="1" s="1"/>
  <c r="F641" i="1" a="1"/>
  <c r="F641" i="1" s="1"/>
  <c r="I640" i="1" a="1"/>
  <c r="I640" i="1" s="1"/>
  <c r="H640" i="1" a="1"/>
  <c r="H640" i="1" s="1"/>
  <c r="K637" i="1" a="1"/>
  <c r="K637" i="1"/>
  <c r="I635" i="1" a="1"/>
  <c r="I635" i="1"/>
  <c r="H638" i="1" a="1"/>
  <c r="H638" i="1"/>
  <c r="K636" i="1" a="1"/>
  <c r="K636" i="1"/>
  <c r="G636" i="1" a="1"/>
  <c r="G636" i="1"/>
  <c r="J635" i="1" a="1"/>
  <c r="J635" i="1"/>
  <c r="J637" i="1" a="1"/>
  <c r="J637" i="1"/>
  <c r="J636" i="1" a="1"/>
  <c r="J636" i="1"/>
  <c r="J640" i="1" a="1"/>
  <c r="J640" i="1"/>
  <c r="G640" i="1" a="1"/>
  <c r="G640" i="1"/>
  <c r="F643" i="1" a="1"/>
  <c r="F643" i="1"/>
  <c r="I641" i="1" a="1"/>
  <c r="I641" i="1"/>
  <c r="K640" i="1" a="1"/>
  <c r="K640" i="1"/>
  <c r="F640" i="1" a="1"/>
  <c r="F640" i="1"/>
  <c r="K638" i="1" a="1"/>
  <c r="K638" i="1"/>
  <c r="I638" i="1" a="1"/>
  <c r="I638" i="1"/>
  <c r="G638" i="1" a="1"/>
  <c r="G638" i="1"/>
  <c r="I637" i="1" a="1"/>
  <c r="I637" i="1"/>
  <c r="F637" i="1" a="1"/>
  <c r="F637" i="1"/>
  <c r="F636" i="1" a="1"/>
  <c r="F636" i="1"/>
  <c r="G635" i="1" a="1"/>
  <c r="G635" i="1"/>
  <c r="I633" i="1" a="1"/>
  <c r="I633" i="1"/>
  <c r="H637" i="1" a="1"/>
  <c r="H637" i="1"/>
  <c r="J633" i="1" a="1"/>
  <c r="J633" i="1"/>
  <c r="I636" i="1" a="1"/>
  <c r="I636" i="1"/>
  <c r="F635" i="1" a="1"/>
  <c r="F635" i="1"/>
  <c r="H641" i="1" a="1"/>
  <c r="H641" i="1"/>
  <c r="F638" i="1" a="1"/>
  <c r="F638" i="1"/>
  <c r="I643" i="1" a="1"/>
  <c r="I643" i="1"/>
  <c r="G643" i="1" a="1"/>
  <c r="G643" i="1"/>
  <c r="H636" i="1" a="1"/>
  <c r="H636" i="1"/>
  <c r="K635" i="1" a="1"/>
  <c r="K635" i="1"/>
  <c r="F630" i="1" a="1"/>
  <c r="F630" i="1"/>
  <c r="I627" i="1" a="1"/>
  <c r="I627" i="1"/>
  <c r="H623" i="1" a="1"/>
  <c r="H623" i="1"/>
  <c r="F623" i="1" a="1"/>
  <c r="F623" i="1"/>
  <c r="G627" i="1" a="1"/>
  <c r="G627" i="1"/>
  <c r="F633" i="1" a="1"/>
  <c r="F633" i="1"/>
  <c r="K628" i="1" a="1"/>
  <c r="K628" i="1"/>
  <c r="K631" i="1" a="1"/>
  <c r="K631" i="1"/>
  <c r="J631" i="1" a="1"/>
  <c r="J631" i="1"/>
  <c r="H628" i="1" a="1"/>
  <c r="H628" i="1"/>
  <c r="H627" i="1" a="1"/>
  <c r="H627" i="1"/>
  <c r="J625" i="1" a="1"/>
  <c r="J625" i="1"/>
  <c r="I626" i="1" a="1"/>
  <c r="I626" i="1"/>
  <c r="H621" i="1" a="1"/>
  <c r="H621" i="1"/>
  <c r="H626" i="1" a="1"/>
  <c r="H626" i="1"/>
  <c r="I631" i="1" a="1"/>
  <c r="I631" i="1"/>
  <c r="F631" i="1" a="1"/>
  <c r="F631" i="1"/>
  <c r="K630" i="1" a="1"/>
  <c r="K630" i="1"/>
  <c r="H630" i="1" a="1"/>
  <c r="H630" i="1"/>
  <c r="G630" i="1" a="1"/>
  <c r="G630" i="1"/>
  <c r="I628" i="1" a="1"/>
  <c r="I628" i="1"/>
  <c r="G623" i="1" a="1"/>
  <c r="G623" i="1"/>
  <c r="J626" i="1" a="1"/>
  <c r="J626" i="1"/>
  <c r="I623" i="1" a="1"/>
  <c r="I623" i="1"/>
  <c r="F627" i="1" a="1"/>
  <c r="F627" i="1"/>
  <c r="H625" i="1" a="1"/>
  <c r="H625" i="1"/>
  <c r="G626" i="1" a="1"/>
  <c r="G626" i="1"/>
  <c r="K625" i="1" a="1"/>
  <c r="K625" i="1"/>
  <c r="F621" i="1" a="1"/>
  <c r="F621" i="1"/>
  <c r="J623" i="1" a="1"/>
  <c r="J623" i="1"/>
  <c r="G625" i="1" a="1"/>
  <c r="G625" i="1"/>
  <c r="K620" i="1" a="1"/>
  <c r="K620" i="1"/>
  <c r="I621" i="1" a="1"/>
  <c r="I621" i="1"/>
  <c r="K626" i="1" a="1"/>
  <c r="K626" i="1"/>
  <c r="K627" i="1" a="1"/>
  <c r="K627" i="1"/>
  <c r="J630" i="1" a="1"/>
  <c r="J630" i="1"/>
  <c r="H631" i="1" a="1"/>
  <c r="H631" i="1"/>
  <c r="G631" i="1" a="1"/>
  <c r="G631" i="1"/>
  <c r="I630" i="1" a="1"/>
  <c r="I630" i="1"/>
  <c r="G628" i="1" a="1"/>
  <c r="G628" i="1"/>
  <c r="I625" i="1" a="1"/>
  <c r="I625" i="1"/>
  <c r="J627" i="1" a="1"/>
  <c r="J627" i="1"/>
  <c r="F626" i="1" a="1"/>
  <c r="F626" i="1"/>
  <c r="J621" i="1" a="1"/>
  <c r="J621" i="1"/>
  <c r="K621" i="1" a="1"/>
  <c r="K621" i="1"/>
  <c r="J628" i="1" a="1"/>
  <c r="J628" i="1"/>
  <c r="G621" i="1" a="1"/>
  <c r="G621" i="1"/>
  <c r="F625" i="1" a="1"/>
  <c r="F625" i="1"/>
  <c r="H633" i="1" a="1"/>
  <c r="H633" i="1"/>
  <c r="K623" i="1" a="1"/>
  <c r="K623" i="1"/>
  <c r="G633" i="1" a="1"/>
  <c r="G633" i="1"/>
  <c r="F628" i="1" a="1"/>
  <c r="F628" i="1"/>
  <c r="J616" i="1" a="1"/>
  <c r="J616" i="1"/>
  <c r="I605" i="1" a="1"/>
  <c r="I605" i="1"/>
  <c r="I607" i="1" a="1"/>
  <c r="I607" i="1"/>
  <c r="K605" i="1" a="1"/>
  <c r="K605" i="1"/>
  <c r="J615" i="1" a="1"/>
  <c r="J615" i="1"/>
  <c r="I604" i="1" a="1"/>
  <c r="I604" i="1"/>
  <c r="I615" i="1" a="1"/>
  <c r="I615" i="1"/>
  <c r="H607" i="1" a="1"/>
  <c r="H607" i="1"/>
  <c r="K604" i="1" a="1"/>
  <c r="K604" i="1"/>
  <c r="H604" i="1" a="1"/>
  <c r="H604" i="1"/>
  <c r="F604" i="1" a="1"/>
  <c r="F604" i="1"/>
  <c r="H605" i="1" a="1"/>
  <c r="H605" i="1"/>
  <c r="G607" i="1" a="1"/>
  <c r="G607" i="1"/>
  <c r="G605" i="1" a="1"/>
  <c r="G605" i="1"/>
  <c r="K616" i="1" a="1"/>
  <c r="K616" i="1"/>
  <c r="K608" i="1" a="1"/>
  <c r="K608" i="1"/>
  <c r="F608" i="1" a="1"/>
  <c r="F608" i="1"/>
  <c r="F605" i="1" a="1"/>
  <c r="F605" i="1"/>
  <c r="J608" i="1" a="1"/>
  <c r="J608" i="1"/>
  <c r="J604" i="1" a="1"/>
  <c r="J604" i="1"/>
  <c r="H618" i="1" a="1"/>
  <c r="H618" i="1"/>
  <c r="F615" i="1" a="1"/>
  <c r="F615" i="1"/>
  <c r="K618" i="1" a="1"/>
  <c r="K618" i="1"/>
  <c r="K615" i="1" a="1"/>
  <c r="K615" i="1"/>
  <c r="K617" i="1" a="1"/>
  <c r="K617" i="1"/>
  <c r="H617" i="1" a="1"/>
  <c r="H617" i="1"/>
  <c r="I617" i="1" a="1"/>
  <c r="I617" i="1"/>
  <c r="G608" i="1" a="1"/>
  <c r="G608" i="1"/>
  <c r="G616" i="1" a="1"/>
  <c r="G616" i="1"/>
  <c r="J620" i="1" a="1"/>
  <c r="J620" i="1"/>
  <c r="I620" i="1" a="1"/>
  <c r="I620" i="1"/>
  <c r="H620" i="1" a="1"/>
  <c r="H620" i="1"/>
  <c r="G620" i="1" a="1"/>
  <c r="G620" i="1"/>
  <c r="F620" i="1" a="1"/>
  <c r="F620" i="1"/>
  <c r="J607" i="1" a="1"/>
  <c r="J607" i="1"/>
  <c r="H616" i="1" a="1"/>
  <c r="H616" i="1"/>
  <c r="J618" i="1" a="1"/>
  <c r="J618" i="1" s="1"/>
  <c r="I618" i="1" a="1"/>
  <c r="I618" i="1" s="1"/>
  <c r="I608" i="1" a="1"/>
  <c r="I608" i="1" s="1"/>
  <c r="G604" i="1" a="1"/>
  <c r="G604" i="1" s="1"/>
  <c r="G615" i="1" a="1"/>
  <c r="G615" i="1" s="1"/>
  <c r="G618" i="1" a="1"/>
  <c r="G618" i="1" s="1"/>
  <c r="H615" i="1" a="1"/>
  <c r="H615" i="1" s="1"/>
  <c r="F617" i="1" a="1"/>
  <c r="F617" i="1" s="1"/>
  <c r="I616" i="1" a="1"/>
  <c r="I616" i="1" s="1"/>
  <c r="F616" i="1" a="1"/>
  <c r="F616" i="1" s="1"/>
  <c r="K607" i="1" a="1"/>
  <c r="K607" i="1" s="1"/>
  <c r="H608" i="1" a="1"/>
  <c r="H608" i="1" s="1"/>
  <c r="J605" i="1" a="1"/>
  <c r="J605" i="1" s="1"/>
  <c r="F618" i="1" a="1"/>
  <c r="F618" i="1" s="1"/>
  <c r="F607" i="1" a="1"/>
  <c r="F607" i="1" s="1"/>
  <c r="J617" i="1" a="1"/>
  <c r="J617" i="1" s="1"/>
  <c r="G617" i="1" a="1"/>
  <c r="G617" i="1" s="1"/>
  <c r="I591" i="1" a="1"/>
  <c r="I591" i="1" s="1"/>
  <c r="F587" i="1" a="1"/>
  <c r="F587" i="1" s="1"/>
  <c r="H583" i="1" a="1"/>
  <c r="H583" i="1" s="1"/>
  <c r="J593" i="1" a="1"/>
  <c r="J593" i="1" s="1"/>
  <c r="K587" i="1" a="1"/>
  <c r="K587" i="1" s="1"/>
  <c r="J590" i="1" a="1"/>
  <c r="J590" i="1" s="1"/>
  <c r="I601" i="1" a="1"/>
  <c r="I601" i="1" s="1"/>
  <c r="H601" i="1" a="1"/>
  <c r="H601" i="1" s="1"/>
  <c r="G601" i="1" a="1"/>
  <c r="G601" i="1" s="1"/>
  <c r="I583" i="1" a="1"/>
  <c r="I583" i="1" s="1"/>
  <c r="F600" i="1" a="1"/>
  <c r="F600" i="1" s="1"/>
  <c r="F601" i="1" a="1"/>
  <c r="F601" i="1" s="1"/>
  <c r="H593" i="1" a="1"/>
  <c r="H593" i="1" s="1"/>
  <c r="J583" i="1" a="1"/>
  <c r="J583" i="1" s="1"/>
  <c r="F593" i="1" a="1"/>
  <c r="F593" i="1" s="1"/>
  <c r="J591" i="1" a="1"/>
  <c r="J591" i="1" s="1"/>
  <c r="H591" i="1" a="1"/>
  <c r="H591" i="1" s="1"/>
  <c r="F591" i="1" a="1"/>
  <c r="F591" i="1" s="1"/>
  <c r="J586" i="1" a="1"/>
  <c r="J586" i="1" s="1"/>
  <c r="J600" i="1" a="1"/>
  <c r="J600" i="1" s="1"/>
  <c r="G593" i="1" a="1"/>
  <c r="G593" i="1" s="1"/>
  <c r="K593" i="1" a="1"/>
  <c r="K593" i="1" s="1"/>
  <c r="I593" i="1" a="1"/>
  <c r="I593" i="1" s="1"/>
  <c r="K586" i="1" a="1"/>
  <c r="K586" i="1" s="1"/>
  <c r="K583" i="1" a="1"/>
  <c r="K583" i="1" s="1"/>
  <c r="I586" i="1" a="1"/>
  <c r="I586" i="1" s="1"/>
  <c r="K594" i="1" a="1"/>
  <c r="K594" i="1" s="1"/>
  <c r="K590" i="1" a="1"/>
  <c r="K590" i="1" s="1"/>
  <c r="G590" i="1" a="1"/>
  <c r="G590" i="1" s="1"/>
  <c r="F590" i="1" a="1"/>
  <c r="F590" i="1" s="1"/>
  <c r="H587" i="1" a="1"/>
  <c r="H587" i="1" s="1"/>
  <c r="G587" i="1" a="1"/>
  <c r="G587" i="1" s="1"/>
  <c r="K601" i="1" a="1"/>
  <c r="K601" i="1" s="1"/>
  <c r="I587" i="1" a="1"/>
  <c r="I587" i="1" s="1"/>
  <c r="K591" i="1" a="1"/>
  <c r="K591" i="1" s="1"/>
  <c r="H586" i="1" a="1"/>
  <c r="H586" i="1" s="1"/>
  <c r="G591" i="1" a="1"/>
  <c r="G591" i="1" s="1"/>
  <c r="J587" i="1" a="1"/>
  <c r="J587" i="1" s="1"/>
  <c r="G586" i="1" a="1"/>
  <c r="G586" i="1" s="1"/>
  <c r="J601" i="1" a="1"/>
  <c r="J601" i="1" s="1"/>
  <c r="K600" i="1" a="1"/>
  <c r="K600" i="1" s="1"/>
  <c r="I600" i="1" a="1"/>
  <c r="I600" i="1" s="1"/>
  <c r="H594" i="1" a="1"/>
  <c r="H594" i="1" s="1"/>
  <c r="H590" i="1" a="1"/>
  <c r="H590" i="1" s="1"/>
  <c r="I590" i="1" a="1"/>
  <c r="I590" i="1" s="1"/>
  <c r="H600" i="1" a="1"/>
  <c r="H600" i="1" s="1"/>
  <c r="G600" i="1" a="1"/>
  <c r="G600" i="1" s="1"/>
  <c r="F586" i="1" a="1"/>
  <c r="F586" i="1" s="1"/>
  <c r="J594" i="1" a="1"/>
  <c r="J594" i="1" s="1"/>
  <c r="I594" i="1" a="1"/>
  <c r="I594" i="1" s="1"/>
  <c r="G594" i="1" a="1"/>
  <c r="G594" i="1" s="1"/>
  <c r="F594" i="1" a="1"/>
  <c r="F594" i="1" s="1"/>
  <c r="G583" i="1" a="1"/>
  <c r="G583" i="1" s="1"/>
  <c r="F583" i="1" a="1"/>
  <c r="F583" i="1" s="1"/>
  <c r="K582" i="1" a="1"/>
  <c r="K582" i="1" s="1"/>
  <c r="J582" i="1" a="1"/>
  <c r="J582" i="1" s="1"/>
  <c r="I582" i="1" a="1"/>
  <c r="I582" i="1" s="1"/>
  <c r="G582" i="1" a="1"/>
  <c r="G582" i="1" s="1"/>
  <c r="H582" i="1" a="1"/>
  <c r="H582" i="1" s="1"/>
  <c r="F582" i="1" a="1"/>
  <c r="F582" i="1" s="1"/>
  <c r="K19" i="1"/>
  <c r="J19" i="1"/>
  <c r="I19" i="1"/>
  <c r="H19" i="1"/>
  <c r="G19" i="1"/>
  <c r="F19" i="1"/>
  <c r="K18" i="1"/>
  <c r="J18" i="1"/>
  <c r="I18" i="1"/>
  <c r="H18" i="1"/>
  <c r="G18" i="1"/>
  <c r="F18" i="1"/>
  <c r="K282" i="1" a="1"/>
  <c r="K282" i="1" s="1"/>
  <c r="J282" i="1" a="1"/>
  <c r="J282" i="1" s="1"/>
  <c r="I273" i="1" a="1"/>
  <c r="I273" i="1" s="1"/>
  <c r="H282" i="1" a="1"/>
  <c r="H282" i="1" s="1"/>
  <c r="J273" i="1" a="1"/>
  <c r="J273" i="1" s="1"/>
  <c r="I282" i="1" a="1"/>
  <c r="I282" i="1" s="1"/>
  <c r="F282" i="1" a="1"/>
  <c r="F282" i="1" s="1"/>
  <c r="I240" i="1" a="1"/>
  <c r="I240" i="1" s="1"/>
  <c r="K273" i="1" a="1"/>
  <c r="K273" i="1" s="1"/>
  <c r="K240" i="1" a="1"/>
  <c r="K240" i="1" s="1"/>
  <c r="H273" i="1" a="1"/>
  <c r="H273" i="1" s="1"/>
  <c r="F273" i="1" a="1"/>
  <c r="F273" i="1" s="1"/>
  <c r="F240" i="1" a="1"/>
  <c r="F240" i="1" s="1"/>
  <c r="J240" i="1" a="1"/>
  <c r="J240" i="1" s="1"/>
  <c r="G240" i="1" a="1"/>
  <c r="G240" i="1" s="1"/>
  <c r="G273" i="1" a="1"/>
  <c r="G273" i="1" s="1"/>
  <c r="G282" i="1" a="1"/>
  <c r="G282" i="1" s="1"/>
  <c r="H240" i="1" a="1"/>
  <c r="H240" i="1" s="1"/>
  <c r="G139" i="1" a="1"/>
  <c r="G139" i="1" s="1"/>
  <c r="J139" i="1" a="1"/>
  <c r="J139" i="1" s="1"/>
  <c r="I139" i="1" a="1"/>
  <c r="I139" i="1" s="1"/>
  <c r="H138" i="1" a="1"/>
  <c r="H138" i="1" s="1"/>
  <c r="G138" i="1" a="1"/>
  <c r="G138" i="1" s="1"/>
  <c r="H136" i="1" a="1"/>
  <c r="H136" i="1" s="1"/>
  <c r="G137" i="1" a="1"/>
  <c r="G137" i="1" s="1"/>
  <c r="H139" i="1" a="1"/>
  <c r="H139" i="1" s="1"/>
  <c r="F137" i="1" a="1"/>
  <c r="F137" i="1" s="1"/>
  <c r="K136" i="1" a="1"/>
  <c r="K136" i="1" s="1"/>
  <c r="F139" i="1" a="1"/>
  <c r="F139" i="1" s="1"/>
  <c r="K137" i="1" a="1"/>
  <c r="K137" i="1"/>
  <c r="K138" i="1" a="1"/>
  <c r="K138" i="1" s="1"/>
  <c r="K197" i="1" a="1"/>
  <c r="K197" i="1" s="1"/>
  <c r="K196" i="1" s="1"/>
  <c r="J197" i="1" a="1"/>
  <c r="J197" i="1" s="1"/>
  <c r="I197" i="1" a="1"/>
  <c r="I197" i="1" s="1"/>
  <c r="I196" i="1" s="1"/>
  <c r="H197" i="1" a="1"/>
  <c r="H197" i="1" s="1"/>
  <c r="G197" i="1" a="1"/>
  <c r="G197" i="1" s="1"/>
  <c r="G196" i="1" s="1"/>
  <c r="I137" i="1" a="1"/>
  <c r="I137" i="1" s="1"/>
  <c r="J138" i="1" a="1"/>
  <c r="J138" i="1" s="1"/>
  <c r="K139" i="1" a="1"/>
  <c r="K139" i="1" s="1"/>
  <c r="F138" i="1" a="1"/>
  <c r="F138" i="1" s="1"/>
  <c r="J137" i="1" a="1"/>
  <c r="J137" i="1" s="1"/>
  <c r="I138" i="1" a="1"/>
  <c r="I138" i="1" s="1"/>
  <c r="F197" i="1" a="1"/>
  <c r="F197" i="1" s="1"/>
  <c r="H137" i="1" a="1"/>
  <c r="H137" i="1" s="1"/>
  <c r="J60" i="1" a="1"/>
  <c r="J60" i="1"/>
  <c r="I59" i="1" a="1"/>
  <c r="I59" i="1"/>
  <c r="H59" i="1" a="1"/>
  <c r="H59" i="1"/>
  <c r="J59" i="1" a="1"/>
  <c r="J59" i="1"/>
  <c r="F60" i="1" a="1"/>
  <c r="F60" i="1"/>
  <c r="K59" i="1" a="1"/>
  <c r="K59" i="1"/>
  <c r="G136" i="1" a="1"/>
  <c r="G136" i="1"/>
  <c r="F136" i="1" a="1"/>
  <c r="F136" i="1"/>
  <c r="K60" i="1" a="1"/>
  <c r="K60" i="1"/>
  <c r="K58" i="1" a="1"/>
  <c r="K58" i="1"/>
  <c r="F59" i="1" a="1"/>
  <c r="F59" i="1"/>
  <c r="I60" i="1" a="1"/>
  <c r="I60" i="1"/>
  <c r="H60" i="1" a="1"/>
  <c r="H60" i="1"/>
  <c r="J58" i="1" a="1"/>
  <c r="J58" i="1"/>
  <c r="G60" i="1" a="1"/>
  <c r="G60" i="1"/>
  <c r="G59" i="1" a="1"/>
  <c r="G59" i="1"/>
  <c r="J52" i="1" a="1"/>
  <c r="J52" i="1"/>
  <c r="F53" i="1" a="1"/>
  <c r="F53" i="1"/>
  <c r="K52" i="1" a="1"/>
  <c r="K52" i="1" s="1"/>
  <c r="I52" i="1" a="1"/>
  <c r="I52" i="1" s="1"/>
  <c r="F52" i="1" a="1"/>
  <c r="F52" i="1" s="1"/>
  <c r="I51" i="1" a="1"/>
  <c r="I51" i="1" s="1"/>
  <c r="H51" i="1" a="1"/>
  <c r="H51" i="1" s="1"/>
  <c r="K57" i="1" a="1"/>
  <c r="K57" i="1" s="1"/>
  <c r="J57" i="1" a="1"/>
  <c r="J57" i="1" s="1"/>
  <c r="G51" i="1" a="1"/>
  <c r="G51" i="1" s="1"/>
  <c r="F51" i="1" a="1"/>
  <c r="F51" i="1" s="1"/>
  <c r="H57" i="1" a="1"/>
  <c r="H57" i="1" s="1"/>
  <c r="G52" i="1" a="1"/>
  <c r="G52" i="1" s="1"/>
  <c r="K50" i="1" a="1"/>
  <c r="K50" i="1" s="1"/>
  <c r="H50" i="1" a="1"/>
  <c r="H50" i="1" s="1"/>
  <c r="I58" i="1" a="1"/>
  <c r="I58" i="1" s="1"/>
  <c r="I50" i="1" a="1"/>
  <c r="I50" i="1" s="1"/>
  <c r="I53" i="1" a="1"/>
  <c r="I53" i="1" s="1"/>
  <c r="H52" i="1" a="1"/>
  <c r="H52" i="1" s="1"/>
  <c r="J50" i="1" a="1"/>
  <c r="J50" i="1" s="1"/>
  <c r="G53" i="1" a="1"/>
  <c r="G53" i="1" s="1"/>
  <c r="K51" i="1" a="1"/>
  <c r="K51" i="1" s="1"/>
  <c r="G50" i="1" a="1"/>
  <c r="G50" i="1" s="1"/>
  <c r="H58" i="1" a="1"/>
  <c r="H58" i="1" s="1"/>
  <c r="J53" i="1" a="1"/>
  <c r="J53" i="1" s="1"/>
  <c r="F50" i="1" a="1"/>
  <c r="F50" i="1" s="1"/>
  <c r="G58" i="1" a="1"/>
  <c r="G58" i="1" s="1"/>
  <c r="F58" i="1" a="1"/>
  <c r="F58" i="1" s="1"/>
  <c r="I57" i="1" a="1"/>
  <c r="I57" i="1" s="1"/>
  <c r="G57" i="1" a="1"/>
  <c r="G57" i="1" s="1"/>
  <c r="F57" i="1" a="1"/>
  <c r="F57" i="1" s="1"/>
  <c r="K53" i="1" a="1"/>
  <c r="K53" i="1" s="1"/>
  <c r="H53" i="1" a="1"/>
  <c r="H53" i="1" s="1"/>
  <c r="J51" i="1" a="1"/>
  <c r="J51" i="1" s="1"/>
  <c r="I15" i="1" a="1"/>
  <c r="I15" i="1" s="1"/>
  <c r="K15" i="1" a="1"/>
  <c r="K15" i="1" s="1"/>
  <c r="J13" i="1" a="1"/>
  <c r="J13" i="1" s="1"/>
  <c r="K14" i="1" a="1"/>
  <c r="K14" i="1" s="1"/>
  <c r="G15" i="1" a="1"/>
  <c r="G15" i="1" s="1"/>
  <c r="H13" i="1" a="1"/>
  <c r="H13" i="1" s="1"/>
  <c r="I14" i="1" a="1"/>
  <c r="I14" i="1" s="1"/>
  <c r="F13" i="1" a="1"/>
  <c r="F13" i="1" s="1"/>
  <c r="K13" i="1" a="1"/>
  <c r="K13" i="1" s="1"/>
  <c r="F14" i="1" a="1"/>
  <c r="F14" i="1" s="1"/>
  <c r="J15" i="1" a="1"/>
  <c r="J15" i="1" s="1"/>
  <c r="J14" i="1" a="1"/>
  <c r="J14" i="1" s="1"/>
  <c r="I13" i="1" a="1"/>
  <c r="I13" i="1" s="1"/>
  <c r="F15" i="1" a="1"/>
  <c r="F15" i="1" s="1"/>
  <c r="H15" i="1" a="1"/>
  <c r="H15" i="1" s="1"/>
  <c r="G14" i="1" a="1"/>
  <c r="G14" i="1" s="1"/>
  <c r="H14" i="1" a="1"/>
  <c r="H14" i="1" s="1"/>
  <c r="G13" i="1" a="1"/>
  <c r="G13" i="1" s="1"/>
  <c r="H54" i="1" a="1"/>
  <c r="H54" i="1" s="1"/>
  <c r="G54" i="1" a="1"/>
  <c r="G54" i="1" s="1"/>
  <c r="F54" i="1" a="1"/>
  <c r="F54" i="1" s="1"/>
  <c r="H48" i="1" a="1"/>
  <c r="H48" i="1" s="1"/>
  <c r="G48" i="1" a="1"/>
  <c r="G48" i="1" s="1"/>
  <c r="K48" i="1" a="1"/>
  <c r="K48" i="1" s="1"/>
  <c r="J48" i="1" a="1"/>
  <c r="J48" i="1" s="1"/>
  <c r="I48" i="1" a="1"/>
  <c r="I48" i="1" s="1"/>
  <c r="I54" i="1" a="1"/>
  <c r="I54" i="1" s="1"/>
  <c r="J54" i="1" a="1"/>
  <c r="J54" i="1" s="1"/>
  <c r="K54" i="1" a="1"/>
  <c r="K54" i="1" s="1"/>
  <c r="I41" i="1" a="1"/>
  <c r="I41" i="1" s="1"/>
  <c r="K28" i="1" a="1"/>
  <c r="K28" i="1" s="1"/>
  <c r="H43" i="1" a="1"/>
  <c r="H43" i="1" s="1"/>
  <c r="G42" i="1" a="1"/>
  <c r="G42" i="1" s="1"/>
  <c r="H41" i="1" a="1"/>
  <c r="H41" i="1" s="1"/>
  <c r="J28" i="1" a="1"/>
  <c r="J28" i="1" s="1"/>
  <c r="J43" i="1" a="1"/>
  <c r="J43" i="1" s="1"/>
  <c r="I43" i="1" a="1"/>
  <c r="I43" i="1" s="1"/>
  <c r="F48" i="1" a="1"/>
  <c r="F48" i="1" s="1"/>
  <c r="G43" i="1" a="1"/>
  <c r="G43" i="1" s="1"/>
  <c r="G41" i="1" a="1"/>
  <c r="G41" i="1" s="1"/>
  <c r="K41" i="1" a="1"/>
  <c r="K41" i="1" s="1"/>
  <c r="K43" i="1" a="1"/>
  <c r="K43" i="1" s="1"/>
  <c r="I42" i="1" a="1"/>
  <c r="I42" i="1" s="1"/>
  <c r="H42" i="1" a="1"/>
  <c r="H42" i="1" s="1"/>
  <c r="F43" i="1" a="1"/>
  <c r="F43" i="1" s="1"/>
  <c r="F41" i="1" a="1"/>
  <c r="F41" i="1" s="1"/>
  <c r="F42" i="1" a="1"/>
  <c r="F42" i="1" s="1"/>
  <c r="I28" i="1" a="1"/>
  <c r="I28" i="1" s="1"/>
  <c r="J42" i="1" a="1"/>
  <c r="J42" i="1" s="1"/>
  <c r="K42" i="1" a="1"/>
  <c r="K42" i="1" s="1"/>
  <c r="J41" i="1" a="1"/>
  <c r="J41" i="1" s="1"/>
  <c r="H28" i="1" a="1"/>
  <c r="H28" i="1" s="1"/>
  <c r="G28" i="1" a="1"/>
  <c r="G28" i="1" s="1"/>
  <c r="J26" i="1" a="1"/>
  <c r="J26" i="1" s="1"/>
  <c r="G24" i="1" a="1"/>
  <c r="G24" i="1" s="1"/>
  <c r="G26" i="1" a="1"/>
  <c r="G26" i="1" s="1"/>
  <c r="F28" i="1" a="1"/>
  <c r="F28" i="1" s="1"/>
  <c r="K27" i="1" a="1"/>
  <c r="K27" i="1" s="1"/>
  <c r="I25" i="1" a="1"/>
  <c r="I25" i="1" s="1"/>
  <c r="K21" i="1" a="1"/>
  <c r="K21" i="1" s="1"/>
  <c r="I26" i="1" a="1"/>
  <c r="I26" i="1" s="1"/>
  <c r="H26" i="1" a="1"/>
  <c r="H26" i="1" s="1"/>
  <c r="F26" i="1" a="1"/>
  <c r="F26" i="1" s="1"/>
  <c r="F24" i="1" a="1"/>
  <c r="F24" i="1" s="1"/>
  <c r="K26" i="1" a="1"/>
  <c r="K26" i="1" s="1"/>
  <c r="H24" i="1" a="1"/>
  <c r="H24" i="1" s="1"/>
  <c r="G25" i="1" a="1"/>
  <c r="G25" i="1" s="1"/>
  <c r="J25" i="1" a="1"/>
  <c r="J25" i="1" s="1"/>
  <c r="I27" i="1" a="1"/>
  <c r="I27" i="1" s="1"/>
  <c r="F27" i="1" a="1"/>
  <c r="F27" i="1" s="1"/>
  <c r="H27" i="1" a="1"/>
  <c r="H27" i="1" s="1"/>
  <c r="G27" i="1" a="1"/>
  <c r="G27" i="1" s="1"/>
  <c r="F25" i="1" a="1"/>
  <c r="F25" i="1" s="1"/>
  <c r="K24" i="1" a="1"/>
  <c r="K24" i="1" s="1"/>
  <c r="I24" i="1" a="1"/>
  <c r="I24" i="1" s="1"/>
  <c r="J27" i="1" a="1"/>
  <c r="J27" i="1" s="1"/>
  <c r="K25" i="1" a="1"/>
  <c r="K25" i="1" s="1"/>
  <c r="H25" i="1" a="1"/>
  <c r="H25" i="1" s="1"/>
  <c r="J24" i="1" a="1"/>
  <c r="J24" i="1" s="1"/>
  <c r="K11" i="1" a="1"/>
  <c r="K11" i="1"/>
  <c r="H9" i="1" a="1"/>
  <c r="H9" i="1" s="1"/>
  <c r="I11" i="1" a="1"/>
  <c r="I11" i="1" s="1"/>
  <c r="F16" i="1" a="1"/>
  <c r="F16" i="1" s="1"/>
  <c r="J11" i="1" a="1"/>
  <c r="J11" i="1" s="1"/>
  <c r="K10" i="1" a="1"/>
  <c r="K10" i="1" s="1"/>
  <c r="I9" i="1" a="1"/>
  <c r="I9" i="1" s="1"/>
  <c r="I10" i="1" a="1"/>
  <c r="I10" i="1" s="1"/>
  <c r="F11" i="1" a="1"/>
  <c r="F11" i="1" s="1"/>
  <c r="G11" i="1" a="1"/>
  <c r="G11" i="1" s="1"/>
  <c r="J10" i="1" a="1"/>
  <c r="J10" i="1" s="1"/>
  <c r="J16" i="1" a="1"/>
  <c r="J16" i="1" s="1"/>
  <c r="G10" i="1" a="1"/>
  <c r="G10" i="1" s="1"/>
  <c r="H21" i="1" a="1"/>
  <c r="H21" i="1" s="1"/>
  <c r="J17" i="1" a="1"/>
  <c r="J17" i="1" s="1"/>
  <c r="H11" i="1" a="1"/>
  <c r="H11" i="1" s="1"/>
  <c r="H10" i="1" a="1"/>
  <c r="H10" i="1" s="1"/>
  <c r="J21" i="1" a="1"/>
  <c r="J21" i="1" s="1"/>
  <c r="I21" i="1" a="1"/>
  <c r="I21" i="1" s="1"/>
  <c r="H17" i="1" a="1"/>
  <c r="H17" i="1" s="1"/>
  <c r="G21" i="1" a="1"/>
  <c r="G21" i="1" s="1"/>
  <c r="J9" i="1" a="1"/>
  <c r="J9" i="1"/>
  <c r="F21" i="1" a="1"/>
  <c r="F21" i="1" s="1"/>
  <c r="K17" i="1" a="1"/>
  <c r="K17" i="1"/>
  <c r="I17" i="1" a="1"/>
  <c r="I17" i="1" s="1"/>
  <c r="G17" i="1" a="1"/>
  <c r="G17" i="1" s="1"/>
  <c r="K9" i="1" a="1"/>
  <c r="K9" i="1" s="1"/>
  <c r="F17" i="1" a="1"/>
  <c r="F17" i="1" s="1"/>
  <c r="K16" i="1" a="1"/>
  <c r="K16" i="1" s="1"/>
  <c r="I16" i="1" a="1"/>
  <c r="I16" i="1" s="1"/>
  <c r="H16" i="1" a="1"/>
  <c r="H16" i="1" s="1"/>
  <c r="G16" i="1" a="1"/>
  <c r="G16" i="1" s="1"/>
  <c r="F10" i="1" a="1"/>
  <c r="F10" i="1" s="1"/>
  <c r="G9" i="1" a="1"/>
  <c r="G9" i="1" s="1"/>
  <c r="F9" i="1" a="1"/>
  <c r="F9" i="1" s="1"/>
  <c r="K7" i="1" a="1"/>
  <c r="K7" i="1" s="1"/>
  <c r="J6" i="1" a="1"/>
  <c r="J6" i="1" s="1"/>
  <c r="G7" i="1" a="1"/>
  <c r="G7" i="1" s="1"/>
  <c r="F7" i="1" a="1"/>
  <c r="F7" i="1" s="1"/>
  <c r="G4" i="1" a="1"/>
  <c r="G4" i="1" s="1"/>
  <c r="G5" i="1" a="1"/>
  <c r="G5" i="1" s="1"/>
  <c r="J4" i="1" a="1"/>
  <c r="J4" i="1" s="1"/>
  <c r="J7" i="1" a="1"/>
  <c r="J7" i="1" s="1"/>
  <c r="I7" i="1" a="1"/>
  <c r="I7" i="1" s="1"/>
  <c r="K6" i="1" a="1"/>
  <c r="K6" i="1" s="1"/>
  <c r="H7" i="1" a="1"/>
  <c r="H7" i="1" s="1"/>
  <c r="I6" i="1" a="1"/>
  <c r="I6" i="1" s="1"/>
  <c r="K5" i="1" a="1"/>
  <c r="K5" i="1" s="1"/>
  <c r="G6" i="1" a="1"/>
  <c r="G6" i="1" s="1"/>
  <c r="F6" i="1" a="1"/>
  <c r="F6" i="1" s="1"/>
  <c r="J5" i="1" a="1"/>
  <c r="J5" i="1" s="1"/>
  <c r="I5" i="1" a="1"/>
  <c r="I5" i="1" s="1"/>
  <c r="H5" i="1" a="1"/>
  <c r="H5" i="1" s="1"/>
  <c r="K4" i="1" a="1"/>
  <c r="K4" i="1" s="1"/>
  <c r="I4" i="1" a="1"/>
  <c r="I4" i="1" s="1"/>
  <c r="H4" i="1" a="1"/>
  <c r="H4" i="1" s="1"/>
  <c r="F4" i="1" a="1"/>
  <c r="F4" i="1" s="1"/>
  <c r="H6" i="1" a="1"/>
  <c r="H6" i="1" s="1"/>
  <c r="F5" i="1" a="1"/>
  <c r="F5" i="1" s="1"/>
  <c r="K900" i="1" l="1"/>
  <c r="K897" i="1"/>
  <c r="J900" i="1"/>
  <c r="J897" i="1"/>
  <c r="I900" i="1"/>
  <c r="I897" i="1"/>
  <c r="H900" i="1"/>
  <c r="H897" i="1"/>
  <c r="G900" i="1"/>
  <c r="G897" i="1"/>
  <c r="G901" i="1"/>
  <c r="G923" i="1"/>
  <c r="G922" i="1" s="1"/>
  <c r="F923" i="1"/>
  <c r="F922" i="1" s="1"/>
  <c r="F893" i="1"/>
  <c r="F901" i="1" s="1"/>
  <c r="K923" i="1"/>
  <c r="K922" i="1" s="1"/>
  <c r="K901" i="1"/>
  <c r="J923" i="1"/>
  <c r="J922" i="1" s="1"/>
  <c r="J901" i="1"/>
  <c r="I901" i="1"/>
  <c r="I923" i="1"/>
  <c r="I922" i="1" s="1"/>
  <c r="H901" i="1"/>
  <c r="H923" i="1"/>
  <c r="H922" i="1" s="1"/>
  <c r="J740" i="1" a="1"/>
  <c r="J740" i="1" s="1"/>
  <c r="J742" i="1" s="1" a="1"/>
  <c r="J742" i="1" s="1"/>
  <c r="J724" i="1" a="1"/>
  <c r="J724" i="1" s="1"/>
  <c r="J726" i="1" s="1" a="1"/>
  <c r="J726" i="1" s="1"/>
  <c r="I724" i="1" a="1"/>
  <c r="I724" i="1" s="1"/>
  <c r="I726" i="1" s="1" a="1"/>
  <c r="I726" i="1" s="1"/>
  <c r="I740" i="1" a="1"/>
  <c r="I740" i="1" s="1"/>
  <c r="I742" i="1" s="1" a="1"/>
  <c r="I742" i="1" s="1"/>
  <c r="K740" i="1" a="1"/>
  <c r="K740" i="1" s="1"/>
  <c r="K742" i="1" s="1" a="1"/>
  <c r="K742" i="1" s="1"/>
  <c r="K724" i="1" a="1"/>
  <c r="K724" i="1" s="1"/>
  <c r="K726" i="1" s="1" a="1"/>
  <c r="K726" i="1" s="1"/>
  <c r="H740" i="1" a="1"/>
  <c r="H740" i="1" s="1"/>
  <c r="H742" i="1" s="1" a="1"/>
  <c r="H742" i="1" s="1"/>
  <c r="H724" i="1" a="1"/>
  <c r="H724" i="1" s="1"/>
  <c r="H726" i="1" s="1" a="1"/>
  <c r="H726" i="1" s="1"/>
  <c r="G724" i="1" a="1"/>
  <c r="G724" i="1" s="1"/>
  <c r="G726" i="1" s="1" a="1"/>
  <c r="G726" i="1" s="1"/>
  <c r="G740" i="1" a="1"/>
  <c r="G740" i="1" s="1"/>
  <c r="G742" i="1" s="1" a="1"/>
  <c r="G742" i="1" s="1"/>
  <c r="F724" i="1" a="1"/>
  <c r="F724" i="1" s="1"/>
  <c r="F726" i="1" s="1" a="1"/>
  <c r="F726" i="1" s="1"/>
  <c r="F740" i="1" a="1"/>
  <c r="F740" i="1" s="1"/>
  <c r="F742" i="1" s="1" a="1"/>
  <c r="F742" i="1" s="1"/>
  <c r="K281" i="1"/>
  <c r="K380" i="1" s="1"/>
  <c r="K511" i="1" s="1"/>
  <c r="K381" i="1"/>
  <c r="K512" i="1" s="1"/>
  <c r="J281" i="1"/>
  <c r="J380" i="1" s="1"/>
  <c r="J511" i="1" s="1"/>
  <c r="J381" i="1"/>
  <c r="J512" i="1" s="1"/>
  <c r="I272" i="1"/>
  <c r="I361" i="1" s="1"/>
  <c r="I502" i="1" s="1"/>
  <c r="I362" i="1"/>
  <c r="H381" i="1"/>
  <c r="H512" i="1" s="1"/>
  <c r="H281" i="1"/>
  <c r="H380" i="1" s="1"/>
  <c r="H511" i="1" s="1"/>
  <c r="J272" i="1"/>
  <c r="J361" i="1" s="1"/>
  <c r="J502" i="1" s="1"/>
  <c r="J362" i="1"/>
  <c r="I281" i="1"/>
  <c r="I380" i="1" s="1"/>
  <c r="I511" i="1" s="1"/>
  <c r="I381" i="1"/>
  <c r="I512" i="1" s="1"/>
  <c r="F381" i="1"/>
  <c r="F512" i="1" s="1"/>
  <c r="F281" i="1"/>
  <c r="F380" i="1" s="1"/>
  <c r="F511" i="1" s="1"/>
  <c r="I239" i="1"/>
  <c r="I314" i="1" s="1"/>
  <c r="I469" i="1" s="1"/>
  <c r="I315" i="1"/>
  <c r="I470" i="1" s="1"/>
  <c r="K362" i="1"/>
  <c r="K272" i="1"/>
  <c r="K361" i="1" s="1"/>
  <c r="K502" i="1" s="1"/>
  <c r="K239" i="1"/>
  <c r="K314" i="1" s="1"/>
  <c r="K469" i="1" s="1"/>
  <c r="K315" i="1"/>
  <c r="K470" i="1" s="1"/>
  <c r="H272" i="1"/>
  <c r="H361" i="1" s="1"/>
  <c r="H502" i="1" s="1"/>
  <c r="H362" i="1"/>
  <c r="F272" i="1"/>
  <c r="F361" i="1" s="1"/>
  <c r="F502" i="1" s="1"/>
  <c r="F362" i="1"/>
  <c r="F239" i="1"/>
  <c r="F314" i="1" s="1"/>
  <c r="F469" i="1" s="1"/>
  <c r="F315" i="1"/>
  <c r="F470" i="1" s="1"/>
  <c r="J239" i="1"/>
  <c r="J314" i="1" s="1"/>
  <c r="J469" i="1" s="1"/>
  <c r="J315" i="1"/>
  <c r="J470" i="1" s="1"/>
  <c r="G239" i="1"/>
  <c r="G314" i="1" s="1"/>
  <c r="G469" i="1" s="1"/>
  <c r="G315" i="1"/>
  <c r="G470" i="1" s="1"/>
  <c r="G272" i="1"/>
  <c r="G361" i="1" s="1"/>
  <c r="G502" i="1" s="1"/>
  <c r="G362" i="1"/>
  <c r="G381" i="1"/>
  <c r="G512" i="1" s="1"/>
  <c r="G281" i="1"/>
  <c r="G380" i="1" s="1"/>
  <c r="G511" i="1" s="1"/>
  <c r="H239" i="1"/>
  <c r="H314" i="1" s="1"/>
  <c r="H469" i="1" s="1"/>
  <c r="H315" i="1"/>
  <c r="H470" i="1" s="1"/>
  <c r="K360" i="1"/>
  <c r="K427" i="1" s="1"/>
  <c r="I360" i="1"/>
  <c r="I427" i="1" s="1"/>
  <c r="G360" i="1"/>
  <c r="G427" i="1" s="1"/>
  <c r="K359" i="1"/>
  <c r="K426" i="1" s="1"/>
  <c r="I359" i="1"/>
  <c r="I426" i="1" s="1"/>
  <c r="G359" i="1"/>
  <c r="G426" i="1" s="1"/>
  <c r="H781" i="1"/>
  <c r="H784" i="1"/>
  <c r="H785" i="1" s="1"/>
  <c r="G781" i="1"/>
  <c r="G784" i="1"/>
  <c r="G785" i="1" s="1"/>
  <c r="J781" i="1"/>
  <c r="J784" i="1"/>
  <c r="J785" i="1" s="1"/>
  <c r="K781" i="1"/>
  <c r="K784" i="1"/>
  <c r="K785" i="1" s="1"/>
  <c r="I781" i="1"/>
  <c r="I784" i="1"/>
  <c r="I785" i="1" s="1"/>
  <c r="F781" i="1"/>
  <c r="F784" i="1"/>
  <c r="F785" i="1" s="1"/>
  <c r="J360" i="1"/>
  <c r="J427" i="1" s="1"/>
  <c r="J196" i="1"/>
  <c r="J359" i="1" s="1"/>
  <c r="J426" i="1" s="1"/>
  <c r="H360" i="1"/>
  <c r="H427" i="1" s="1"/>
  <c r="H196" i="1"/>
  <c r="H359" i="1" s="1"/>
  <c r="H426" i="1" s="1"/>
  <c r="F360" i="1"/>
  <c r="F427" i="1" s="1"/>
  <c r="F196" i="1"/>
  <c r="F359" i="1" s="1"/>
  <c r="F426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 s="1"/>
  <c r="K2019" i="1"/>
  <c r="F1881" i="1"/>
  <c r="F1880" i="1"/>
  <c r="K1886" i="1"/>
  <c r="K1881" i="1"/>
  <c r="K1880" i="1" s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K1857" i="1" s="1"/>
  <c r="G1864" i="1"/>
  <c r="H1864" i="1"/>
  <c r="I1864" i="1"/>
  <c r="I1857" i="1" s="1"/>
  <c r="J1864" i="1"/>
  <c r="G1861" i="1"/>
  <c r="F1857" i="1"/>
  <c r="H1861" i="1"/>
  <c r="J1861" i="1"/>
  <c r="F1825" i="1"/>
  <c r="I1839" i="1"/>
  <c r="K1844" i="1"/>
  <c r="K1838" i="1" s="1"/>
  <c r="J1839" i="1"/>
  <c r="F1844" i="1"/>
  <c r="G1844" i="1"/>
  <c r="F1839" i="1"/>
  <c r="F1838" i="1" s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G1838" i="1" l="1"/>
  <c r="I1880" i="1"/>
  <c r="I1838" i="1"/>
  <c r="G1880" i="1"/>
  <c r="G1857" i="1"/>
  <c r="J1857" i="1"/>
  <c r="H1857" i="1"/>
  <c r="F1819" i="1"/>
  <c r="F1818" i="1" s="1"/>
  <c r="J1838" i="1"/>
  <c r="K1819" i="1"/>
  <c r="K1818" i="1" s="1"/>
  <c r="I1819" i="1"/>
  <c r="J1819" i="1"/>
  <c r="J1818" i="1" s="1"/>
  <c r="H1819" i="1"/>
  <c r="H1818" i="1" s="1"/>
  <c r="G1819" i="1"/>
  <c r="G1818" i="1" s="1"/>
  <c r="I1818" i="1" l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I1651" i="1" l="1"/>
  <c r="H1651" i="1"/>
  <c r="G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G1657" i="1" l="1"/>
  <c r="H1657" i="1"/>
  <c r="I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I1616" i="1" l="1"/>
  <c r="H1616" i="1"/>
  <c r="G1616" i="1"/>
  <c r="F1616" i="1"/>
  <c r="I1569" i="1"/>
  <c r="H1569" i="1"/>
  <c r="G1569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I1608" i="1" l="1"/>
  <c r="G1554" i="1"/>
  <c r="F1608" i="1"/>
  <c r="H1608" i="1"/>
  <c r="F1601" i="1"/>
  <c r="G1601" i="1"/>
  <c r="H1601" i="1"/>
  <c r="G1608" i="1"/>
  <c r="I1601" i="1"/>
  <c r="I1554" i="1"/>
  <c r="F1554" i="1"/>
  <c r="H1554" i="1"/>
  <c r="I1561" i="1"/>
  <c r="F1561" i="1"/>
  <c r="G1561" i="1"/>
  <c r="H156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F1510" i="1" l="1"/>
  <c r="G1510" i="1"/>
  <c r="H1510" i="1"/>
  <c r="I1510" i="1"/>
  <c r="H1427" i="1"/>
  <c r="I1427" i="1"/>
  <c r="G1413" i="1"/>
  <c r="H1413" i="1"/>
  <c r="I1413" i="1"/>
  <c r="F1427" i="1"/>
  <c r="F1413" i="1"/>
  <c r="G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43" i="1" l="1"/>
  <c r="H1343" i="1"/>
  <c r="F1343" i="1"/>
  <c r="I1343" i="1"/>
  <c r="F1329" i="1"/>
  <c r="I1329" i="1"/>
  <c r="H1329" i="1"/>
  <c r="G1329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H1205" i="1" l="1"/>
  <c r="F1182" i="1"/>
  <c r="H1182" i="1"/>
  <c r="F1205" i="1"/>
  <c r="I1182" i="1"/>
  <c r="G1205" i="1"/>
  <c r="G1182" i="1"/>
  <c r="I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G1159" i="1" l="1"/>
  <c r="H1159" i="1"/>
  <c r="F1159" i="1"/>
  <c r="I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6" i="1" l="1" a="1"/>
  <c r="J736" i="1" s="1"/>
  <c r="J756" i="1" s="1"/>
  <c r="J734" i="1" a="1"/>
  <c r="J734" i="1" s="1"/>
  <c r="J743" i="1" s="1"/>
  <c r="K736" i="1" a="1"/>
  <c r="K736" i="1" s="1"/>
  <c r="K734" i="1" a="1"/>
  <c r="K734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J749" i="1"/>
  <c r="J752" i="1"/>
  <c r="J753" i="1"/>
  <c r="J751" i="1"/>
  <c r="J754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K622" i="1" l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H10" i="4" s="1"/>
  <c r="F588" i="1"/>
  <c r="C10" i="4" s="1"/>
  <c r="G10" i="4" l="1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968" i="1"/>
  <c r="I915" i="1"/>
  <c r="I968" i="1"/>
  <c r="F806" i="1"/>
  <c r="F808" i="1" s="1"/>
  <c r="H880" i="1"/>
  <c r="E5" i="4" s="1"/>
  <c r="G806" i="1"/>
  <c r="G808" i="1" s="1"/>
  <c r="I880" i="1"/>
  <c r="F5" i="4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702" i="1"/>
  <c r="H674" i="1"/>
  <c r="H660" i="1" s="1"/>
  <c r="H702" i="1"/>
  <c r="G674" i="1"/>
  <c r="G660" i="1" s="1"/>
  <c r="G702" i="1"/>
  <c r="F660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4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67" i="1" l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567" i="1" s="1"/>
  <c r="I1566" i="1" s="1"/>
  <c r="I1615" i="1"/>
  <c r="I1614" i="1" s="1"/>
  <c r="I1613" i="1" s="1"/>
  <c r="I1426" i="1"/>
  <c r="I1425" i="1" s="1"/>
  <c r="I1424" i="1" s="1"/>
  <c r="I1342" i="1"/>
  <c r="I1341" i="1" s="1"/>
  <c r="I1340" i="1" s="1"/>
  <c r="I1204" i="1"/>
  <c r="I1203" i="1" s="1"/>
  <c r="I1202" i="1" s="1"/>
  <c r="H1568" i="1"/>
  <c r="H1567" i="1" s="1"/>
  <c r="H1566" i="1" s="1"/>
  <c r="H1615" i="1"/>
  <c r="H1614" i="1" s="1"/>
  <c r="H1613" i="1" s="1"/>
  <c r="H1426" i="1"/>
  <c r="H1425" i="1" s="1"/>
  <c r="H1424" i="1" s="1"/>
  <c r="H1342" i="1"/>
  <c r="H1341" i="1" s="1"/>
  <c r="H1340" i="1" s="1"/>
  <c r="H1204" i="1"/>
  <c r="H1203" i="1" s="1"/>
  <c r="H1202" i="1" s="1"/>
  <c r="G1568" i="1"/>
  <c r="G1567" i="1" s="1"/>
  <c r="G1566" i="1" s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F1568" i="1"/>
  <c r="F1567" i="1" s="1"/>
  <c r="F1566" i="1" s="1"/>
  <c r="F1615" i="1"/>
  <c r="F1614" i="1" s="1"/>
  <c r="F1613" i="1" s="1"/>
  <c r="F1426" i="1"/>
  <c r="F1425" i="1" s="1"/>
  <c r="F1424" i="1" s="1"/>
  <c r="F1342" i="1"/>
  <c r="F1341" i="1" s="1"/>
  <c r="F1340" i="1" s="1"/>
  <c r="F1204" i="1"/>
  <c r="F1203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615" i="1" l="1"/>
  <c r="K1568" i="1"/>
  <c r="K1426" i="1"/>
  <c r="K1342" i="1"/>
  <c r="K1204" i="1"/>
  <c r="J1568" i="1"/>
  <c r="J1615" i="1"/>
  <c r="J1426" i="1"/>
  <c r="J1342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K1616" i="1" l="1"/>
  <c r="K1569" i="1"/>
  <c r="K1427" i="1"/>
  <c r="K1343" i="1"/>
  <c r="K1205" i="1"/>
  <c r="J1204" i="1"/>
  <c r="J1616" i="1"/>
  <c r="J1569" i="1"/>
  <c r="J1427" i="1"/>
  <c r="J1343" i="1"/>
  <c r="J1205" i="1"/>
  <c r="J1567" i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0" i="1" l="1"/>
  <c r="F1649" i="1" s="1"/>
  <c r="F1600" i="1"/>
  <c r="F1553" i="1"/>
  <c r="F1158" i="1"/>
  <c r="F1509" i="1"/>
  <c r="I1650" i="1"/>
  <c r="I1649" i="1" s="1"/>
  <c r="I1509" i="1"/>
  <c r="I1508" i="1" s="1"/>
  <c r="I1507" i="1" s="1"/>
  <c r="I1553" i="1"/>
  <c r="I1552" i="1" s="1"/>
  <c r="I1551" i="1" s="1"/>
  <c r="I1600" i="1"/>
  <c r="I1599" i="1" s="1"/>
  <c r="I1598" i="1" s="1"/>
  <c r="I1158" i="1"/>
  <c r="I1157" i="1" s="1"/>
  <c r="I1156" i="1" s="1"/>
  <c r="H1650" i="1"/>
  <c r="H1649" i="1" s="1"/>
  <c r="H1600" i="1"/>
  <c r="H1599" i="1" s="1"/>
  <c r="H1598" i="1" s="1"/>
  <c r="H1553" i="1"/>
  <c r="H1552" i="1" s="1"/>
  <c r="H1551" i="1" s="1"/>
  <c r="H1509" i="1"/>
  <c r="H1508" i="1" s="1"/>
  <c r="H1507" i="1" s="1"/>
  <c r="H1158" i="1"/>
  <c r="H1157" i="1" s="1"/>
  <c r="H1156" i="1" s="1"/>
  <c r="G1650" i="1"/>
  <c r="G1649" i="1" s="1"/>
  <c r="G1158" i="1"/>
  <c r="G1157" i="1" s="1"/>
  <c r="G1156" i="1" s="1"/>
  <c r="G1553" i="1"/>
  <c r="G1552" i="1" s="1"/>
  <c r="G1551" i="1" s="1"/>
  <c r="G1600" i="1"/>
  <c r="G1599" i="1" s="1"/>
  <c r="G1598" i="1" s="1"/>
  <c r="G1509" i="1"/>
  <c r="G1508" i="1" s="1"/>
  <c r="G1507" i="1" s="1"/>
  <c r="I1560" i="1"/>
  <c r="I1559" i="1" s="1"/>
  <c r="I1558" i="1" s="1"/>
  <c r="I1656" i="1"/>
  <c r="I1607" i="1"/>
  <c r="I1606" i="1" s="1"/>
  <c r="I1605" i="1" s="1"/>
  <c r="I1412" i="1"/>
  <c r="I1411" i="1" s="1"/>
  <c r="I1410" i="1" s="1"/>
  <c r="I1328" i="1"/>
  <c r="I1327" i="1" s="1"/>
  <c r="I1326" i="1" s="1"/>
  <c r="I1181" i="1"/>
  <c r="I1180" i="1" s="1"/>
  <c r="I1179" i="1" s="1"/>
  <c r="H1656" i="1"/>
  <c r="H1412" i="1"/>
  <c r="H1411" i="1" s="1"/>
  <c r="H1410" i="1" s="1"/>
  <c r="H1607" i="1"/>
  <c r="H1606" i="1" s="1"/>
  <c r="H1605" i="1" s="1"/>
  <c r="H1328" i="1"/>
  <c r="H1327" i="1" s="1"/>
  <c r="H1326" i="1" s="1"/>
  <c r="H1560" i="1"/>
  <c r="H1559" i="1" s="1"/>
  <c r="H1558" i="1" s="1"/>
  <c r="H1181" i="1"/>
  <c r="H1180" i="1" s="1"/>
  <c r="H1179" i="1" s="1"/>
  <c r="G1656" i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560" i="1"/>
  <c r="F1656" i="1"/>
  <c r="F1412" i="1"/>
  <c r="F1607" i="1"/>
  <c r="F1328" i="1"/>
  <c r="F1327" i="1" s="1"/>
  <c r="F1326" i="1" s="1"/>
  <c r="F1181" i="1"/>
  <c r="F1180" i="1" s="1"/>
  <c r="F1179" i="1" s="1"/>
  <c r="F1560" i="1"/>
  <c r="F1552" i="1"/>
  <c r="F1551" i="1" s="1"/>
  <c r="F1599" i="1"/>
  <c r="F1598" i="1" s="1"/>
  <c r="F1508" i="1"/>
  <c r="F1507" i="1" s="1"/>
  <c r="F1157" i="1"/>
  <c r="F1156" i="1" s="1"/>
  <c r="G1559" i="1"/>
  <c r="G1558" i="1" s="1"/>
  <c r="G1180" i="1"/>
  <c r="G1179" i="1" s="1"/>
  <c r="H1720" i="1"/>
  <c r="I1720" i="1"/>
  <c r="F1720" i="1"/>
  <c r="H1719" i="1"/>
  <c r="G1720" i="1"/>
  <c r="F1719" i="1"/>
  <c r="F1559" i="1"/>
  <c r="F1558" i="1" s="1"/>
  <c r="F1606" i="1"/>
  <c r="F1605" i="1" s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0" i="1" l="1"/>
  <c r="J1600" i="1"/>
  <c r="J1553" i="1"/>
  <c r="J1158" i="1"/>
  <c r="J1509" i="1"/>
  <c r="J1656" i="1"/>
  <c r="K1412" i="1"/>
  <c r="K1328" i="1"/>
  <c r="K1181" i="1"/>
  <c r="K1650" i="1"/>
  <c r="K1553" i="1"/>
  <c r="K1509" i="1"/>
  <c r="K1158" i="1"/>
  <c r="K1600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J1651" i="1" l="1"/>
  <c r="J1601" i="1"/>
  <c r="J1554" i="1"/>
  <c r="J1510" i="1"/>
  <c r="J1159" i="1"/>
  <c r="K1651" i="1"/>
  <c r="K1601" i="1"/>
  <c r="K1554" i="1"/>
  <c r="K1510" i="1"/>
  <c r="K1159" i="1"/>
  <c r="J1560" i="1"/>
  <c r="J1607" i="1"/>
  <c r="J1412" i="1"/>
  <c r="J1328" i="1"/>
  <c r="J1181" i="1"/>
  <c r="J1657" i="1"/>
  <c r="J1608" i="1"/>
  <c r="J1561" i="1"/>
  <c r="J1413" i="1"/>
  <c r="J1329" i="1"/>
  <c r="J1182" i="1"/>
  <c r="K1656" i="1"/>
  <c r="K1560" i="1"/>
  <c r="K1607" i="1"/>
  <c r="K1657" i="1"/>
  <c r="K1608" i="1"/>
  <c r="K1561" i="1"/>
  <c r="K1413" i="1"/>
  <c r="K1329" i="1"/>
  <c r="K1182" i="1"/>
  <c r="J1157" i="1"/>
  <c r="J1156" i="1" s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K1552" i="1"/>
  <c r="K1551" i="1" s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<sst xmlns="http://schemas.openxmlformats.org/spreadsheetml/2006/main" count="4756" uniqueCount="2179">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</sst>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22" borderId="11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2" borderId="11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P07%20integrated%20modelling\STEM_Results\sps1_cli_geme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UT_StorageDispatch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ystemCostTaxSubsidies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0.5021392455989323</v>
          </cell>
          <cell r="G4">
            <v>0.73115170016437581</v>
          </cell>
          <cell r="H4">
            <v>0.88427713294675581</v>
          </cell>
          <cell r="I4">
            <v>1.4729084980064295</v>
          </cell>
          <cell r="J4">
            <v>2.2092694857136608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0.5021392455989323</v>
          </cell>
          <cell r="G5">
            <v>0.73115170016437581</v>
          </cell>
          <cell r="H5">
            <v>0.88427713294675581</v>
          </cell>
          <cell r="I5">
            <v>1.4729084980064295</v>
          </cell>
          <cell r="J5">
            <v>2.2092694857136608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6.1449148773894999E-2</v>
          </cell>
          <cell r="G6">
            <v>3.28491766636222E-2</v>
          </cell>
          <cell r="H6">
            <v>2.2524380689441701E-3</v>
          </cell>
          <cell r="I6">
            <v>2.5687210594908999E-2</v>
          </cell>
          <cell r="J6">
            <v>8.0813624767812203E-2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6.1449148773894999E-2</v>
          </cell>
          <cell r="G7">
            <v>9.4298325437517205E-2</v>
          </cell>
          <cell r="H7">
            <v>9.6550763506461398E-2</v>
          </cell>
          <cell r="I7">
            <v>0.17652081698882</v>
          </cell>
          <cell r="J7">
            <v>0.257334441756633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3.2709034463923512</v>
          </cell>
          <cell r="F8">
            <v>3.8334119972405816</v>
          </cell>
          <cell r="G8">
            <v>3.8714578234005148</v>
          </cell>
          <cell r="H8">
            <v>3.9327529037711542</v>
          </cell>
          <cell r="I8">
            <v>4.2508203864652625</v>
          </cell>
          <cell r="J8">
            <v>4.3638639595107573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3.2709034463923512</v>
          </cell>
          <cell r="F9">
            <v>3.8334119972405816</v>
          </cell>
          <cell r="G9">
            <v>3.8714578234005148</v>
          </cell>
          <cell r="H9">
            <v>3.9327529037711542</v>
          </cell>
          <cell r="I9">
            <v>4.2508203864652625</v>
          </cell>
          <cell r="J9">
            <v>4.3638639595107573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0.67184412355276057</v>
          </cell>
          <cell r="F10">
            <v>0.11727872601582415</v>
          </cell>
          <cell r="G10">
            <v>0.14286463500426336</v>
          </cell>
          <cell r="H10">
            <v>0.89171060076006503</v>
          </cell>
          <cell r="I10">
            <v>2.5579681025166967</v>
          </cell>
          <cell r="J10">
            <v>1.0082585839055538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2.0908738308712587</v>
          </cell>
          <cell r="F11">
            <v>0.34177225155542773</v>
          </cell>
          <cell r="G11">
            <v>0.37391360666764339</v>
          </cell>
          <cell r="H11">
            <v>1.8925440086518992</v>
          </cell>
          <cell r="I11">
            <v>2.8971753846297252</v>
          </cell>
          <cell r="J11">
            <v>1.1143910664219312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184.802185283163</v>
          </cell>
          <cell r="F12">
            <v>32.058360851865203</v>
          </cell>
          <cell r="G12">
            <v>28.1100158826371</v>
          </cell>
          <cell r="H12">
            <v>141.636737315</v>
          </cell>
          <cell r="I12">
            <v>405.35660970059803</v>
          </cell>
          <cell r="J12">
            <v>159.717615496165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3.276634490836229</v>
          </cell>
          <cell r="F13">
            <v>0.5684106534018657</v>
          </cell>
          <cell r="G13">
            <v>0.49840453692618986</v>
          </cell>
          <cell r="H13">
            <v>2.5112896687056683</v>
          </cell>
          <cell r="I13">
            <v>7.1871739308616629</v>
          </cell>
          <cell r="J13">
            <v>2.8318726151802345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9.3354972518678206E-5</v>
          </cell>
          <cell r="G14">
            <v>4.9916421188128E-3</v>
          </cell>
          <cell r="H14">
            <v>5.6258749023902599E-2</v>
          </cell>
          <cell r="I14">
            <v>8.6482783753290507E-2</v>
          </cell>
          <cell r="J14">
            <v>7.21232148228591E-4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3.7513469609506203E-2</v>
          </cell>
          <cell r="F15">
            <v>2.7728019766010085E-2</v>
          </cell>
          <cell r="G15">
            <v>3.2620465386261385E-2</v>
          </cell>
          <cell r="H15">
            <v>6.9621208016482167E-2</v>
          </cell>
          <cell r="I15">
            <v>0.14947773389380212</v>
          </cell>
          <cell r="J15">
            <v>0.10322556971089224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6.7992735733699989</v>
          </cell>
          <cell r="F16">
            <v>7.9154022991660938E-2</v>
          </cell>
          <cell r="G16">
            <v>7.1024341013252085E-2</v>
          </cell>
          <cell r="H16">
            <v>3.0828652085412939E-2</v>
          </cell>
          <cell r="I16">
            <v>3.0027640690904737E-2</v>
          </cell>
          <cell r="J16">
            <v>2.0037699362047665E-2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6.7992735733699989</v>
          </cell>
          <cell r="F17">
            <v>7.9154022991660938E-2</v>
          </cell>
          <cell r="G17">
            <v>7.1024341013252085E-2</v>
          </cell>
          <cell r="H17">
            <v>3.0828652085412939E-2</v>
          </cell>
          <cell r="I17">
            <v>3.0027640690904737E-2</v>
          </cell>
          <cell r="J17">
            <v>2.0037699362047665E-2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8.1291401081258203E-5</v>
          </cell>
          <cell r="F18">
            <v>6.9050376901252095E-5</v>
          </cell>
          <cell r="G18">
            <v>8.3643885333389403E-5</v>
          </cell>
          <cell r="H18">
            <v>8.3778229665995704E-5</v>
          </cell>
          <cell r="I18">
            <v>7.4933887621881902E-5</v>
          </cell>
          <cell r="J18">
            <v>9.88809640472588E-5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1.4996739485527542</v>
          </cell>
          <cell r="F19">
            <v>9.0427655564569998E-2</v>
          </cell>
          <cell r="G19">
            <v>8.6323425770820084E-2</v>
          </cell>
          <cell r="H19">
            <v>7.6729714139599059E-2</v>
          </cell>
          <cell r="I19">
            <v>7.6355198182471939E-2</v>
          </cell>
          <cell r="J19">
            <v>7.6274791412141774E-2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0.15298700712498475</v>
          </cell>
          <cell r="F20">
            <v>0.15249116362562368</v>
          </cell>
          <cell r="G20">
            <v>0.1564487467979043</v>
          </cell>
          <cell r="H20">
            <v>0.12375968547646311</v>
          </cell>
          <cell r="I20">
            <v>0.19979878835806958</v>
          </cell>
          <cell r="J20">
            <v>0.22230035293556744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0.15298700712498467</v>
          </cell>
          <cell r="F21">
            <v>0.15249116362562354</v>
          </cell>
          <cell r="G21">
            <v>0.15644874679790413</v>
          </cell>
          <cell r="H21">
            <v>0.12375968547646297</v>
          </cell>
          <cell r="I21">
            <v>0.19979878835806941</v>
          </cell>
          <cell r="J21">
            <v>0.22230035293556727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0.17002132390833408</v>
          </cell>
          <cell r="F22">
            <v>0.16942713921758859</v>
          </cell>
          <cell r="G22">
            <v>0.17328283531305427</v>
          </cell>
          <cell r="H22">
            <v>0.13709967969140807</v>
          </cell>
          <cell r="I22">
            <v>0.22113686904721253</v>
          </cell>
          <cell r="J22">
            <v>0.24589630218823799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0.17002132390833408</v>
          </cell>
          <cell r="F23">
            <v>0.16942713921758859</v>
          </cell>
          <cell r="G23">
            <v>0.17328283531305427</v>
          </cell>
          <cell r="H23">
            <v>0.13709967969140807</v>
          </cell>
          <cell r="I23">
            <v>0.22113686904721253</v>
          </cell>
          <cell r="J23">
            <v>0.24589630218823799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6.3590184690150806E-2</v>
          </cell>
          <cell r="F24">
            <v>1.2528955327069499E-4</v>
          </cell>
          <cell r="G24">
            <v>1.3514446959380199E-3</v>
          </cell>
          <cell r="H24">
            <v>2.6880726939898501E-3</v>
          </cell>
          <cell r="I24">
            <v>2.6729054538910599E-3</v>
          </cell>
          <cell r="J24">
            <v>7.5742649892863695E-2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6.3589605636946184E-2</v>
          </cell>
          <cell r="F25">
            <v>6.3600832440594307E-2</v>
          </cell>
          <cell r="G25">
            <v>6.4906264826875865E-2</v>
          </cell>
          <cell r="H25">
            <v>5.0310912783360945E-2</v>
          </cell>
          <cell r="I25">
            <v>8.1097098613805846E-2</v>
          </cell>
          <cell r="J25">
            <v>9.0711957878354468E-2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3.6670672714540597E-3</v>
          </cell>
          <cell r="F26">
            <v>5.1429989563092984E-3</v>
          </cell>
          <cell r="G26">
            <v>1.4247625478154826</v>
          </cell>
          <cell r="H26">
            <v>2.1294491126034201</v>
          </cell>
          <cell r="I26">
            <v>7.4932155140989174</v>
          </cell>
          <cell r="J26">
            <v>1.283665345658995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3.6670672714540532E-3</v>
          </cell>
          <cell r="F27">
            <v>5.1387986611073633E-3</v>
          </cell>
          <cell r="G27">
            <v>1.4229452486473488</v>
          </cell>
          <cell r="H27">
            <v>2.1294491126034254</v>
          </cell>
          <cell r="I27">
            <v>7.4932155140989281</v>
          </cell>
          <cell r="J27">
            <v>1.2836653456589955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5.5542571129625854E-3</v>
          </cell>
          <cell r="F28">
            <v>6.2566896657653623E-3</v>
          </cell>
          <cell r="G28">
            <v>1.6961878091778761</v>
          </cell>
          <cell r="H28">
            <v>2.4480199284619628</v>
          </cell>
          <cell r="I28">
            <v>8.0576032147006647</v>
          </cell>
          <cell r="J28">
            <v>1.2970089325749283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5.5542571129625854E-3</v>
          </cell>
          <cell r="F29">
            <v>6.2566896657653623E-3</v>
          </cell>
          <cell r="G29">
            <v>1.6961878091778761</v>
          </cell>
          <cell r="H29">
            <v>2.4480199284619628</v>
          </cell>
          <cell r="I29">
            <v>8.0576032147006647</v>
          </cell>
          <cell r="J29">
            <v>1.2970089325749283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0.33382658537518001</v>
          </cell>
          <cell r="F30">
            <v>1.2665124146948301E-2</v>
          </cell>
          <cell r="G30">
            <v>5.1031489255219602E-2</v>
          </cell>
          <cell r="H30">
            <v>7.4959663513540003E-3</v>
          </cell>
          <cell r="I30">
            <v>1.43648394991444E-2</v>
          </cell>
          <cell r="J30">
            <v>1.3359041114745399E-2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0.33382658537518001</v>
          </cell>
          <cell r="F31">
            <v>0.34572908244964579</v>
          </cell>
          <cell r="G31">
            <v>0.39390662719180991</v>
          </cell>
          <cell r="H31">
            <v>0.39265352907146334</v>
          </cell>
          <cell r="I31">
            <v>0.5424321913636978</v>
          </cell>
          <cell r="J31">
            <v>0.2417198555567141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0.32716199468739887</v>
          </cell>
          <cell r="J32">
            <v>0.40484108103525202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0.3304666613004027</v>
          </cell>
          <cell r="J33">
            <v>0.40893038488409267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2.1050693815938601E-4</v>
          </cell>
          <cell r="I34">
            <v>8.4353704185977901E-2</v>
          </cell>
          <cell r="J34">
            <v>2.1913799288003802E-3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2.1050693815938601E-4</v>
          </cell>
          <cell r="I35">
            <v>8.5164731698000706E-2</v>
          </cell>
          <cell r="J35">
            <v>8.7356111626801097E-2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0.15269493411262819</v>
          </cell>
          <cell r="F36">
            <v>0.15221924350405114</v>
          </cell>
          <cell r="G36">
            <v>0.156165605034463</v>
          </cell>
          <cell r="H36">
            <v>0.12304859865294528</v>
          </cell>
          <cell r="I36">
            <v>0.19887479447972511</v>
          </cell>
          <cell r="J36">
            <v>0.23113628983188858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0.15269493411262808</v>
          </cell>
          <cell r="F37">
            <v>0.152219243504051</v>
          </cell>
          <cell r="G37">
            <v>0.15616560503446283</v>
          </cell>
          <cell r="H37">
            <v>0.12304859865294517</v>
          </cell>
          <cell r="I37">
            <v>0.19887479447972495</v>
          </cell>
          <cell r="J37">
            <v>0.23113628983188844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0.16969833064598816</v>
          </cell>
          <cell r="F38">
            <v>0.16913036222659564</v>
          </cell>
          <cell r="G38">
            <v>0.17283571908567832</v>
          </cell>
          <cell r="H38">
            <v>0.13619959512583329</v>
          </cell>
          <cell r="I38">
            <v>0.22002795456994886</v>
          </cell>
          <cell r="J38">
            <v>0.25566819980709837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0.16969833064598816</v>
          </cell>
          <cell r="F39">
            <v>0.16913036222659564</v>
          </cell>
          <cell r="G39">
            <v>0.17283571908567832</v>
          </cell>
          <cell r="H39">
            <v>0.13619959512583329</v>
          </cell>
          <cell r="I39">
            <v>0.22002795456994886</v>
          </cell>
          <cell r="J39">
            <v>0.25566819980709837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6.3485658288564104E-2</v>
          </cell>
          <cell r="F40">
            <v>1.25134300270798E-4</v>
          </cell>
          <cell r="G40">
            <v>1.2586915990967201E-3</v>
          </cell>
          <cell r="H40">
            <v>2.5378291395231302E-3</v>
          </cell>
          <cell r="I40">
            <v>2.5179334314162599E-3</v>
          </cell>
          <cell r="J40">
            <v>7.9479751503339705E-2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6.3484888470710696E-2</v>
          </cell>
          <cell r="F41">
            <v>6.3496100573466357E-2</v>
          </cell>
          <cell r="G41">
            <v>6.4708676647586713E-2</v>
          </cell>
          <cell r="H41">
            <v>4.9988629200213699E-2</v>
          </cell>
          <cell r="I41">
            <v>8.0688843270011856E-2</v>
          </cell>
          <cell r="J41">
            <v>9.4331724518803631E-2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2.0316288174518364</v>
          </cell>
          <cell r="J42">
            <v>4.4444036373008275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521.57418467034097</v>
          </cell>
          <cell r="J43">
            <v>1140.9988791055487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-521.57418467034097</v>
          </cell>
          <cell r="J44">
            <v>-1140.99887910555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563.28182405032305</v>
          </cell>
          <cell r="J45">
            <v>1208.0772218812399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6.0698472419215825</v>
          </cell>
          <cell r="J46">
            <v>13.018073511651288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7.7993266577042003E-2</v>
          </cell>
          <cell r="J47">
            <v>8.8551648559960103E-2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7.7993266577042003E-2</v>
          </cell>
          <cell r="J48">
            <v>0.16652981849277954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5.4917289779424242E-2</v>
          </cell>
          <cell r="G49">
            <v>7.2660087122366657E-2</v>
          </cell>
          <cell r="H49">
            <v>0.11581196541790122</v>
          </cell>
          <cell r="I49">
            <v>0.27425428665151691</v>
          </cell>
          <cell r="J49">
            <v>0.42301298372815349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2.1493289184194668</v>
          </cell>
          <cell r="F50">
            <v>3.8274357315461582</v>
          </cell>
          <cell r="G50">
            <v>3.186742710142433</v>
          </cell>
          <cell r="H50">
            <v>3.8660162005092076</v>
          </cell>
          <cell r="I50">
            <v>3.4550507585085564</v>
          </cell>
          <cell r="J50">
            <v>2.940869738232494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2.0432268620932428</v>
          </cell>
          <cell r="F51">
            <v>3.53961225470389</v>
          </cell>
          <cell r="G51">
            <v>3.4837992439497967</v>
          </cell>
          <cell r="H51">
            <v>2.9486226154775634</v>
          </cell>
          <cell r="I51">
            <v>2.4301022523666673</v>
          </cell>
          <cell r="J51">
            <v>1.8955780176355974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4.1488416656808953</v>
          </cell>
          <cell r="F52">
            <v>1.9064198020700851</v>
          </cell>
          <cell r="G52">
            <v>1.9068680716761617</v>
          </cell>
          <cell r="H52">
            <v>1.9073531267351294</v>
          </cell>
          <cell r="I52">
            <v>1.9100904842803867</v>
          </cell>
          <cell r="J52">
            <v>2.1877210938738916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0.35054663986518458</v>
          </cell>
          <cell r="G53">
            <v>0.40831437301764739</v>
          </cell>
          <cell r="H53">
            <v>0.47402465660521609</v>
          </cell>
          <cell r="I53">
            <v>0.6446178440154533</v>
          </cell>
          <cell r="J53">
            <v>0.88252816341967888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9.2202727347816307</v>
          </cell>
          <cell r="F54">
            <v>10.698733730963399</v>
          </cell>
          <cell r="G54">
            <v>9.9905550718553524</v>
          </cell>
          <cell r="H54">
            <v>10.232186744252706</v>
          </cell>
          <cell r="I54">
            <v>9.5052541767998093</v>
          </cell>
          <cell r="J54">
            <v>9.0198753061037156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0.62865573472403602</v>
          </cell>
          <cell r="F55">
            <v>3.7583719751228102E-2</v>
          </cell>
          <cell r="G55">
            <v>8.4126474639966402E-3</v>
          </cell>
          <cell r="H55">
            <v>8.2730133518782393E-3</v>
          </cell>
          <cell r="I55">
            <v>1.2507955097534801E-2</v>
          </cell>
          <cell r="J55">
            <v>2.9742194690386001E-2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0.62865573472403602</v>
          </cell>
          <cell r="F56">
            <v>0.666239454475264</v>
          </cell>
          <cell r="G56">
            <v>0.67465210193926095</v>
          </cell>
          <cell r="H56">
            <v>0.68292511529113897</v>
          </cell>
          <cell r="I56">
            <v>0.70994972372364995</v>
          </cell>
          <cell r="J56">
            <v>0.73969191841403603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9.6172366856608599E-2</v>
          </cell>
          <cell r="F57">
            <v>8.2549821767668053E-3</v>
          </cell>
          <cell r="G57">
            <v>0.15936257151510841</v>
          </cell>
          <cell r="H57">
            <v>0.19920409365981726</v>
          </cell>
          <cell r="I57">
            <v>0.38680486348887383</v>
          </cell>
          <cell r="J57">
            <v>0.20232344262647273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9.617236685660889E-2</v>
          </cell>
          <cell r="F58">
            <v>8.2494825217523174E-3</v>
          </cell>
          <cell r="G58">
            <v>0.15919674157596697</v>
          </cell>
          <cell r="H58">
            <v>0.19920409365981726</v>
          </cell>
          <cell r="I58">
            <v>0.38680486348887527</v>
          </cell>
          <cell r="J58">
            <v>0.20232344262647289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0.12766391703822647</v>
          </cell>
          <cell r="F59">
            <v>1.0872298387603199E-2</v>
          </cell>
          <cell r="G59">
            <v>0.20591731711960998</v>
          </cell>
          <cell r="H59">
            <v>0.24906799545673303</v>
          </cell>
          <cell r="I59">
            <v>0.45493897686688561</v>
          </cell>
          <cell r="J59">
            <v>0.22489792899591279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0.12766391703822647</v>
          </cell>
          <cell r="F60">
            <v>1.0872298387603199E-2</v>
          </cell>
          <cell r="G60">
            <v>0.20591731711960998</v>
          </cell>
          <cell r="H60">
            <v>0.24906799545673303</v>
          </cell>
          <cell r="I60">
            <v>0.45493897686688561</v>
          </cell>
          <cell r="J60">
            <v>0.22489792899591279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0.37774878715520099</v>
          </cell>
          <cell r="F61">
            <v>1.3473330544185201E-2</v>
          </cell>
          <cell r="G61">
            <v>7.8980246918786204E-3</v>
          </cell>
          <cell r="H61">
            <v>4.6055466535081099E-3</v>
          </cell>
          <cell r="I61">
            <v>3.8113280873336902E-2</v>
          </cell>
          <cell r="J61">
            <v>6.1045607776622601E-2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0.37774878715520099</v>
          </cell>
          <cell r="F62">
            <v>0.3903295678535223</v>
          </cell>
          <cell r="G62">
            <v>0.39495668645439597</v>
          </cell>
          <cell r="H62">
            <v>0.38981833561254553</v>
          </cell>
          <cell r="I62">
            <v>0.31108250554693612</v>
          </cell>
          <cell r="J62">
            <v>0.20110193521582712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0.19663599506021137</v>
          </cell>
          <cell r="I63">
            <v>0.2472316954754091</v>
          </cell>
          <cell r="J63">
            <v>0.14537102216686187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7.2839805484388273E-2</v>
          </cell>
          <cell r="I64">
            <v>9.5529451771397211E-2</v>
          </cell>
          <cell r="J64">
            <v>5.8491957689856856E-2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0.34716235203546553</v>
          </cell>
          <cell r="I65">
            <v>0.49069214606627776</v>
          </cell>
          <cell r="J65">
            <v>0.2419323860976122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6.73203544110333E-3</v>
          </cell>
          <cell r="I66">
            <v>2.7458294959029198E-3</v>
          </cell>
          <cell r="J66">
            <v>2.7938057134208401E-3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6.73203544110333E-3</v>
          </cell>
          <cell r="I67">
            <v>8.859540493055304E-3</v>
          </cell>
          <cell r="J67">
            <v>5.4230216095093485E-3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3.561133638659844</v>
          </cell>
          <cell r="F68">
            <v>3.4649881307574941</v>
          </cell>
          <cell r="G68">
            <v>0.31199555857396816</v>
          </cell>
          <cell r="H68">
            <v>6.1807951705741888E-2</v>
          </cell>
          <cell r="I68">
            <v>9.9745813816534593E-2</v>
          </cell>
          <cell r="J68">
            <v>2.3451547930659681E-2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330.11708830376801</v>
          </cell>
          <cell r="F69">
            <v>321.20439972122</v>
          </cell>
          <cell r="G69">
            <v>28.9219882798069</v>
          </cell>
          <cell r="H69">
            <v>5.7295971231222698</v>
          </cell>
          <cell r="I69">
            <v>9.2464369407927496</v>
          </cell>
          <cell r="J69">
            <v>2.1739584931721501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3.561133638659844</v>
          </cell>
          <cell r="F70">
            <v>3.4649881307574941</v>
          </cell>
          <cell r="G70">
            <v>0.31199555857396816</v>
          </cell>
          <cell r="H70">
            <v>6.1807951705741888E-2</v>
          </cell>
          <cell r="I70">
            <v>9.9745813816534593E-2</v>
          </cell>
          <cell r="J70">
            <v>2.3451547930659681E-2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2.2255058284375163E-2</v>
          </cell>
          <cell r="F71">
            <v>2.2419286103176003E-2</v>
          </cell>
          <cell r="G71">
            <v>2.609352714496898E-2</v>
          </cell>
          <cell r="H71">
            <v>0.13969704663850685</v>
          </cell>
          <cell r="I71">
            <v>0.3950967445492638</v>
          </cell>
          <cell r="J71">
            <v>0.13879397361403448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2.2255058284375219E-2</v>
          </cell>
          <cell r="F72">
            <v>2.2404349869929407E-2</v>
          </cell>
          <cell r="G72">
            <v>2.6066374671353032E-2</v>
          </cell>
          <cell r="H72">
            <v>0.13969704663850685</v>
          </cell>
          <cell r="I72">
            <v>0.39509674454926502</v>
          </cell>
          <cell r="J72">
            <v>0.13879397361403459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1.5588653454757963E-2</v>
          </cell>
          <cell r="F73">
            <v>1.4467376589314775E-2</v>
          </cell>
          <cell r="G73">
            <v>1.9236119163800237E-2</v>
          </cell>
          <cell r="H73">
            <v>0.17509813602954991</v>
          </cell>
          <cell r="I73">
            <v>0.4652591379935187</v>
          </cell>
          <cell r="J73">
            <v>0.1546785836152518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1.5588653454757963E-2</v>
          </cell>
          <cell r="F74">
            <v>1.4467376589314775E-2</v>
          </cell>
          <cell r="G74">
            <v>1.9236119163800237E-2</v>
          </cell>
          <cell r="H74">
            <v>0.17509813602954991</v>
          </cell>
          <cell r="I74">
            <v>0.4652591379935187</v>
          </cell>
          <cell r="J74">
            <v>0.1546785836152518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0.373065449436223</v>
          </cell>
          <cell r="F75">
            <v>1.4892018666579901E-2</v>
          </cell>
          <cell r="G75">
            <v>2.2196425324055299E-2</v>
          </cell>
          <cell r="H75">
            <v>1.6421914812569299E-2</v>
          </cell>
          <cell r="I75">
            <v>4.9444057821408802E-2</v>
          </cell>
          <cell r="J75">
            <v>0.10261702377234599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0.373065449436223</v>
          </cell>
          <cell r="F76">
            <v>0.38652391288362226</v>
          </cell>
          <cell r="G76">
            <v>0.40497117083919032</v>
          </cell>
          <cell r="H76">
            <v>0.41475997566552075</v>
          </cell>
          <cell r="I76">
            <v>0.4666359584618745</v>
          </cell>
          <cell r="J76">
            <v>0.30779340472406819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20.643855509064654</v>
          </cell>
          <cell r="J77">
            <v>276.59487383782675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-20.6438555090647</v>
          </cell>
          <cell r="J78">
            <v>-276.59487383782698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0.22413939860626816</v>
          </cell>
          <cell r="J79">
            <v>3.0306634116424584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26.623156952752399</v>
          </cell>
          <cell r="J80">
            <v>313.87261638031498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0.4720417899424178</v>
          </cell>
          <cell r="J81">
            <v>5.5651173117077199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3.4635287972202E-2</v>
          </cell>
          <cell r="J82">
            <v>0.24652074329728632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3.4635287972202E-2</v>
          </cell>
          <cell r="J83">
            <v>0.21193901622751901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3.4635287972202E-2</v>
          </cell>
          <cell r="J84">
            <v>0.24652074329728629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0.3386406131391822</v>
          </cell>
          <cell r="J85">
            <v>0.71190248406823908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579.75442139273389</v>
          </cell>
          <cell r="J86">
            <v>1088.8416660030375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-579.754421392734</v>
          </cell>
          <cell r="J87">
            <v>-1088.84166600304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3.1773529754716079</v>
          </cell>
          <cell r="J88">
            <v>6.3074560088446026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651.40946223902699</v>
          </cell>
          <cell r="J89">
            <v>1223.4176022506001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7.0194985155067613</v>
          </cell>
          <cell r="J90">
            <v>13.183379334597021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2.31667560275736E-2</v>
          </cell>
          <cell r="J91">
            <v>1.6569800105224099E-2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2.31667560275736E-2</v>
          </cell>
          <cell r="J92">
            <v>3.9723443430403661E-2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2.8720069913928001</v>
          </cell>
          <cell r="I93">
            <v>7.2376504390330396</v>
          </cell>
          <cell r="J93">
            <v>5.3585751710664402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2.3953760438850571E-2</v>
          </cell>
          <cell r="I94">
            <v>5.9851775971010789E-2</v>
          </cell>
          <cell r="J94">
            <v>4.2754589130849299E-2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2.1387286106116548E-2</v>
          </cell>
          <cell r="I95">
            <v>5.6463939595293215E-2</v>
          </cell>
          <cell r="J95">
            <v>4.2754589130849299E-2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5.0922109776468015E-2</v>
          </cell>
          <cell r="I96">
            <v>0.12832713544384811</v>
          </cell>
          <cell r="J96">
            <v>9.5010198068554014E-2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1.9151938438273599E-3</v>
          </cell>
          <cell r="I97">
            <v>6.5769106791616105E-5</v>
          </cell>
          <cell r="J97">
            <v>8.3839828803231801E-4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1.9151938438273599E-3</v>
          </cell>
          <cell r="I98">
            <v>5.0540672288836679E-3</v>
          </cell>
          <cell r="J98">
            <v>3.8413671433769215E-3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429.70210753268799</v>
          </cell>
          <cell r="F99">
            <v>99.775481584997195</v>
          </cell>
          <cell r="G99">
            <v>98.707818103871304</v>
          </cell>
          <cell r="H99">
            <v>86.570857852247897</v>
          </cell>
          <cell r="I99">
            <v>66.437290418884203</v>
          </cell>
          <cell r="J99">
            <v>68.2555253855149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7.8330786931075371</v>
          </cell>
          <cell r="F100">
            <v>1.7856778386074603</v>
          </cell>
          <cell r="G100">
            <v>2.0029520764801494</v>
          </cell>
          <cell r="H100">
            <v>1.6111299854869874</v>
          </cell>
          <cell r="I100">
            <v>1.9497864151335109</v>
          </cell>
          <cell r="J100">
            <v>6.2125249858288942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7.6188316938419902</v>
          </cell>
          <cell r="F101">
            <v>1.7690688224290287</v>
          </cell>
          <cell r="G101">
            <v>1.7501386188629684</v>
          </cell>
          <cell r="H101">
            <v>1.5349442881604227</v>
          </cell>
          <cell r="I101">
            <v>1.1779661421787992</v>
          </cell>
          <cell r="J101">
            <v>1.2102043508070019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0.23927070589338137</v>
          </cell>
          <cell r="F102">
            <v>2.2313577579616474E-2</v>
          </cell>
          <cell r="G102">
            <v>0.26374741581986866</v>
          </cell>
          <cell r="H102">
            <v>7.2034749262198716E-2</v>
          </cell>
          <cell r="I102">
            <v>0.74526342861690253</v>
          </cell>
          <cell r="J102">
            <v>4.8708010288479189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6.7108579061985927E-4</v>
          </cell>
          <cell r="H103">
            <v>1.9240309178206252E-2</v>
          </cell>
          <cell r="I103">
            <v>3.977606631920276E-2</v>
          </cell>
          <cell r="J103">
            <v>0.16537182302027126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2.9254502073138601E-2</v>
          </cell>
          <cell r="F104">
            <v>1.77903640562747E-4</v>
          </cell>
          <cell r="G104">
            <v>2.59790376165524E-4</v>
          </cell>
          <cell r="H104">
            <v>4.1496696330103802E-4</v>
          </cell>
          <cell r="I104">
            <v>1.13333787313121E-3</v>
          </cell>
          <cell r="J104">
            <v>2.0525313331560902E-3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1.0567664966141186</v>
          </cell>
          <cell r="F105">
            <v>1.0569444002546813</v>
          </cell>
          <cell r="G105">
            <v>1.0572041906308469</v>
          </cell>
          <cell r="H105">
            <v>1.057619157594148</v>
          </cell>
          <cell r="I105">
            <v>1.0595980113564796</v>
          </cell>
          <cell r="J105">
            <v>0.75881522946341551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748.09961473734904</v>
          </cell>
          <cell r="F106">
            <v>659.39165735191602</v>
          </cell>
          <cell r="G106">
            <v>611.95992109387396</v>
          </cell>
          <cell r="H106">
            <v>512.281457427801</v>
          </cell>
          <cell r="I106">
            <v>193.06501290525199</v>
          </cell>
          <cell r="J106">
            <v>9.7540390909657798E-2</v>
          </cell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9.9810784170878666</v>
          </cell>
          <cell r="F107">
            <v>8.7975447519962895</v>
          </cell>
          <cell r="G107">
            <v>8.2517710155781305</v>
          </cell>
          <cell r="H107">
            <v>6.9362379741826681</v>
          </cell>
          <cell r="I107">
            <v>3.9950301480732513</v>
          </cell>
          <cell r="J107">
            <v>1.4224674022629291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10.150605356002016</v>
          </cell>
          <cell r="F108">
            <v>8.9469695705823096</v>
          </cell>
          <cell r="G108">
            <v>8.3033910596183578</v>
          </cell>
          <cell r="H108">
            <v>6.9509017290067892</v>
          </cell>
          <cell r="I108">
            <v>2.6196066879952755</v>
          </cell>
          <cell r="J108">
            <v>1.3234788454499029E-3</v>
          </cell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8.853489938716462E-2</v>
          </cell>
          <cell r="H109">
            <v>0.10643625601592013</v>
          </cell>
          <cell r="I109">
            <v>1.4516061651275998</v>
          </cell>
          <cell r="J109">
            <v>1.4517542841669593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1.7338978391775455</v>
          </cell>
          <cell r="F110">
            <v>1.2871097652332175</v>
          </cell>
          <cell r="G110">
            <v>0.17904845360150157</v>
          </cell>
          <cell r="H110">
            <v>5.199090314529025E-2</v>
          </cell>
          <cell r="I110">
            <v>1.9251695039745994E-2</v>
          </cell>
          <cell r="J110">
            <v>1.2418676603234638E-2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114.44937048519699</v>
          </cell>
          <cell r="F111">
            <v>84.958236320408702</v>
          </cell>
          <cell r="G111">
            <v>11.8184487794045</v>
          </cell>
          <cell r="H111">
            <v>3.43176281871244</v>
          </cell>
          <cell r="I111">
            <v>1.2707463659549001</v>
          </cell>
          <cell r="J111">
            <v>0.81971941332693299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2.0292441575389621</v>
          </cell>
          <cell r="F112">
            <v>1.506351707808665</v>
          </cell>
          <cell r="G112">
            <v>0.20954696417383842</v>
          </cell>
          <cell r="H112">
            <v>6.0846858487809151E-2</v>
          </cell>
          <cell r="I112">
            <v>2.2530963935370643E-2</v>
          </cell>
          <cell r="J112">
            <v>1.453403215118676E-2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4.3689604296464797E-3</v>
          </cell>
          <cell r="F113">
            <v>4.5919170225784903E-3</v>
          </cell>
          <cell r="G113">
            <v>1.76622909614824E-3</v>
          </cell>
          <cell r="H113">
            <v>1.7031816388997699E-3</v>
          </cell>
          <cell r="I113">
            <v>2.9551232893087801E-3</v>
          </cell>
          <cell r="J113">
            <v>6.2864023900523099E-3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0.50805565581335044</v>
          </cell>
          <cell r="F114">
            <v>0.34441707311833591</v>
          </cell>
          <cell r="G114">
            <v>0.29701762379349916</v>
          </cell>
          <cell r="H114">
            <v>0.11727121748816</v>
          </cell>
          <cell r="I114">
            <v>5.0811642067404662E-2</v>
          </cell>
          <cell r="J114">
            <v>4.4277420122010303E-2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15.014130864265562</v>
          </cell>
          <cell r="F115">
            <v>8.0416004870328948</v>
          </cell>
          <cell r="G115">
            <v>4.9306136308452064</v>
          </cell>
          <cell r="H115">
            <v>1.3235192688453774</v>
          </cell>
          <cell r="I115">
            <v>1.9729383881146094</v>
          </cell>
          <cell r="J115">
            <v>3.6047631263429101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15.014130864265562</v>
          </cell>
          <cell r="F116">
            <v>8.0416004870328948</v>
          </cell>
          <cell r="G116">
            <v>4.9306136308452064</v>
          </cell>
          <cell r="H116">
            <v>1.3235192688453774</v>
          </cell>
          <cell r="I116">
            <v>1.9729383881146094</v>
          </cell>
          <cell r="J116">
            <v>3.6047631263429101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1.2436398842211499E-4</v>
          </cell>
          <cell r="F117">
            <v>1.00249485963283E-4</v>
          </cell>
          <cell r="G117">
            <v>1.3957464644083999E-4</v>
          </cell>
          <cell r="H117">
            <v>2.3657172283985501E-4</v>
          </cell>
          <cell r="I117">
            <v>4.5067243083655598E-3</v>
          </cell>
          <cell r="J117">
            <v>3.8012943760383699E-3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0.76515039734904788</v>
          </cell>
          <cell r="F118">
            <v>0.72545893731874789</v>
          </cell>
          <cell r="G118">
            <v>0.72252893844150501</v>
          </cell>
          <cell r="H118">
            <v>0.72127797947947725</v>
          </cell>
          <cell r="I118">
            <v>0.72133557705147111</v>
          </cell>
          <cell r="J118">
            <v>0.72962980727418825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1.4050465997219701</v>
          </cell>
          <cell r="F119">
            <v>1.2995873486822951</v>
          </cell>
          <cell r="G119">
            <v>1.318717894694968</v>
          </cell>
          <cell r="H119">
            <v>1.28899524410813</v>
          </cell>
          <cell r="I119">
            <v>0.91417079347565666</v>
          </cell>
          <cell r="J119">
            <v>0.50245071574355038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14.159797598117885</v>
          </cell>
          <cell r="F120">
            <v>13.052169832229444</v>
          </cell>
          <cell r="G120">
            <v>13.176070490506154</v>
          </cell>
          <cell r="H120">
            <v>12.767935038204403</v>
          </cell>
          <cell r="I120">
            <v>8.5773624841191243</v>
          </cell>
          <cell r="J120">
            <v>4.451713341487852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2783.9844352445102</v>
          </cell>
          <cell r="F121">
            <v>2575.02559110006</v>
          </cell>
          <cell r="G121">
            <v>2612.9311967558101</v>
          </cell>
          <cell r="H121">
            <v>2554.03820585832</v>
          </cell>
          <cell r="I121">
            <v>1811.3543427634099</v>
          </cell>
          <cell r="J121">
            <v>995.56482495620196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29.999832276341735</v>
          </cell>
          <cell r="F122">
            <v>27.748120593750656</v>
          </cell>
          <cell r="G122">
            <v>28.156586171937597</v>
          </cell>
          <cell r="H122">
            <v>27.521963425197445</v>
          </cell>
          <cell r="I122">
            <v>19.518904555640223</v>
          </cell>
          <cell r="J122">
            <v>10.728069234441831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4.3934821052335397E-5</v>
          </cell>
          <cell r="G123">
            <v>7.1645297283411398E-5</v>
          </cell>
          <cell r="H123">
            <v>2.6470998057787402E-4</v>
          </cell>
          <cell r="I123">
            <v>5.3797190985870004E-3</v>
          </cell>
          <cell r="J123">
            <v>2.0609908916854599E-2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7.6997891573550983E-2</v>
          </cell>
          <cell r="F124">
            <v>7.2168907642609997E-2</v>
          </cell>
          <cell r="G124">
            <v>7.2051635630408215E-2</v>
          </cell>
          <cell r="H124">
            <v>7.0658567475260586E-2</v>
          </cell>
          <cell r="I124">
            <v>5.8572187412566326E-2</v>
          </cell>
          <cell r="J124">
            <v>5.0978037016600516E-2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91.800766174498094</v>
          </cell>
          <cell r="F125">
            <v>2.62222887357456</v>
          </cell>
          <cell r="G125">
            <v>63.446767888619398</v>
          </cell>
          <cell r="H125">
            <v>52.8019241179503</v>
          </cell>
          <cell r="I125">
            <v>136.94441548733201</v>
          </cell>
          <cell r="J125">
            <v>134.93835721274601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4.5709093574688761E-2</v>
          </cell>
          <cell r="F126">
            <v>1.0789336547034593E-2</v>
          </cell>
          <cell r="G126">
            <v>0.20671218517731829</v>
          </cell>
          <cell r="H126">
            <v>0.21865172538599256</v>
          </cell>
          <cell r="I126">
            <v>0.66326945505054513</v>
          </cell>
          <cell r="J126">
            <v>0.68565746006316408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0.11004041045758434</v>
          </cell>
          <cell r="F127">
            <v>2.5711731115261285E-2</v>
          </cell>
          <cell r="G127">
            <v>0.48506272024413133</v>
          </cell>
          <cell r="H127">
            <v>0.49977537231084124</v>
          </cell>
          <cell r="I127">
            <v>1.4894471973064867</v>
          </cell>
          <cell r="J127">
            <v>1.4895317235854959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1.6276731591223064</v>
          </cell>
          <cell r="F128">
            <v>4.6493419744229721E-2</v>
          </cell>
          <cell r="G128">
            <v>1.1249426930606286</v>
          </cell>
          <cell r="H128">
            <v>0.9362043283324516</v>
          </cell>
          <cell r="I128">
            <v>2.4280924731796425</v>
          </cell>
          <cell r="J128">
            <v>2.392524064055789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1.0304755566707599E-3</v>
          </cell>
          <cell r="G129">
            <v>1.62330371961707E-2</v>
          </cell>
          <cell r="H129">
            <v>1.3694746773914199E-3</v>
          </cell>
          <cell r="I129">
            <v>9.0269491484095202E-4</v>
          </cell>
          <cell r="J129">
            <v>2.7823731849096901E-2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4.1876894980295131E-3</v>
          </cell>
          <cell r="F130">
            <v>2.8569384318986278E-3</v>
          </cell>
          <cell r="G130">
            <v>1.8364158577940045E-2</v>
          </cell>
          <cell r="H130">
            <v>1.9481759038339798E-2</v>
          </cell>
          <cell r="I130">
            <v>5.928593191026111E-2</v>
          </cell>
          <cell r="J130">
            <v>6.107119797126663E-2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8.6785132431698817E-2</v>
          </cell>
          <cell r="I131">
            <v>0.16399492532491666</v>
          </cell>
          <cell r="J131">
            <v>0.14541154017285002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0.23085700252767194</v>
          </cell>
          <cell r="I132">
            <v>0.4362426584997785</v>
          </cell>
          <cell r="J132">
            <v>0.38680902311989701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0.37826551756281535</v>
          </cell>
          <cell r="I133">
            <v>0.71226335772378313</v>
          </cell>
          <cell r="J133">
            <v>0.53079988382195764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7.1987707888982004E-3</v>
          </cell>
          <cell r="I134">
            <v>4.0937702470629101E-3</v>
          </cell>
          <cell r="J134">
            <v>6.5693501581237899E-3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7.1987707888982004E-3</v>
          </cell>
          <cell r="I135">
            <v>1.3288813962557018E-2</v>
          </cell>
          <cell r="J135">
            <v>1.1342363129473143E-2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28.948873252192598</v>
          </cell>
          <cell r="F136">
            <v>26.655970997170783</v>
          </cell>
          <cell r="G136">
            <v>28.514142585805139</v>
          </cell>
          <cell r="H136">
            <v>14.116822605860763</v>
          </cell>
          <cell r="I136">
            <v>6.5899079802105245</v>
          </cell>
          <cell r="J136">
            <v>5.8528157521907902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28.948873252192598</v>
          </cell>
          <cell r="F137">
            <v>26.655970997170783</v>
          </cell>
          <cell r="G137">
            <v>28.514142585805139</v>
          </cell>
          <cell r="H137">
            <v>14.116822605860763</v>
          </cell>
          <cell r="I137">
            <v>6.5899079802105245</v>
          </cell>
          <cell r="J137">
            <v>5.8528157521907902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1.54721533122134E-4</v>
          </cell>
          <cell r="F138">
            <v>1.3201194939888399E-4</v>
          </cell>
          <cell r="G138">
            <v>1.39698773073689E-4</v>
          </cell>
          <cell r="H138">
            <v>1.20737296355331E-4</v>
          </cell>
          <cell r="I138">
            <v>1.1711878083598401E-4</v>
          </cell>
          <cell r="J138">
            <v>1.4109771833520899E-4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1.6998049161052471</v>
          </cell>
          <cell r="F139">
            <v>1.699635292518531</v>
          </cell>
          <cell r="G139">
            <v>1.6995421805123174</v>
          </cell>
          <cell r="H139">
            <v>1.6995806667586821</v>
          </cell>
          <cell r="I139">
            <v>1.1999446235549232</v>
          </cell>
          <cell r="J139">
            <v>1.1999287439400539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271.32085985948754</v>
          </cell>
          <cell r="J140">
            <v>707.78060282949059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-271.320859859488</v>
          </cell>
          <cell r="J141">
            <v>-707.78060282949104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1.0810643275818519</v>
          </cell>
          <cell r="J142">
            <v>1.9905531405993515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0.21343652870624336</v>
          </cell>
          <cell r="J143">
            <v>0.58679482007259376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355.11919250057201</v>
          </cell>
          <cell r="J144">
            <v>976.31883319512701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3.8267154364285814</v>
          </cell>
          <cell r="J145">
            <v>10.52067708184404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1.62035211532836E-2</v>
          </cell>
          <cell r="J146">
            <v>3.9022377643790698E-2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1.62035211532836E-2</v>
          </cell>
          <cell r="J147">
            <v>5.5202690573051452E-2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9.7170771158882694</v>
          </cell>
          <cell r="I148">
            <v>30.182597284120501</v>
          </cell>
          <cell r="J148">
            <v>20.347378066514999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8.1044558072940545E-2</v>
          </cell>
          <cell r="I149">
            <v>0.24959509527152163</v>
          </cell>
          <cell r="J149">
            <v>0.16234610159453491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7.2361212565125524E-2</v>
          </cell>
          <cell r="I150">
            <v>0.2354670710108695</v>
          </cell>
          <cell r="J150">
            <v>0.16234610159453491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0.17228860134553689</v>
          </cell>
          <cell r="I151">
            <v>0.53515243411561286</v>
          </cell>
          <cell r="J151">
            <v>0.36076911465452188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6.5264712464304002E-3</v>
          </cell>
          <cell r="I152">
            <v>2.6515873031770397E-4</v>
          </cell>
          <cell r="J152">
            <v>6.94531000222587E-4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6.5264712464304002E-3</v>
          </cell>
          <cell r="I153">
            <v>2.1803346187674311E-2</v>
          </cell>
          <cell r="J153">
            <v>1.4588880038441868E-2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9.8816885261793289E-2</v>
          </cell>
          <cell r="G154">
            <v>9.9251156356520279E-2</v>
          </cell>
          <cell r="H154">
            <v>0.10065022334381223</v>
          </cell>
          <cell r="I154">
            <v>0.10505675514950062</v>
          </cell>
          <cell r="J154">
            <v>0.10732191868605064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9.8816885261793289E-2</v>
          </cell>
          <cell r="G155">
            <v>9.9251156356520279E-2</v>
          </cell>
          <cell r="H155">
            <v>0.10065022334381223</v>
          </cell>
          <cell r="I155">
            <v>0.10505675514950062</v>
          </cell>
          <cell r="J155">
            <v>0.10732191868605064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8.9179700273417303E-3</v>
          </cell>
          <cell r="G156">
            <v>6.4818755933208203E-5</v>
          </cell>
          <cell r="H156">
            <v>8.0457863088335694E-6</v>
          </cell>
          <cell r="I156">
            <v>2.9294425648458502E-6</v>
          </cell>
          <cell r="J156">
            <v>3.25818551905801E-6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8.9179700273417303E-3</v>
          </cell>
          <cell r="G157">
            <v>8.9827887832749295E-3</v>
          </cell>
          <cell r="H157">
            <v>8.9908345695837704E-3</v>
          </cell>
          <cell r="I157">
            <v>8.9981892185823503E-3</v>
          </cell>
          <cell r="J157">
            <v>9.0014474041013991E-3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0.1125915548455694</v>
          </cell>
          <cell r="F158">
            <v>0.11274102034507986</v>
          </cell>
          <cell r="G158">
            <v>0.10855918597556</v>
          </cell>
          <cell r="H158">
            <v>0.11283147245559032</v>
          </cell>
          <cell r="I158">
            <v>0.11070622389328472</v>
          </cell>
          <cell r="J158">
            <v>0.19409894197300714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5.6295777422784763</v>
          </cell>
          <cell r="F159">
            <v>5.6370510172539934</v>
          </cell>
          <cell r="G159">
            <v>5.4279592987780054</v>
          </cell>
          <cell r="H159">
            <v>5.641573622779517</v>
          </cell>
          <cell r="I159">
            <v>5.5353111946642368</v>
          </cell>
          <cell r="J159">
            <v>9.7049470986503561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9.6796568151519473</v>
          </cell>
          <cell r="F160">
            <v>9.6925065776670039</v>
          </cell>
          <cell r="G160">
            <v>9.3329883028702945</v>
          </cell>
          <cell r="H160">
            <v>9.7002828748248877</v>
          </cell>
          <cell r="I160">
            <v>9.5175722198541077</v>
          </cell>
          <cell r="J160">
            <v>16.686963325622227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6.1059172176571299E-3</v>
          </cell>
          <cell r="F161">
            <v>3.0653024435615202E-4</v>
          </cell>
          <cell r="G161">
            <v>2.28821078479882E-4</v>
          </cell>
          <cell r="H161">
            <v>7.2473197398822103E-2</v>
          </cell>
          <cell r="I161">
            <v>1.2773390884386801E-2</v>
          </cell>
          <cell r="J161">
            <v>0.23836276284611199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0.21459522476794241</v>
          </cell>
          <cell r="F162">
            <v>0.21471005032708573</v>
          </cell>
          <cell r="G162">
            <v>0.21455531798865757</v>
          </cell>
          <cell r="H162">
            <v>0.21340346703895777</v>
          </cell>
          <cell r="I162">
            <v>0.20888318952842741</v>
          </cell>
          <cell r="J162">
            <v>0.36680833071410507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58.97814140739375</v>
          </cell>
          <cell r="J163">
            <v>91.07155773611305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-58.9781414073937</v>
          </cell>
          <cell r="J164">
            <v>-91.071557736112993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0.38068606693751594</v>
          </cell>
          <cell r="J165">
            <v>0.58783936382382274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0.43116812180642722</v>
          </cell>
          <cell r="J166">
            <v>0.64971719159475305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70.416636034513303</v>
          </cell>
          <cell r="J167">
            <v>103.79436562878701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1.2485219155055551</v>
          </cell>
          <cell r="J168">
            <v>1.8403256317160857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3.9541985073453599E-2</v>
          </cell>
          <cell r="J169">
            <v>3.8997869895319602E-4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3.9541985073453599E-2</v>
          </cell>
          <cell r="J170">
            <v>3.9733724405456951E-2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3.2944591746699894</v>
          </cell>
          <cell r="G171">
            <v>6.8315209959697958</v>
          </cell>
          <cell r="H171">
            <v>8.9832691067081356</v>
          </cell>
          <cell r="I171">
            <v>12.130067763428064</v>
          </cell>
          <cell r="J171">
            <v>16.362188947499465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3.2944591746699894</v>
          </cell>
          <cell r="G172">
            <v>6.8315209959697958</v>
          </cell>
          <cell r="H172">
            <v>8.9832691067081356</v>
          </cell>
          <cell r="I172">
            <v>12.130067763428064</v>
          </cell>
          <cell r="J172">
            <v>16.362188947499465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3.2944591746699898</v>
          </cell>
          <cell r="G173">
            <v>6.8315209959697896</v>
          </cell>
          <cell r="H173">
            <v>8.9832691067081303</v>
          </cell>
          <cell r="I173">
            <v>12.1300677634281</v>
          </cell>
          <cell r="J173">
            <v>16.362188947499501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1.4103118038199999E-6</v>
          </cell>
          <cell r="G174">
            <v>1.0043644367267599</v>
          </cell>
          <cell r="H174">
            <v>0.49464318187206902</v>
          </cell>
          <cell r="I174">
            <v>0.88872777317348695</v>
          </cell>
          <cell r="J174">
            <v>2.9880715573961498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1.1231026718798138</v>
          </cell>
          <cell r="G175">
            <v>2.17959484703856</v>
          </cell>
          <cell r="H175">
            <v>2.58966820715131</v>
          </cell>
          <cell r="I175">
            <v>3.4968024048274691</v>
          </cell>
          <cell r="J175">
            <v>4.71677019127746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5.6109704350124403</v>
          </cell>
          <cell r="F176">
            <v>6.0773530170155636</v>
          </cell>
          <cell r="G176">
            <v>6.0795725180874811</v>
          </cell>
          <cell r="H176">
            <v>6.0815795490869462</v>
          </cell>
          <cell r="I176">
            <v>6.8791243418008161</v>
          </cell>
          <cell r="J176">
            <v>6.8821618738216221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6.0998307186386294</v>
          </cell>
          <cell r="F177">
            <v>6.6051108965160088</v>
          </cell>
          <cell r="G177">
            <v>6.6049193602738505</v>
          </cell>
          <cell r="H177">
            <v>6.6027633169190718</v>
          </cell>
          <cell r="I177">
            <v>7.4588655943889002</v>
          </cell>
          <cell r="J177">
            <v>7.4523893342589886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0.84976370631568898</v>
          </cell>
          <cell r="F178">
            <v>9.0858957556812098E-5</v>
          </cell>
          <cell r="G178">
            <v>7.4452085783840099E-5</v>
          </cell>
          <cell r="H178">
            <v>6.4160281837543696E-5</v>
          </cell>
          <cell r="I178">
            <v>7.6667482963201905E-5</v>
          </cell>
          <cell r="J178">
            <v>1.14030651331681E-4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0.84976370631568898</v>
          </cell>
          <cell r="F179">
            <v>0.84985456527324499</v>
          </cell>
          <cell r="G179">
            <v>0.84992901735902904</v>
          </cell>
          <cell r="H179">
            <v>0.84999317764086701</v>
          </cell>
          <cell r="I179">
            <v>0.85282405016089602</v>
          </cell>
          <cell r="J179">
            <v>0.852938080812227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6.1280492666865985E-2</v>
          </cell>
          <cell r="G180">
            <v>0.11111994200393158</v>
          </cell>
          <cell r="H180">
            <v>0.1219165543475358</v>
          </cell>
          <cell r="I180">
            <v>0.21989814750056258</v>
          </cell>
          <cell r="J180">
            <v>0.23726274757226087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6.1280492666865985E-2</v>
          </cell>
          <cell r="G181">
            <v>0.11111994200393158</v>
          </cell>
          <cell r="H181">
            <v>0.1219165543475358</v>
          </cell>
          <cell r="I181">
            <v>0.21989814750056258</v>
          </cell>
          <cell r="J181">
            <v>0.23726274757226087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5.2602319311263798E-3</v>
          </cell>
          <cell r="G182">
            <v>4.0508652055422601E-3</v>
          </cell>
          <cell r="H182">
            <v>5.6627200735791705E-4</v>
          </cell>
          <cell r="I182">
            <v>3.2151570696603798E-4</v>
          </cell>
          <cell r="J182">
            <v>2.17663879823221E-4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5.2602319311263798E-3</v>
          </cell>
          <cell r="G183">
            <v>9.3110971366686408E-3</v>
          </cell>
          <cell r="H183">
            <v>9.8773691440265498E-3</v>
          </cell>
          <cell r="I183">
            <v>1.6586359712071098E-2</v>
          </cell>
          <cell r="J183">
            <v>1.6804023591894299E-2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5.0757583695249062E-2</v>
          </cell>
          <cell r="G184">
            <v>4.9869015389200043E-2</v>
          </cell>
          <cell r="H184">
            <v>5.4766990761401207E-2</v>
          </cell>
          <cell r="I184">
            <v>6.1001346806346612E-2</v>
          </cell>
          <cell r="J184">
            <v>5.8633116686082627E-2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5.0757583695249062E-2</v>
          </cell>
          <cell r="G185">
            <v>4.9869015389200043E-2</v>
          </cell>
          <cell r="H185">
            <v>5.4766990761401207E-2</v>
          </cell>
          <cell r="I185">
            <v>6.1001346806346612E-2</v>
          </cell>
          <cell r="J185">
            <v>5.8633116686082627E-2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4.37626615014891E-3</v>
          </cell>
          <cell r="G186">
            <v>5.53703720330631E-6</v>
          </cell>
          <cell r="H186">
            <v>2.8804090538246701E-6</v>
          </cell>
          <cell r="I186">
            <v>2.6308938302158599E-6</v>
          </cell>
          <cell r="J186">
            <v>2.48637737823797E-6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4.37626615014891E-3</v>
          </cell>
          <cell r="G187">
            <v>4.3818031873522102E-3</v>
          </cell>
          <cell r="H187">
            <v>4.3846835964060403E-3</v>
          </cell>
          <cell r="I187">
            <v>5.0808315773854399E-3</v>
          </cell>
          <cell r="J187">
            <v>5.08331795476368E-3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0.70523925595696646</v>
          </cell>
          <cell r="F188">
            <v>1.7969505635453811</v>
          </cell>
          <cell r="G188">
            <v>3.3224790343548247</v>
          </cell>
          <cell r="H188">
            <v>4.06070049859989</v>
          </cell>
          <cell r="I188">
            <v>1.6730099023928715</v>
          </cell>
          <cell r="J188">
            <v>0.24887453140066065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0.18440383931265553</v>
          </cell>
          <cell r="F189">
            <v>0.51597670771834603</v>
          </cell>
          <cell r="G189">
            <v>1.1187150501517016</v>
          </cell>
          <cell r="H189">
            <v>1.9196038720653994</v>
          </cell>
          <cell r="I189">
            <v>0.79087740840390175</v>
          </cell>
          <cell r="J189">
            <v>0.11764977848031212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1.0287907288314113</v>
          </cell>
          <cell r="F190">
            <v>2.3096395467460362</v>
          </cell>
          <cell r="G190">
            <v>4.5407902513537222</v>
          </cell>
          <cell r="H190">
            <v>5.8014531767478985</v>
          </cell>
          <cell r="I190">
            <v>2.3620752258067834</v>
          </cell>
          <cell r="J190">
            <v>0.34117988495501883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1.7833459031608601E-2</v>
          </cell>
          <cell r="G191">
            <v>2.20385655948875E-2</v>
          </cell>
          <cell r="H191">
            <v>3.1581194543032903E-2</v>
          </cell>
          <cell r="I191">
            <v>1.2428049132742899E-4</v>
          </cell>
          <cell r="J191">
            <v>3.3191973723647702E-4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1.371390011820414E-2</v>
          </cell>
          <cell r="F192">
            <v>1.9499029635822149E-2</v>
          </cell>
          <cell r="G192">
            <v>4.1501665884723933E-2</v>
          </cell>
          <cell r="H192">
            <v>7.2970209060905344E-2</v>
          </cell>
          <cell r="I192">
            <v>5.8999441305204681E-2</v>
          </cell>
          <cell r="J192">
            <v>8.7480462179241898E-3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0.10838198810466447</v>
          </cell>
          <cell r="G193">
            <v>0.18308714496188294</v>
          </cell>
          <cell r="H193">
            <v>0.20706990840605083</v>
          </cell>
          <cell r="I193">
            <v>3.7874784861923771</v>
          </cell>
          <cell r="J193">
            <v>5.7748193847264648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0.10838198810466447</v>
          </cell>
          <cell r="G194">
            <v>0.18308714496188294</v>
          </cell>
          <cell r="H194">
            <v>0.20706990840605083</v>
          </cell>
          <cell r="I194">
            <v>3.7874784861923771</v>
          </cell>
          <cell r="J194">
            <v>5.7748193847264648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9.2136153089911795E-3</v>
          </cell>
          <cell r="G195">
            <v>5.9561725352197297E-3</v>
          </cell>
          <cell r="H195">
            <v>1.03811527850516E-3</v>
          </cell>
          <cell r="I195">
            <v>0.12823593131779401</v>
          </cell>
          <cell r="J195">
            <v>0.14122685288884901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9.2136153089911795E-3</v>
          </cell>
          <cell r="G196">
            <v>1.51697878442109E-2</v>
          </cell>
          <cell r="H196">
            <v>1.62079031227161E-2</v>
          </cell>
          <cell r="I196">
            <v>0.26935479746533098</v>
          </cell>
          <cell r="J196">
            <v>0.41058165035417898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1.4668268977181079E-2</v>
          </cell>
          <cell r="F197">
            <v>7.4367097961657901E-3</v>
          </cell>
          <cell r="G197">
            <v>7.596067863250601E-3</v>
          </cell>
          <cell r="H197">
            <v>0.3947480718450479</v>
          </cell>
          <cell r="I197">
            <v>1.2199594982568289</v>
          </cell>
          <cell r="J197">
            <v>1.2205228827900281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1.4668268977181102E-2</v>
          </cell>
          <cell r="F198">
            <v>7.4427883329085138E-3</v>
          </cell>
          <cell r="G198">
            <v>7.6057690993467037E-3</v>
          </cell>
          <cell r="H198">
            <v>0.39474807184504734</v>
          </cell>
          <cell r="I198">
            <v>1.2199594982568274</v>
          </cell>
          <cell r="J198">
            <v>1.2205228827900279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1.4668268977181102E-2</v>
          </cell>
          <cell r="F199">
            <v>7.4427883329085138E-3</v>
          </cell>
          <cell r="G199">
            <v>7.6057690993467037E-3</v>
          </cell>
          <cell r="H199">
            <v>0.45397968958317181</v>
          </cell>
          <cell r="I199">
            <v>1.3121616770196245</v>
          </cell>
          <cell r="J199">
            <v>1.2331867481287786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1.4668268977181102E-2</v>
          </cell>
          <cell r="F200">
            <v>7.4427883329085138E-3</v>
          </cell>
          <cell r="G200">
            <v>7.6057690993467037E-3</v>
          </cell>
          <cell r="H200">
            <v>0.45397968958317181</v>
          </cell>
          <cell r="I200">
            <v>1.3121616770196245</v>
          </cell>
          <cell r="J200">
            <v>1.2331867481287786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0.197595531196847</v>
          </cell>
          <cell r="F201">
            <v>1.09741058776923E-2</v>
          </cell>
          <cell r="G201">
            <v>1.45596019990335E-2</v>
          </cell>
          <cell r="H201">
            <v>1.5490422165951799E-2</v>
          </cell>
          <cell r="I201">
            <v>2.22432167111336E-2</v>
          </cell>
          <cell r="J201">
            <v>5.7961802059502202E-2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0.197595531196847</v>
          </cell>
          <cell r="F202">
            <v>0.20773100964596858</v>
          </cell>
          <cell r="G202">
            <v>0.21992758556143685</v>
          </cell>
          <cell r="H202">
            <v>0.23238111182650301</v>
          </cell>
          <cell r="I202">
            <v>0.28229552871214775</v>
          </cell>
          <cell r="J202">
            <v>0.17843111199853401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6.3264583383805615E-4</v>
          </cell>
          <cell r="G203">
            <v>2.0937381727128526</v>
          </cell>
          <cell r="H203">
            <v>2.7083123615728644</v>
          </cell>
          <cell r="I203">
            <v>3.7364448751217112</v>
          </cell>
          <cell r="J203">
            <v>5.0646677259624218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6.3264583383805615E-4</v>
          </cell>
          <cell r="G204">
            <v>2.0937381727128526</v>
          </cell>
          <cell r="H204">
            <v>2.7083123615728644</v>
          </cell>
          <cell r="I204">
            <v>3.7364448751217112</v>
          </cell>
          <cell r="J204">
            <v>5.0646677259624218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6.3264583383805702E-4</v>
          </cell>
          <cell r="G205">
            <v>2.0937381727128499</v>
          </cell>
          <cell r="H205">
            <v>2.7083123615728701</v>
          </cell>
          <cell r="I205">
            <v>3.7364448751217099</v>
          </cell>
          <cell r="J205">
            <v>5.06466772596242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2.1567618913739101E-4</v>
          </cell>
          <cell r="G206">
            <v>0.66778440578863496</v>
          </cell>
          <cell r="H206">
            <v>0.112815228756087</v>
          </cell>
          <cell r="I206">
            <v>0.151577389825166</v>
          </cell>
          <cell r="J206">
            <v>1.16365448571881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2.1567618913739101E-4</v>
          </cell>
          <cell r="G207">
            <v>0.66800008197777205</v>
          </cell>
          <cell r="H207">
            <v>0.78081531073385901</v>
          </cell>
          <cell r="I207">
            <v>1.0772072775605801</v>
          </cell>
          <cell r="J207">
            <v>1.46004763316069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0.96612830155448381</v>
          </cell>
          <cell r="F208">
            <v>6.9340618208268536E-3</v>
          </cell>
          <cell r="G208">
            <v>0.15040248576943108</v>
          </cell>
          <cell r="H208">
            <v>0.22761187072164238</v>
          </cell>
          <cell r="I208">
            <v>7.3876931350776179E-2</v>
          </cell>
          <cell r="J208">
            <v>2.7940198647132611E-2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1.8040134639857628</v>
          </cell>
          <cell r="F209">
            <v>1.3324180921606055E-2</v>
          </cell>
          <cell r="G209">
            <v>0.30125561910377163</v>
          </cell>
          <cell r="H209">
            <v>0.48680074539402374</v>
          </cell>
          <cell r="I209">
            <v>0.15630398581189783</v>
          </cell>
          <cell r="J209">
            <v>5.8485174438630487E-2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327.33626780606801</v>
          </cell>
          <cell r="F210">
            <v>7.4266506021980199</v>
          </cell>
          <cell r="G210">
            <v>41.4034737617921</v>
          </cell>
          <cell r="H210">
            <v>54.849953184053398</v>
          </cell>
          <cell r="I210">
            <v>19.6943311133757</v>
          </cell>
          <cell r="J210">
            <v>7.5772522477267898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5.8038345355685799</v>
          </cell>
          <cell r="F211">
            <v>0.13167820216663162</v>
          </cell>
          <cell r="G211">
            <v>0.73410414471262475</v>
          </cell>
          <cell r="H211">
            <v>0.9725169004264802</v>
          </cell>
          <cell r="I211">
            <v>0.34919026796765484</v>
          </cell>
          <cell r="J211">
            <v>0.13434844410863123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6.3134813350386806E-5</v>
          </cell>
          <cell r="G212">
            <v>2.5394601896189899E-2</v>
          </cell>
          <cell r="H212">
            <v>6.1643820869924397E-3</v>
          </cell>
          <cell r="I212">
            <v>2.8190452669434702E-4</v>
          </cell>
          <cell r="J212">
            <v>7.1887494678619197E-3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0.10916930464648859</v>
          </cell>
          <cell r="F213">
            <v>2.3436187998680941E-3</v>
          </cell>
          <cell r="G213">
            <v>2.7669243879606897E-2</v>
          </cell>
          <cell r="H213">
            <v>3.3652120843183392E-2</v>
          </cell>
          <cell r="I213">
            <v>2.4884314563178082E-2</v>
          </cell>
          <cell r="J213">
            <v>9.3907801485727041E-3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12.842682138247058</v>
          </cell>
          <cell r="F214">
            <v>16.037235027837998</v>
          </cell>
          <cell r="G214">
            <v>6.2616826381138528</v>
          </cell>
          <cell r="H214">
            <v>12.11584365483494</v>
          </cell>
          <cell r="I214">
            <v>12.595029115159088</v>
          </cell>
          <cell r="J214">
            <v>13.336617087255858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12.842682138247058</v>
          </cell>
          <cell r="F215">
            <v>16.037235027837998</v>
          </cell>
          <cell r="G215">
            <v>6.2616826381138528</v>
          </cell>
          <cell r="H215">
            <v>12.11584365483494</v>
          </cell>
          <cell r="I215">
            <v>12.595029115159086</v>
          </cell>
          <cell r="J215">
            <v>13.336617087255858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16.053855699911466</v>
          </cell>
          <cell r="F216">
            <v>20.046565037106859</v>
          </cell>
          <cell r="G216">
            <v>7.8273331212684827</v>
          </cell>
          <cell r="H216">
            <v>15.144694531443617</v>
          </cell>
          <cell r="I216">
            <v>15.743404065702443</v>
          </cell>
          <cell r="J216">
            <v>16.670482503228342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16.053855699911466</v>
          </cell>
          <cell r="F217">
            <v>20.046565037106859</v>
          </cell>
          <cell r="G217">
            <v>7.8273331212684827</v>
          </cell>
          <cell r="H217">
            <v>15.144694531443617</v>
          </cell>
          <cell r="I217">
            <v>15.743404065702443</v>
          </cell>
          <cell r="J217">
            <v>16.670482503228342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2.2255110324554381E-2</v>
          </cell>
          <cell r="F219">
            <v>1.6734307432735802E-2</v>
          </cell>
          <cell r="G219">
            <v>0.18382906756814213</v>
          </cell>
          <cell r="H219">
            <v>0.17021850726735999</v>
          </cell>
          <cell r="I219">
            <v>0.51227256580323643</v>
          </cell>
          <cell r="J219">
            <v>0.15040706545323532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2.2255110324554427E-2</v>
          </cell>
          <cell r="F220">
            <v>1.672315866029566E-2</v>
          </cell>
          <cell r="G220">
            <v>0.18363777821583424</v>
          </cell>
          <cell r="H220">
            <v>0.17021850726735999</v>
          </cell>
          <cell r="I220">
            <v>0.51227256580323866</v>
          </cell>
          <cell r="J220">
            <v>0.15040706545323546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1.5588722841668441E-2</v>
          </cell>
          <cell r="F221">
            <v>2.2359416810647459E-2</v>
          </cell>
          <cell r="G221">
            <v>0.23756034755934746</v>
          </cell>
          <cell r="H221">
            <v>0.21307704626406448</v>
          </cell>
          <cell r="I221">
            <v>0.60238990118239</v>
          </cell>
          <cell r="J221">
            <v>0.16746288133507964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1.5588722841668441E-2</v>
          </cell>
          <cell r="F222">
            <v>2.2359416810647459E-2</v>
          </cell>
          <cell r="G222">
            <v>0.23756034755934746</v>
          </cell>
          <cell r="H222">
            <v>0.21307704626406448</v>
          </cell>
          <cell r="I222">
            <v>0.60238990118239</v>
          </cell>
          <cell r="J222">
            <v>0.16746288133507964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0.33542215910500001</v>
          </cell>
          <cell r="F223">
            <v>1.78210548962211E-2</v>
          </cell>
          <cell r="G223">
            <v>1.0011768185545699E-2</v>
          </cell>
          <cell r="H223">
            <v>5.0234436933326602E-3</v>
          </cell>
          <cell r="I223">
            <v>3.5099434971895403E-2</v>
          </cell>
          <cell r="J223">
            <v>5.9940708835175001E-2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0.33542215910500001</v>
          </cell>
          <cell r="F224">
            <v>0.35244768198822968</v>
          </cell>
          <cell r="G224">
            <v>0.35943459762731278</v>
          </cell>
          <cell r="H224">
            <v>0.35515994791961714</v>
          </cell>
          <cell r="I224">
            <v>0.3103524178538013</v>
          </cell>
          <cell r="J224">
            <v>0.19863118715035463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6.977291111116235E-2</v>
          </cell>
          <cell r="I225">
            <v>0.53784954804564655</v>
          </cell>
          <cell r="J225">
            <v>8.3492361213086702E-2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3.4886455555581182E-2</v>
          </cell>
          <cell r="I226">
            <v>0.2417855766443735</v>
          </cell>
          <cell r="J226">
            <v>3.3689900138613948E-2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7.5676772820568399</v>
          </cell>
          <cell r="I227">
            <v>55.6600266234394</v>
          </cell>
          <cell r="J227">
            <v>8.26134942529489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0.13417867521377369</v>
          </cell>
          <cell r="I228">
            <v>0.98687990467091224</v>
          </cell>
          <cell r="J228">
            <v>0.14647782668962575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1.19697190798957E-2</v>
          </cell>
          <cell r="I229">
            <v>9.8163886478361603E-3</v>
          </cell>
          <cell r="J229">
            <v>2.9132664376640099E-3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1.19697190798957E-2</v>
          </cell>
          <cell r="I230">
            <v>2.8859896364398244E-2</v>
          </cell>
          <cell r="J230">
            <v>1.4603184240844967E-2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0.18444232281735612</v>
          </cell>
          <cell r="F231">
            <v>1.6857343895311409E-2</v>
          </cell>
          <cell r="G231">
            <v>3.3607516449036949</v>
          </cell>
          <cell r="H231">
            <v>0.2878114544791337</v>
          </cell>
          <cell r="I231">
            <v>0.9287211446237631</v>
          </cell>
          <cell r="J231">
            <v>2.365748532574607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0.18444232281735584</v>
          </cell>
          <cell r="F232">
            <v>1.6843576476480028E-2</v>
          </cell>
          <cell r="G232">
            <v>3.3564649718872333</v>
          </cell>
          <cell r="H232">
            <v>0.28781145447913425</v>
          </cell>
          <cell r="I232">
            <v>0.92872114462376398</v>
          </cell>
          <cell r="J232">
            <v>2.3657485325746075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0.22921565255614509</v>
          </cell>
          <cell r="F233">
            <v>2.0596795269008459E-2</v>
          </cell>
          <cell r="G233">
            <v>4.0023841366894155</v>
          </cell>
          <cell r="H233">
            <v>0.33157251169008517</v>
          </cell>
          <cell r="I233">
            <v>0.99903601209671167</v>
          </cell>
          <cell r="J233">
            <v>2.3900373226951532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0.22921565255614509</v>
          </cell>
          <cell r="F234">
            <v>2.0596795269008459E-2</v>
          </cell>
          <cell r="G234">
            <v>4.0023841366894155</v>
          </cell>
          <cell r="H234">
            <v>0.33157251169008517</v>
          </cell>
          <cell r="I234">
            <v>0.99903601209671167</v>
          </cell>
          <cell r="J234">
            <v>2.3900373226951532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0.37555038521787398</v>
          </cell>
          <cell r="F235">
            <v>5.1495734484453297E-3</v>
          </cell>
          <cell r="G235">
            <v>5.9479407853790097E-3</v>
          </cell>
          <cell r="H235">
            <v>3.8253580368881098E-3</v>
          </cell>
          <cell r="I235">
            <v>5.6081973315363402E-2</v>
          </cell>
          <cell r="J235">
            <v>5.6407262452507302E-2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0.37553686766262789</v>
          </cell>
          <cell r="F236">
            <v>0.37771331144215897</v>
          </cell>
          <cell r="G236">
            <v>0.38084874965232784</v>
          </cell>
          <cell r="H236">
            <v>0.37600721481430383</v>
          </cell>
          <cell r="I236">
            <v>0.30965025295237919</v>
          </cell>
          <cell r="J236">
            <v>0.20181086264661269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164.84525753585299</v>
          </cell>
          <cell r="F237">
            <v>195.525610361307</v>
          </cell>
          <cell r="G237">
            <v>58.389096374743701</v>
          </cell>
          <cell r="H237">
            <v>32.2821236626557</v>
          </cell>
          <cell r="I237">
            <v>30.859806467841601</v>
          </cell>
          <cell r="J237">
            <v>1.42790940755451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2.1993507411817887</v>
          </cell>
          <cell r="F238">
            <v>2.6086852754901537</v>
          </cell>
          <cell r="G238">
            <v>0.77902212237313972</v>
          </cell>
          <cell r="H238">
            <v>0.43070521812822915</v>
          </cell>
          <cell r="I238">
            <v>0.41172878881888375</v>
          </cell>
          <cell r="J238">
            <v>1.9051040113558688E-2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2.2367063437700594</v>
          </cell>
          <cell r="F239">
            <v>2.6529933563270998</v>
          </cell>
          <cell r="G239">
            <v>0.79225368215391667</v>
          </cell>
          <cell r="H239">
            <v>0.4380206738487874</v>
          </cell>
          <cell r="I239">
            <v>0.41872193307790456</v>
          </cell>
          <cell r="J239">
            <v>1.9374618827062508E-2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66.745691847911402</v>
          </cell>
          <cell r="F240">
            <v>48.728256404360522</v>
          </cell>
          <cell r="G240">
            <v>66.829874492354122</v>
          </cell>
          <cell r="H240">
            <v>68.327915870566429</v>
          </cell>
          <cell r="I240">
            <v>66.82452227191466</v>
          </cell>
          <cell r="J240">
            <v>66.288009456222241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66.745691847911402</v>
          </cell>
          <cell r="F241">
            <v>48.728256404360522</v>
          </cell>
          <cell r="G241">
            <v>66.829874492354122</v>
          </cell>
          <cell r="H241">
            <v>68.327915870566429</v>
          </cell>
          <cell r="I241">
            <v>66.82452227191466</v>
          </cell>
          <cell r="J241">
            <v>66.288009456222241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1.9868235790401586E-2</v>
          </cell>
          <cell r="F243">
            <v>2.0357368725755186E-2</v>
          </cell>
          <cell r="G243">
            <v>2.1297697818480215E-2</v>
          </cell>
          <cell r="H243">
            <v>8.6838168271125948E-2</v>
          </cell>
          <cell r="I243">
            <v>0.18137044052879822</v>
          </cell>
          <cell r="J243">
            <v>0.10047126423951545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1.9868235790401551E-2</v>
          </cell>
          <cell r="F244">
            <v>2.037094030490566E-2</v>
          </cell>
          <cell r="G244">
            <v>2.1319882920374421E-2</v>
          </cell>
          <cell r="H244">
            <v>8.6838168271125948E-2</v>
          </cell>
          <cell r="I244">
            <v>0.18137044052879744</v>
          </cell>
          <cell r="J244">
            <v>0.10047126423951534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1.3999142475903548E-2</v>
          </cell>
          <cell r="F245">
            <v>1.3357099288812539E-2</v>
          </cell>
          <cell r="G245">
            <v>1.5892420323400706E-2</v>
          </cell>
          <cell r="H245">
            <v>0.10871538602435894</v>
          </cell>
          <cell r="I245">
            <v>0.21337332863001141</v>
          </cell>
          <cell r="J245">
            <v>0.11164809156551571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1.3999142475903548E-2</v>
          </cell>
          <cell r="F246">
            <v>1.3357099288812539E-2</v>
          </cell>
          <cell r="G246">
            <v>1.5892420323400706E-2</v>
          </cell>
          <cell r="H246">
            <v>0.10871538602435894</v>
          </cell>
          <cell r="I246">
            <v>0.21337332863001141</v>
          </cell>
          <cell r="J246">
            <v>0.11164809156551571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0.243633991343157</v>
          </cell>
          <cell r="F247">
            <v>8.3546199145218599E-3</v>
          </cell>
          <cell r="G247">
            <v>1.25847666184457E-2</v>
          </cell>
          <cell r="H247">
            <v>9.7993709235552097E-3</v>
          </cell>
          <cell r="I247">
            <v>2.14932999985093E-2</v>
          </cell>
          <cell r="J247">
            <v>7.0170022358744102E-2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0.243633991343157</v>
          </cell>
          <cell r="F248">
            <v>0.25109319616124803</v>
          </cell>
          <cell r="G248">
            <v>0.26099324745678637</v>
          </cell>
          <cell r="H248">
            <v>0.266253401428234</v>
          </cell>
          <cell r="I248">
            <v>0.29774401566499564</v>
          </cell>
          <cell r="J248">
            <v>0.19836540489244961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0.50039070781208372</v>
          </cell>
          <cell r="F249">
            <v>0.33413219266013261</v>
          </cell>
          <cell r="G249">
            <v>0.34647513273825298</v>
          </cell>
          <cell r="H249">
            <v>0.13957103176949562</v>
          </cell>
          <cell r="I249">
            <v>0.2073592264911733</v>
          </cell>
          <cell r="J249">
            <v>0.16194825154454737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56.511790409566068</v>
          </cell>
          <cell r="F250">
            <v>57.650302572066416</v>
          </cell>
          <cell r="G250">
            <v>55.649703175754262</v>
          </cell>
          <cell r="H250">
            <v>53.498856013918996</v>
          </cell>
          <cell r="I250">
            <v>36.985237804140048</v>
          </cell>
          <cell r="J250">
            <v>34.089159909603715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0.49253324481461641</v>
          </cell>
          <cell r="F251">
            <v>0.17945700776824711</v>
          </cell>
          <cell r="G251">
            <v>0.25039970566177905</v>
          </cell>
          <cell r="H251">
            <v>0.10675820047661215</v>
          </cell>
          <cell r="I251">
            <v>0.16708197104882599</v>
          </cell>
          <cell r="J251">
            <v>0.15289287368817642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26.526346774749783</v>
          </cell>
          <cell r="F252">
            <v>57.560276521967047</v>
          </cell>
          <cell r="G252">
            <v>55.416134187009789</v>
          </cell>
          <cell r="H252">
            <v>24.623020606706643</v>
          </cell>
          <cell r="I252">
            <v>16.968658630201169</v>
          </cell>
          <cell r="J252">
            <v>15.523975404856957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30.976326481349439</v>
          </cell>
          <cell r="F253">
            <v>0.60229666802464854</v>
          </cell>
          <cell r="G253">
            <v>0.82901763121254413</v>
          </cell>
          <cell r="H253">
            <v>29.120509187732846</v>
          </cell>
          <cell r="I253">
            <v>20.391020371478856</v>
          </cell>
          <cell r="J253">
            <v>18.876382171904467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3.82749006491566E-5</v>
          </cell>
          <cell r="F254">
            <v>3.3150991678406099E-5</v>
          </cell>
          <cell r="G254">
            <v>2.9774586050388099E-5</v>
          </cell>
          <cell r="H254">
            <v>3.4131914584515301E-5</v>
          </cell>
          <cell r="I254">
            <v>4.4138792763943701E-5</v>
          </cell>
          <cell r="J254">
            <v>1.11387418830699E-4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4.4927498077549002</v>
          </cell>
          <cell r="G255">
            <v>4.4928087890545374</v>
          </cell>
          <cell r="H255">
            <v>4.4928573426561886</v>
          </cell>
          <cell r="I255">
            <v>4.4929322508495098</v>
          </cell>
          <cell r="J255">
            <v>4.4930375599781147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3.8149399717359973</v>
          </cell>
          <cell r="I256">
            <v>8.2889065131347479</v>
          </cell>
          <cell r="J256">
            <v>7.2273519609330394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3.8149399717359973</v>
          </cell>
          <cell r="I257">
            <v>8.2889065131347479</v>
          </cell>
          <cell r="J257">
            <v>7.2273519609330394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0.14098298932094999</v>
          </cell>
          <cell r="I258">
            <v>0.25889125809944702</v>
          </cell>
          <cell r="J258">
            <v>0.167099034772555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0.14098298932094999</v>
          </cell>
          <cell r="I259">
            <v>0.295705367819109</v>
          </cell>
          <cell r="J259">
            <v>0.25577479126798902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0.10236502921671144</v>
          </cell>
          <cell r="I260">
            <v>0.74160046137475555</v>
          </cell>
          <cell r="J260">
            <v>1.3745155398020059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0.10236502921671144</v>
          </cell>
          <cell r="I261">
            <v>0.74160046137475555</v>
          </cell>
          <cell r="J261">
            <v>1.3745155398020059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0.10236502921671101</v>
          </cell>
          <cell r="I262">
            <v>0.74160046137475499</v>
          </cell>
          <cell r="J262">
            <v>1.3745155398020099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2.9508852571581E-2</v>
          </cell>
          <cell r="I263">
            <v>2.0719341436449101E-2</v>
          </cell>
          <cell r="J263">
            <v>0.18431807886679299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2.9508852571581E-2</v>
          </cell>
          <cell r="I264">
            <v>0.213781782625376</v>
          </cell>
          <cell r="J264">
            <v>0.39809986149216903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6.5071669965222032</v>
          </cell>
          <cell r="F265">
            <v>7.3027509612233468</v>
          </cell>
          <cell r="G265">
            <v>7.4144698204167732</v>
          </cell>
          <cell r="H265">
            <v>7.4076344522075743</v>
          </cell>
          <cell r="I265">
            <v>5.8049376037174589</v>
          </cell>
          <cell r="J265">
            <v>4.6538403971402085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1689.3365506673599</v>
          </cell>
          <cell r="F266">
            <v>1895.87943967156</v>
          </cell>
          <cell r="G266">
            <v>1924.88296030277</v>
          </cell>
          <cell r="H266">
            <v>1923.1084188841601</v>
          </cell>
          <cell r="I266">
            <v>1507.02959883225</v>
          </cell>
          <cell r="J266">
            <v>1208.1913201341099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18.204057658053447</v>
          </cell>
          <cell r="F267">
            <v>20.429735341288382</v>
          </cell>
          <cell r="G267">
            <v>20.742273279124625</v>
          </cell>
          <cell r="H267">
            <v>20.723151065562099</v>
          </cell>
          <cell r="I267">
            <v>16.239543090864721</v>
          </cell>
          <cell r="J267">
            <v>13.019303018686493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7.3390350507955804E-5</v>
          </cell>
          <cell r="G268">
            <v>3.6829258504535498E-4</v>
          </cell>
          <cell r="H268">
            <v>7.11968588315669E-2</v>
          </cell>
          <cell r="I268">
            <v>4.61604099139324E-5</v>
          </cell>
          <cell r="J268">
            <v>1.6849085675652499E-2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0.28167721933936812</v>
          </cell>
          <cell r="F269">
            <v>0.27639053024545757</v>
          </cell>
          <cell r="G269">
            <v>0.27660924801843478</v>
          </cell>
          <cell r="H269">
            <v>0.27976730625255269</v>
          </cell>
          <cell r="I269">
            <v>0.24694101552055786</v>
          </cell>
          <cell r="J269">
            <v>0.18980483133940002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0.43778415963187423</v>
          </cell>
          <cell r="F270">
            <v>0.55232818681597384</v>
          </cell>
          <cell r="G270">
            <v>1.6076642073602934</v>
          </cell>
          <cell r="H270">
            <v>3.8934672743170231</v>
          </cell>
          <cell r="I270">
            <v>3.8946209192047876</v>
          </cell>
          <cell r="J270">
            <v>3.8949110892728442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0.43778415963187423</v>
          </cell>
          <cell r="F271">
            <v>0.55232818681597384</v>
          </cell>
          <cell r="G271">
            <v>1.6076642073602934</v>
          </cell>
          <cell r="H271">
            <v>3.8934672743170231</v>
          </cell>
          <cell r="I271">
            <v>3.8946209192047876</v>
          </cell>
          <cell r="J271">
            <v>3.8949110892728442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4.2045623409195949</v>
          </cell>
          <cell r="F272">
            <v>2.5349501838196633</v>
          </cell>
          <cell r="G272">
            <v>4.2701788493001089</v>
          </cell>
          <cell r="H272">
            <v>2.7945953193090132</v>
          </cell>
          <cell r="I272">
            <v>5.565299518841508</v>
          </cell>
          <cell r="J272">
            <v>8.4245216825202291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4.2045623409195949</v>
          </cell>
          <cell r="F273">
            <v>2.5349501838196633</v>
          </cell>
          <cell r="G273">
            <v>4.2701788493001089</v>
          </cell>
          <cell r="H273">
            <v>2.7945953193090132</v>
          </cell>
          <cell r="I273">
            <v>5.565299518841508</v>
          </cell>
          <cell r="J273">
            <v>8.4245216825202291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1.8614033532092098</v>
          </cell>
          <cell r="F274">
            <v>1.6798094139749697</v>
          </cell>
          <cell r="G274">
            <v>1.4403475922286537</v>
          </cell>
          <cell r="H274">
            <v>1.1146923083942379</v>
          </cell>
          <cell r="I274">
            <v>0.66917539532690617</v>
          </cell>
          <cell r="J274">
            <v>0.40042034946422655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2.6591476474417277</v>
          </cell>
          <cell r="F275">
            <v>2.3997277342499559</v>
          </cell>
          <cell r="G275">
            <v>2.0576394174695065</v>
          </cell>
          <cell r="H275">
            <v>1.5924175834203378</v>
          </cell>
          <cell r="I275">
            <v>0.9559648504670083</v>
          </cell>
          <cell r="J275">
            <v>0.57202907066318065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0.25845000323595302</v>
          </cell>
          <cell r="F276">
            <v>4.6942830541101102E-4</v>
          </cell>
          <cell r="G276">
            <v>3.9082637552670602E-4</v>
          </cell>
          <cell r="H276">
            <v>3.5148897394168301E-4</v>
          </cell>
          <cell r="I276">
            <v>5.85535798733752E-2</v>
          </cell>
          <cell r="J276">
            <v>3.10716620194398E-2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0.25845000323595302</v>
          </cell>
          <cell r="F277">
            <v>0.25891943154136399</v>
          </cell>
          <cell r="G277">
            <v>0.259310257916891</v>
          </cell>
          <cell r="H277">
            <v>0.25966174689083199</v>
          </cell>
          <cell r="I277">
            <v>0.15577345130665299</v>
          </cell>
          <cell r="J277">
            <v>9.4335518987578998E-2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0.32052568505259399</v>
          </cell>
          <cell r="J278">
            <v>0.12776463276234884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32.088912903955404</v>
          </cell>
          <cell r="J279">
            <v>13.3576392438138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0.56895235645311015</v>
          </cell>
          <cell r="J280">
            <v>0.23683757524492552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3.5901787642520298E-2</v>
          </cell>
          <cell r="J281">
            <v>2.9877334795000515E-2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3.5901787642520298E-2</v>
          </cell>
          <cell r="J282">
            <v>2.0252371397651799E-4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3.5901787642520298E-2</v>
          </cell>
          <cell r="J283">
            <v>2.9877334795000446E-2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1624.0336751612299</v>
          </cell>
          <cell r="F284">
            <v>1339.1544625210599</v>
          </cell>
          <cell r="G284">
            <v>1726.0391687301201</v>
          </cell>
          <cell r="H284">
            <v>2073.6367489463701</v>
          </cell>
          <cell r="I284">
            <v>1993.0688043541199</v>
          </cell>
          <cell r="J284">
            <v>364.66691928787702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29.000345843683654</v>
          </cell>
          <cell r="F285">
            <v>28.508399458565783</v>
          </cell>
          <cell r="G285">
            <v>30.622438158513503</v>
          </cell>
          <cell r="H285">
            <v>36.671514324296048</v>
          </cell>
          <cell r="I285">
            <v>35.326968474591446</v>
          </cell>
          <cell r="J285">
            <v>6.5349738086221878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28.794923318461581</v>
          </cell>
          <cell r="F286">
            <v>23.743873448954915</v>
          </cell>
          <cell r="G286">
            <v>30.603531360463069</v>
          </cell>
          <cell r="H286">
            <v>36.766609023871851</v>
          </cell>
          <cell r="I286">
            <v>35.338099367980782</v>
          </cell>
          <cell r="J286">
            <v>6.4657255192886121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0.29806759811488431</v>
          </cell>
          <cell r="F287">
            <v>4.8555995009455097</v>
          </cell>
          <cell r="G287">
            <v>0.10822969546122832</v>
          </cell>
          <cell r="H287">
            <v>3.1345810990551566E-2</v>
          </cell>
          <cell r="I287">
            <v>6.3072549031022787E-2</v>
          </cell>
          <cell r="J287">
            <v>7.7307822425710271E-2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8.5041433645874839E-3</v>
          </cell>
          <cell r="H288">
            <v>2.2906207841451212E-2</v>
          </cell>
          <cell r="I288">
            <v>0.11292369651230444</v>
          </cell>
          <cell r="J288">
            <v>6.8404083443305022E-2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5.7333451477722102E-3</v>
          </cell>
          <cell r="F289">
            <v>5.7116635079631001E-5</v>
          </cell>
          <cell r="G289">
            <v>1.39304712744646E-4</v>
          </cell>
          <cell r="H289">
            <v>1.9510226409765499E-4</v>
          </cell>
          <cell r="I289">
            <v>3.5962409304432302E-4</v>
          </cell>
          <cell r="J289">
            <v>5.9108008040087705E-4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2.2407855467729125</v>
          </cell>
          <cell r="F290">
            <v>2.2408426634079919</v>
          </cell>
          <cell r="G290">
            <v>2.2409819681207366</v>
          </cell>
          <cell r="H290">
            <v>2.2411770703848344</v>
          </cell>
          <cell r="I290">
            <v>2.2417890498462656</v>
          </cell>
          <cell r="J290">
            <v>1.1282184307903862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5.0700966416383143E-2</v>
          </cell>
          <cell r="I291">
            <v>9.9318788792163187E-2</v>
          </cell>
          <cell r="J291">
            <v>6.7737706028104513E-2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0.13687069749158851</v>
          </cell>
          <cell r="I292">
            <v>0.25703855816539478</v>
          </cell>
          <cell r="J292">
            <v>0.16834963221365307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0.2560582059517621</v>
          </cell>
          <cell r="I293">
            <v>0.50557190262616614</v>
          </cell>
          <cell r="J293">
            <v>0.27684680428901359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4.5374705746464503E-3</v>
          </cell>
          <cell r="I294">
            <v>3.4908465125478602E-3</v>
          </cell>
          <cell r="J294">
            <v>2.5526162418428801E-3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4.5374705746464503E-3</v>
          </cell>
          <cell r="I295">
            <v>8.8674948489222017E-3</v>
          </cell>
          <cell r="J295">
            <v>6.0455098507545442E-3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12.00433371284457</v>
          </cell>
          <cell r="F296">
            <v>15.091834557047191</v>
          </cell>
          <cell r="G296">
            <v>14.546927136297981</v>
          </cell>
          <cell r="H296">
            <v>15.828549001303927</v>
          </cell>
          <cell r="I296">
            <v>18.392047790908141</v>
          </cell>
          <cell r="J296">
            <v>18.801304093194254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24.488748097359419</v>
          </cell>
          <cell r="F297">
            <v>0.67996301325072761</v>
          </cell>
          <cell r="G297">
            <v>0.87129943796607223</v>
          </cell>
          <cell r="H297">
            <v>0.3164136865748256</v>
          </cell>
          <cell r="I297">
            <v>0.50034762165741176</v>
          </cell>
          <cell r="J297">
            <v>2.2987712475439701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23.192223908416594</v>
          </cell>
          <cell r="F298">
            <v>18.492073913363328</v>
          </cell>
          <cell r="G298">
            <v>18.34816960103921</v>
          </cell>
          <cell r="H298">
            <v>18.517029500421188</v>
          </cell>
          <cell r="I298">
            <v>19.722181702313385</v>
          </cell>
          <cell r="J298">
            <v>20.719228674547711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13.713781810498908</v>
          </cell>
          <cell r="F299">
            <v>15.185761353786937</v>
          </cell>
          <cell r="G299">
            <v>14.881699016169888</v>
          </cell>
          <cell r="H299">
            <v>16.401258937039952</v>
          </cell>
          <cell r="I299">
            <v>19.723886213924924</v>
          </cell>
          <cell r="J299">
            <v>20.020621146609574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23.984715512328808</v>
          </cell>
          <cell r="F300">
            <v>19.488494476201318</v>
          </cell>
          <cell r="G300">
            <v>19.298987267817989</v>
          </cell>
          <cell r="H300">
            <v>19.468261086389806</v>
          </cell>
          <cell r="I300">
            <v>20.71649401205832</v>
          </cell>
          <cell r="J300">
            <v>23.234162314817819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97.377664438081013</v>
          </cell>
          <cell r="F301">
            <v>68.938127313649531</v>
          </cell>
          <cell r="G301">
            <v>67.947082459291124</v>
          </cell>
          <cell r="H301">
            <v>70.531512211729691</v>
          </cell>
          <cell r="I301">
            <v>79.054957340862131</v>
          </cell>
          <cell r="J301">
            <v>85.074087476713331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3.0113283348257802E-5</v>
          </cell>
          <cell r="F302">
            <v>3.0557375433697503E-5</v>
          </cell>
          <cell r="G302">
            <v>2.1293898446260702E-5</v>
          </cell>
          <cell r="H302">
            <v>2.9597573296334099E-5</v>
          </cell>
          <cell r="I302">
            <v>3.3250624228081702E-5</v>
          </cell>
          <cell r="J302">
            <v>9.2695248318196103E-5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4.3301023052303087</v>
          </cell>
          <cell r="G303">
            <v>4.330153184941512</v>
          </cell>
          <cell r="H303">
            <v>4.3301907631093126</v>
          </cell>
          <cell r="I303">
            <v>4.330250592930013</v>
          </cell>
          <cell r="J303">
            <v>4.3303364248903762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194.62854890857</v>
          </cell>
          <cell r="F304">
            <v>99.136159182640498</v>
          </cell>
          <cell r="G304">
            <v>291.083010666127</v>
          </cell>
          <cell r="H304">
            <v>614.88971208806299</v>
          </cell>
          <cell r="I304">
            <v>591.61592227464496</v>
          </cell>
          <cell r="J304">
            <v>102.050113929532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0.59628037483617868</v>
          </cell>
          <cell r="F305">
            <v>0.62771565868378665</v>
          </cell>
          <cell r="G305">
            <v>1.6660459541239445</v>
          </cell>
          <cell r="H305">
            <v>3.8472827351778935</v>
          </cell>
          <cell r="I305">
            <v>3.7338746227726372</v>
          </cell>
          <cell r="J305">
            <v>0.64215179447310744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0.69476969685914247</v>
          </cell>
          <cell r="F306">
            <v>0.7524148609931397</v>
          </cell>
          <cell r="G306">
            <v>2.0806908528109469</v>
          </cell>
          <cell r="H306">
            <v>5.1268367238144519</v>
          </cell>
          <cell r="I306">
            <v>5.600811934158954</v>
          </cell>
          <cell r="J306">
            <v>0.96322769170966138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3.4508607962512499</v>
          </cell>
          <cell r="F307">
            <v>1.7577333188411433</v>
          </cell>
          <cell r="G307">
            <v>5.161046288406502</v>
          </cell>
          <cell r="H307">
            <v>10.902299859717417</v>
          </cell>
          <cell r="I307">
            <v>10.489644011961792</v>
          </cell>
          <cell r="J307">
            <v>1.8093991831477216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4.7953158628552803E-2</v>
          </cell>
          <cell r="G308">
            <v>5.03587938892689E-2</v>
          </cell>
          <cell r="H308">
            <v>0.16976256050554001</v>
          </cell>
          <cell r="I308">
            <v>2.2639845109702399E-4</v>
          </cell>
          <cell r="J308">
            <v>1.4028262276882599E-4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6.5160709371316294E-2</v>
          </cell>
          <cell r="F309">
            <v>6.8453093203284743E-2</v>
          </cell>
          <cell r="G309">
            <v>0.11093580670241006</v>
          </cell>
          <cell r="H309">
            <v>0.27891209001291495</v>
          </cell>
          <cell r="I309">
            <v>0.26521588987046418</v>
          </cell>
          <cell r="J309">
            <v>6.0163276289495735E-2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0.62649927576731279</v>
          </cell>
          <cell r="F310">
            <v>0.73777037551524849</v>
          </cell>
          <cell r="G310">
            <v>0.87130380716628497</v>
          </cell>
          <cell r="H310">
            <v>0.95142087198379555</v>
          </cell>
          <cell r="I310">
            <v>1.1972982813159923</v>
          </cell>
          <cell r="J310">
            <v>1.2046810063852047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0.62649927576731279</v>
          </cell>
          <cell r="F311">
            <v>0.73777037551524849</v>
          </cell>
          <cell r="G311">
            <v>0.87130380716628497</v>
          </cell>
          <cell r="H311">
            <v>0.95142087198379555</v>
          </cell>
          <cell r="I311">
            <v>1.1972982813159923</v>
          </cell>
          <cell r="J311">
            <v>1.2046810063852047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5.5285875589760593E-2</v>
          </cell>
          <cell r="F312">
            <v>0.30380194966412738</v>
          </cell>
          <cell r="G312">
            <v>0.39789595417919305</v>
          </cell>
          <cell r="H312">
            <v>0.23160621685876615</v>
          </cell>
          <cell r="I312">
            <v>0.43689128592376919</v>
          </cell>
          <cell r="J312">
            <v>1.2088770335244932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5.5285875589760447E-2</v>
          </cell>
          <cell r="F313">
            <v>0.30400448429723614</v>
          </cell>
          <cell r="G313">
            <v>0.3983104291314627</v>
          </cell>
          <cell r="H313">
            <v>0.23160621685876615</v>
          </cell>
          <cell r="I313">
            <v>0.43689128592376741</v>
          </cell>
          <cell r="J313">
            <v>1.2088770335244916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7.2205419615388927E-2</v>
          </cell>
          <cell r="F314">
            <v>0.40011454594750295</v>
          </cell>
          <cell r="G314">
            <v>0.51430225873950253</v>
          </cell>
          <cell r="H314">
            <v>0.28991212413686013</v>
          </cell>
          <cell r="I314">
            <v>0.51557703087245443</v>
          </cell>
          <cell r="J314">
            <v>1.3437151523294308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7.2205419615388927E-2</v>
          </cell>
          <cell r="F315">
            <v>0.40011454594750295</v>
          </cell>
          <cell r="G315">
            <v>0.51430225873950253</v>
          </cell>
          <cell r="H315">
            <v>0.28991212413686013</v>
          </cell>
          <cell r="I315">
            <v>0.51557703087245443</v>
          </cell>
          <cell r="J315">
            <v>1.3437151523294308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4.7028525260810403E-2</v>
          </cell>
          <cell r="F316">
            <v>9.0393178148901203E-4</v>
          </cell>
          <cell r="G316">
            <v>6.1219253207493197E-4</v>
          </cell>
          <cell r="H316">
            <v>4.7152922061778201E-4</v>
          </cell>
          <cell r="I316">
            <v>1.8834771592165601E-2</v>
          </cell>
          <cell r="J316">
            <v>7.7157034428391502E-2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4.7150353440273178E-2</v>
          </cell>
          <cell r="F317">
            <v>4.7831089838466741E-2</v>
          </cell>
          <cell r="G317">
            <v>4.8045369399817434E-2</v>
          </cell>
          <cell r="H317">
            <v>4.4882630670474023E-2</v>
          </cell>
          <cell r="I317">
            <v>3.2966219371945556E-2</v>
          </cell>
          <cell r="J317">
            <v>9.6271281893180974E-2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0.93933583539438958</v>
          </cell>
          <cell r="F318">
            <v>2.0213650694454901</v>
          </cell>
          <cell r="G318">
            <v>0.51794775984152519</v>
          </cell>
          <cell r="H318">
            <v>0.81125646700681031</v>
          </cell>
          <cell r="I318">
            <v>0.21053310452095805</v>
          </cell>
          <cell r="J318">
            <v>0.37653395966188746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7.1259959926470856E-2</v>
          </cell>
          <cell r="F319">
            <v>0.1672580466496694</v>
          </cell>
          <cell r="G319">
            <v>4.9609271158425075E-2</v>
          </cell>
          <cell r="H319">
            <v>0.10536798485230674</v>
          </cell>
          <cell r="I319">
            <v>9.4975056847291184E-2</v>
          </cell>
          <cell r="J319">
            <v>0.16986086014925708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79.695921598950605</v>
          </cell>
          <cell r="F320">
            <v>57.304139246736703</v>
          </cell>
          <cell r="G320">
            <v>19.496495710901399</v>
          </cell>
          <cell r="H320">
            <v>32.663587500913103</v>
          </cell>
          <cell r="I320">
            <v>53.475646630969699</v>
          </cell>
          <cell r="J320">
            <v>50.965541968124398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1.0813557883168339</v>
          </cell>
          <cell r="F321">
            <v>0.77753241854459643</v>
          </cell>
          <cell r="G321">
            <v>0.26453861208821489</v>
          </cell>
          <cell r="H321">
            <v>0.4431965739608289</v>
          </cell>
          <cell r="I321">
            <v>0.72558543596973757</v>
          </cell>
          <cell r="J321">
            <v>0.6915270280613901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2.58104388861802E-2</v>
          </cell>
          <cell r="G322">
            <v>1.2739396422683301E-4</v>
          </cell>
          <cell r="H322">
            <v>9.4694600142529398E-3</v>
          </cell>
          <cell r="I322">
            <v>5.2721137386216596E-3</v>
          </cell>
          <cell r="J322">
            <v>1.13386164812498E-2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8.2913795993448565E-3</v>
          </cell>
          <cell r="F323">
            <v>2.6699095253712508E-2</v>
          </cell>
          <cell r="G323">
            <v>2.6009269539088956E-2</v>
          </cell>
          <cell r="H323">
            <v>3.5430418804742764E-2</v>
          </cell>
          <cell r="I323">
            <v>2.9107742957500335E-2</v>
          </cell>
          <cell r="J323">
            <v>2.2519348916526221E-2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29.714568419730593</v>
          </cell>
          <cell r="F324">
            <v>29.460603712846122</v>
          </cell>
          <cell r="G324">
            <v>26.174913468485396</v>
          </cell>
          <cell r="H324">
            <v>29.004231276257862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89.581083091932712</v>
          </cell>
          <cell r="F325">
            <v>88.815450786981174</v>
          </cell>
          <cell r="G325">
            <v>78.910016972940227</v>
          </cell>
          <cell r="H325">
            <v>87.439615991556806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1.0099981156452282</v>
          </cell>
          <cell r="F326">
            <v>1.0098924808578578</v>
          </cell>
          <cell r="G326">
            <v>1.0098157353868422</v>
          </cell>
          <cell r="H326">
            <v>1.0098144559235172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2827.2641691640702</v>
          </cell>
          <cell r="F327">
            <v>2727.6584451188</v>
          </cell>
          <cell r="G327">
            <v>2988.5767054016501</v>
          </cell>
          <cell r="H327">
            <v>2955.8591882301298</v>
          </cell>
          <cell r="I327">
            <v>2570.1009055753598</v>
          </cell>
          <cell r="J327">
            <v>1256.35896084816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50.270755614654142</v>
          </cell>
          <cell r="F328">
            <v>48.294424094148646</v>
          </cell>
          <cell r="G328">
            <v>52.916285588736869</v>
          </cell>
          <cell r="H328">
            <v>52.349044273619128</v>
          </cell>
          <cell r="I328">
            <v>45.635362722712195</v>
          </cell>
          <cell r="J328">
            <v>22.515941243976339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50.128797325604062</v>
          </cell>
          <cell r="F329">
            <v>48.362738388631257</v>
          </cell>
          <cell r="G329">
            <v>52.988948677334193</v>
          </cell>
          <cell r="H329">
            <v>52.408850855144152</v>
          </cell>
          <cell r="I329">
            <v>45.569164992470952</v>
          </cell>
          <cell r="J329">
            <v>22.27586810014467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0.3025542296433173</v>
          </cell>
          <cell r="F330">
            <v>8.5968018722741762E-2</v>
          </cell>
          <cell r="G330">
            <v>8.2710935440923894E-2</v>
          </cell>
          <cell r="H330">
            <v>8.244625594582497E-2</v>
          </cell>
          <cell r="I330">
            <v>8.3986646518816183E-2</v>
          </cell>
          <cell r="J330">
            <v>8.4699270964428336E-2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1.3673378431081943E-2</v>
          </cell>
          <cell r="H331">
            <v>2.4982444781985438E-2</v>
          </cell>
          <cell r="I331">
            <v>0.12799870738476832</v>
          </cell>
          <cell r="J331">
            <v>0.22730373980890864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8.6344398592484994E-3</v>
          </cell>
          <cell r="F332">
            <v>9.4552626430886193E-5</v>
          </cell>
          <cell r="G332">
            <v>1.9965898405016901E-4</v>
          </cell>
          <cell r="H332">
            <v>1.8249901038613401E-4</v>
          </cell>
          <cell r="I332">
            <v>2.26103402996308E-4</v>
          </cell>
          <cell r="J332">
            <v>1.6721952518575E-4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3.1058744472551685</v>
          </cell>
          <cell r="F333">
            <v>3.1059689998815996</v>
          </cell>
          <cell r="G333">
            <v>3.1061686588656499</v>
          </cell>
          <cell r="H333">
            <v>3.1063511578760359</v>
          </cell>
          <cell r="I333">
            <v>3.1068561516299944</v>
          </cell>
          <cell r="J333">
            <v>1.5630656117954802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2.8809464386017001</v>
          </cell>
          <cell r="I334">
            <v>7.7232942445659303</v>
          </cell>
          <cell r="J334">
            <v>5.9300477919295398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2.1453856457672175E-2</v>
          </cell>
          <cell r="I335">
            <v>6.0252650134911497E-2</v>
          </cell>
          <cell r="J335">
            <v>4.7314211105820819E-2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2.4028319232592885E-2</v>
          </cell>
          <cell r="I336">
            <v>6.3867809143006188E-2</v>
          </cell>
          <cell r="J336">
            <v>4.7314211105820819E-2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5.1080610613505252E-2</v>
          </cell>
          <cell r="I337">
            <v>0.13693784121570801</v>
          </cell>
          <cell r="J337">
            <v>0.10514269134626845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1.9212610790148E-3</v>
          </cell>
          <cell r="I338">
            <v>6.9766403258004594E-5</v>
          </cell>
          <cell r="J338">
            <v>9.6617870489918703E-4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1.9212610790148E-3</v>
          </cell>
          <cell r="I339">
            <v>5.369013574817616E-3</v>
          </cell>
          <cell r="J339">
            <v>4.2172871310750728E-3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0.24221788346929216</v>
          </cell>
          <cell r="I340">
            <v>0.50497022612080233</v>
          </cell>
          <cell r="J340">
            <v>0.82871145707099703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0.32404824950621497</v>
          </cell>
          <cell r="I341">
            <v>0.84161704353467004</v>
          </cell>
          <cell r="J341">
            <v>1.6574229141419938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0.65464292829538329</v>
          </cell>
          <cell r="I342">
            <v>1.5302128064266718</v>
          </cell>
          <cell r="J342">
            <v>2.7623715235699891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2.3285426280077799E-2</v>
          </cell>
          <cell r="I343">
            <v>2.8990141917216598E-2</v>
          </cell>
          <cell r="J343">
            <v>7.2266641327349196E-2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2.3285426280077799E-2</v>
          </cell>
          <cell r="I344">
            <v>7.0072887162806685E-2</v>
          </cell>
          <cell r="J344">
            <v>0.10393199233100837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2.6206827444678251</v>
          </cell>
          <cell r="F345">
            <v>11.733534496951656</v>
          </cell>
          <cell r="G345">
            <v>14.935404379622931</v>
          </cell>
          <cell r="H345">
            <v>25.957532508531347</v>
          </cell>
          <cell r="I345">
            <v>25.907295069419352</v>
          </cell>
          <cell r="J345">
            <v>23.092933013407144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2.4190917641241469</v>
          </cell>
          <cell r="F346">
            <v>11.344500749986796</v>
          </cell>
          <cell r="G346">
            <v>14.377876351908055</v>
          </cell>
          <cell r="H346">
            <v>18.247374337680441</v>
          </cell>
          <cell r="I346">
            <v>13.525131984770404</v>
          </cell>
          <cell r="J346">
            <v>10.596440781468472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0.2015909803436787</v>
          </cell>
          <cell r="F347">
            <v>0.38903374696486315</v>
          </cell>
          <cell r="G347">
            <v>0.55752802771487942</v>
          </cell>
          <cell r="H347">
            <v>7.7101581708508995</v>
          </cell>
          <cell r="I347">
            <v>12.382163084648953</v>
          </cell>
          <cell r="J347">
            <v>12.496492231938678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2.9017638478154501E-3</v>
          </cell>
          <cell r="F348">
            <v>1.27509841503001E-4</v>
          </cell>
          <cell r="G348">
            <v>8.6846838241390906E-5</v>
          </cell>
          <cell r="H348">
            <v>1.8313432398503099E-4</v>
          </cell>
          <cell r="I348">
            <v>6.8117989392149601E-5</v>
          </cell>
          <cell r="J348">
            <v>1.3186352632840601E-4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0.86446227754501337</v>
          </cell>
          <cell r="G349">
            <v>0.86654807996313554</v>
          </cell>
          <cell r="H349">
            <v>0.86673568535445045</v>
          </cell>
          <cell r="I349">
            <v>0.86695264090768143</v>
          </cell>
          <cell r="J349">
            <v>0.86708553509567932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>
            <v>9.0333817229839805E-4</v>
          </cell>
          <cell r="F350">
            <v>7.2153074012393991E-3</v>
          </cell>
          <cell r="G350">
            <v>0.47281801708596977</v>
          </cell>
          <cell r="H350">
            <v>0.45195372170187798</v>
          </cell>
          <cell r="I350">
            <v>1.0970305421340549</v>
          </cell>
          <cell r="J350">
            <v>1.6081364524451873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>
            <v>9.0333817229839967E-4</v>
          </cell>
          <cell r="F351">
            <v>7.2212049705073474E-3</v>
          </cell>
          <cell r="G351">
            <v>0.47342187151392129</v>
          </cell>
          <cell r="H351">
            <v>0.45195372170187731</v>
          </cell>
          <cell r="I351">
            <v>1.0970305421340543</v>
          </cell>
          <cell r="J351">
            <v>1.6081364524451871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>
            <v>1.4925026255137501E-3</v>
          </cell>
          <cell r="F352">
            <v>8.4469496018387841E-3</v>
          </cell>
          <cell r="G352">
            <v>0.56498079049328453</v>
          </cell>
          <cell r="H352">
            <v>0.52099611761073539</v>
          </cell>
          <cell r="I352">
            <v>1.1806370277916334</v>
          </cell>
          <cell r="J352">
            <v>1.6253486170431681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>
            <v>1.4925026255137501E-3</v>
          </cell>
          <cell r="F353">
            <v>8.4469496018387841E-3</v>
          </cell>
          <cell r="G353">
            <v>0.56498079049328453</v>
          </cell>
          <cell r="H353">
            <v>0.52099611761073539</v>
          </cell>
          <cell r="I353">
            <v>1.1806370277916334</v>
          </cell>
          <cell r="J353">
            <v>1.6253486170431681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0.33328303366435102</v>
          </cell>
          <cell r="F354">
            <v>1.1843751302511101E-2</v>
          </cell>
          <cell r="G354">
            <v>8.4659067843696895E-3</v>
          </cell>
          <cell r="H354">
            <v>3.9325655817188197E-3</v>
          </cell>
          <cell r="I354">
            <v>4.2575045925802399E-2</v>
          </cell>
          <cell r="J354">
            <v>6.1508854311526001E-2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0.33328303366435102</v>
          </cell>
          <cell r="F355">
            <v>0.34436306253628918</v>
          </cell>
          <cell r="G355">
            <v>0.35046182782192092</v>
          </cell>
          <cell r="H355">
            <v>0.34605234431025028</v>
          </cell>
          <cell r="I355">
            <v>0.28564617159043015</v>
          </cell>
          <cell r="J355">
            <v>0.19257820435479439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1.2427283439007064E-2</v>
          </cell>
          <cell r="F356">
            <v>7.4367097961090707E-3</v>
          </cell>
          <cell r="G356">
            <v>7.5960678632584844E-3</v>
          </cell>
          <cell r="H356">
            <v>0.1889828450485764</v>
          </cell>
          <cell r="I356">
            <v>0.5952330630888667</v>
          </cell>
          <cell r="J356">
            <v>2.4889576688260551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1.2427283439007087E-2</v>
          </cell>
          <cell r="F357">
            <v>7.4427883328517493E-3</v>
          </cell>
          <cell r="G357">
            <v>7.6057690993545993E-3</v>
          </cell>
          <cell r="H357">
            <v>0.18898284504857613</v>
          </cell>
          <cell r="I357">
            <v>0.59523306308886592</v>
          </cell>
          <cell r="J357">
            <v>2.4889576688260551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1.2427283439007087E-2</v>
          </cell>
          <cell r="F358">
            <v>7.4427883328517493E-3</v>
          </cell>
          <cell r="G358">
            <v>7.6057690993545993E-3</v>
          </cell>
          <cell r="H358">
            <v>0.21751509342420866</v>
          </cell>
          <cell r="I358">
            <v>0.64047138785706093</v>
          </cell>
          <cell r="J358">
            <v>2.5144340067511379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1.2427283439007087E-2</v>
          </cell>
          <cell r="F359">
            <v>7.4427883328517493E-3</v>
          </cell>
          <cell r="G359">
            <v>7.6057690993545993E-3</v>
          </cell>
          <cell r="H359">
            <v>0.21751509342420866</v>
          </cell>
          <cell r="I359">
            <v>0.64047138785706093</v>
          </cell>
          <cell r="J359">
            <v>2.5144340067511379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0.197533523787878</v>
          </cell>
          <cell r="F360">
            <v>1.09149673489112E-2</v>
          </cell>
          <cell r="G360">
            <v>1.4437551294616199E-2</v>
          </cell>
          <cell r="H360">
            <v>1.49558778535091E-2</v>
          </cell>
          <cell r="I360">
            <v>2.1930291606688999E-2</v>
          </cell>
          <cell r="J360">
            <v>5.3285734528760599E-2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0.197533523787878</v>
          </cell>
          <cell r="F361">
            <v>0.20761045265852618</v>
          </cell>
          <cell r="G361">
            <v>0.21966822689675136</v>
          </cell>
          <cell r="H361">
            <v>0.23154454647940198</v>
          </cell>
          <cell r="I361">
            <v>0.28228644003172348</v>
          </cell>
          <cell r="J361">
            <v>0.17379429182368319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213.823365503253</v>
          </cell>
          <cell r="F362">
            <v>4.06586602795403</v>
          </cell>
          <cell r="G362">
            <v>5.3585277506921001</v>
          </cell>
          <cell r="H362">
            <v>6.1129554454324504</v>
          </cell>
          <cell r="I362">
            <v>8.1429813654675893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2.7305489105270113</v>
          </cell>
          <cell r="F363">
            <v>5.1921575674618033E-2</v>
          </cell>
          <cell r="G363">
            <v>6.8429014187686765E-2</v>
          </cell>
          <cell r="H363">
            <v>7.8063142408876643E-2</v>
          </cell>
          <cell r="I363">
            <v>0.10398680632300204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2.776926824717576</v>
          </cell>
          <cell r="F364">
            <v>5.2803454908493981E-2</v>
          </cell>
          <cell r="G364">
            <v>6.9591269489507709E-2</v>
          </cell>
          <cell r="H364">
            <v>7.9389031758863124E-2</v>
          </cell>
          <cell r="I364">
            <v>0.10575300474633231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1.69958203076585</v>
          </cell>
          <cell r="G365">
            <v>107.039504433254</v>
          </cell>
          <cell r="H365">
            <v>101.26526131302199</v>
          </cell>
          <cell r="I365">
            <v>98.092680845810094</v>
          </cell>
          <cell r="J365">
            <v>56.849157208243398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7.1955395637838346E-3</v>
          </cell>
          <cell r="G366">
            <v>0.45272076567687991</v>
          </cell>
          <cell r="H366">
            <v>0.49272932507756179</v>
          </cell>
          <cell r="I366">
            <v>0.5008901306450475</v>
          </cell>
          <cell r="J366">
            <v>0.3045049312355656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1.5479507870779131E-2</v>
          </cell>
          <cell r="G367">
            <v>0.95955987575651325</v>
          </cell>
          <cell r="H367">
            <v>1.0183072718269626</v>
          </cell>
          <cell r="I367">
            <v>1.0099915749072272</v>
          </cell>
          <cell r="J367">
            <v>0.59918712275385411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3.0134433169607292E-2</v>
          </cell>
          <cell r="G368">
            <v>1.8978635537811044</v>
          </cell>
          <cell r="H368">
            <v>1.7954833566138624</v>
          </cell>
          <cell r="I368">
            <v>1.7392319298902483</v>
          </cell>
          <cell r="J368">
            <v>1.0079637802880035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1.8569812258555499E-3</v>
          </cell>
          <cell r="G369">
            <v>3.1821088887442797E-2</v>
          </cell>
          <cell r="H369">
            <v>3.70529259331371E-3</v>
          </cell>
          <cell r="I369">
            <v>6.8680878456175705E-4</v>
          </cell>
          <cell r="J369">
            <v>1.88748071064146E-2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1.8569812258555499E-3</v>
          </cell>
          <cell r="G370">
            <v>3.366419099881169E-2</v>
          </cell>
          <cell r="H370">
            <v>3.7347355078944711E-2</v>
          </cell>
          <cell r="I370">
            <v>4.3775817448390833E-2</v>
          </cell>
          <cell r="J370">
            <v>2.588050272060197E-2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26.4933692913446</v>
          </cell>
          <cell r="F371">
            <v>8.9786593160300798E-2</v>
          </cell>
          <cell r="G371">
            <v>0.10767710508514976</v>
          </cell>
          <cell r="H371">
            <v>0.15196921054395632</v>
          </cell>
          <cell r="I371">
            <v>0.18042336073290971</v>
          </cell>
          <cell r="J371">
            <v>5.6475201658461011E-2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26.4933692913446</v>
          </cell>
          <cell r="F372">
            <v>8.9786593160300798E-2</v>
          </cell>
          <cell r="G372">
            <v>0.10767710508514976</v>
          </cell>
          <cell r="H372">
            <v>0.15196921054395632</v>
          </cell>
          <cell r="I372">
            <v>0.18042336073290971</v>
          </cell>
          <cell r="J372">
            <v>5.6475201658461011E-2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9.8357285029341797E-5</v>
          </cell>
          <cell r="F373">
            <v>9.1743896898804905E-5</v>
          </cell>
          <cell r="G373">
            <v>1.4004712414276299E-4</v>
          </cell>
          <cell r="H373">
            <v>1.7984665589670099E-4</v>
          </cell>
          <cell r="I373">
            <v>1.3936679469846299E-4</v>
          </cell>
          <cell r="J373">
            <v>1.9222104401041501E-4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4.1300871420869605</v>
          </cell>
          <cell r="F374">
            <v>0.11425331020682972</v>
          </cell>
          <cell r="G374">
            <v>0.11378456445096941</v>
          </cell>
          <cell r="H374">
            <v>0.11358258619069339</v>
          </cell>
          <cell r="I374">
            <v>0.10073947758577795</v>
          </cell>
          <cell r="J374">
            <v>5.0506701890240535E-2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0.43926710976919131</v>
          </cell>
          <cell r="F375">
            <v>0.44911238831185946</v>
          </cell>
          <cell r="G375">
            <v>0.52496915043131254</v>
          </cell>
          <cell r="H375">
            <v>0.41649063283450427</v>
          </cell>
          <cell r="I375">
            <v>1.0830886480710613</v>
          </cell>
          <cell r="J375">
            <v>3.3346514149423023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0.43926710976919014</v>
          </cell>
          <cell r="F376">
            <v>0.44911238831185801</v>
          </cell>
          <cell r="G376">
            <v>0.52496915043131109</v>
          </cell>
          <cell r="H376">
            <v>0.41649063283450316</v>
          </cell>
          <cell r="I376">
            <v>1.0830886480710566</v>
          </cell>
          <cell r="J376">
            <v>3.3346514149422894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0.50897626458786838</v>
          </cell>
          <cell r="F377">
            <v>0.51935735121044369</v>
          </cell>
          <cell r="G377">
            <v>0.60570873090427391</v>
          </cell>
          <cell r="H377">
            <v>0.4806643004630457</v>
          </cell>
          <cell r="I377">
            <v>1.2495896860319737</v>
          </cell>
          <cell r="J377">
            <v>3.8461803932358882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0.50897626458786838</v>
          </cell>
          <cell r="F378">
            <v>0.51935735121044369</v>
          </cell>
          <cell r="G378">
            <v>0.60570873090427391</v>
          </cell>
          <cell r="H378">
            <v>0.4806643004630457</v>
          </cell>
          <cell r="I378">
            <v>1.2495896860319737</v>
          </cell>
          <cell r="J378">
            <v>3.8461803932358882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9.0844253381038603E-2</v>
          </cell>
          <cell r="F379">
            <v>1.6940293212310199E-4</v>
          </cell>
          <cell r="G379">
            <v>1.9261173488829501E-3</v>
          </cell>
          <cell r="H379">
            <v>3.7382230470464398E-3</v>
          </cell>
          <cell r="I379">
            <v>4.3639901151059597E-2</v>
          </cell>
          <cell r="J379">
            <v>0.92898541148540903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9.0844253381038603E-2</v>
          </cell>
          <cell r="F380">
            <v>9.0819221279899137E-2</v>
          </cell>
          <cell r="G380">
            <v>9.2668823276540996E-2</v>
          </cell>
          <cell r="H380">
            <v>7.1564084130816247E-2</v>
          </cell>
          <cell r="I380">
            <v>0.18542877780257283</v>
          </cell>
          <cell r="J380">
            <v>0.97551681522602562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0.14052240765622229</v>
          </cell>
          <cell r="H381">
            <v>0.23930965530884052</v>
          </cell>
          <cell r="I381">
            <v>1.4230817635435777</v>
          </cell>
          <cell r="J381">
            <v>5.8665117546588323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0.14052240765622229</v>
          </cell>
          <cell r="H382">
            <v>0.23930965530884052</v>
          </cell>
          <cell r="I382">
            <v>1.4230817635435777</v>
          </cell>
          <cell r="J382">
            <v>5.8665117546588323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0.14052240765622201</v>
          </cell>
          <cell r="H383">
            <v>0.23930965530884099</v>
          </cell>
          <cell r="I383">
            <v>1.42308176354358</v>
          </cell>
          <cell r="J383">
            <v>5.8665117546588297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4.4835074665564197E-2</v>
          </cell>
          <cell r="H384">
            <v>2.4153000529283E-2</v>
          </cell>
          <cell r="I384">
            <v>0.17046199956968699</v>
          </cell>
          <cell r="J384">
            <v>1.37840963019745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4.4835074665564197E-2</v>
          </cell>
          <cell r="H385">
            <v>6.8988075194847204E-2</v>
          </cell>
          <cell r="I385">
            <v>0.41032521446277198</v>
          </cell>
          <cell r="J385">
            <v>1.69131589254093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0.1308082937169375</v>
          </cell>
          <cell r="F386">
            <v>1.0263738947209127E-2</v>
          </cell>
          <cell r="G386">
            <v>0.29528691780554628</v>
          </cell>
          <cell r="H386">
            <v>0.2966843380921137</v>
          </cell>
          <cell r="I386">
            <v>0.79741964301567303</v>
          </cell>
          <cell r="J386">
            <v>0.21036642651440532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0.13080829371693781</v>
          </cell>
          <cell r="F387">
            <v>1.0256901013200341E-2</v>
          </cell>
          <cell r="G387">
            <v>0.29497964733956777</v>
          </cell>
          <cell r="H387">
            <v>0.2966843380921137</v>
          </cell>
          <cell r="I387">
            <v>0.79741964301567603</v>
          </cell>
          <cell r="J387">
            <v>0.2103664265144056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0.17145577432989706</v>
          </cell>
          <cell r="F388">
            <v>1.3468240569062586E-2</v>
          </cell>
          <cell r="G388">
            <v>0.38147648594893879</v>
          </cell>
          <cell r="H388">
            <v>0.37128509155989731</v>
          </cell>
          <cell r="I388">
            <v>0.9380164100784214</v>
          </cell>
          <cell r="J388">
            <v>0.23413299814694907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0.17145577432989706</v>
          </cell>
          <cell r="F389">
            <v>1.3468240569062586E-2</v>
          </cell>
          <cell r="G389">
            <v>0.38147648594893879</v>
          </cell>
          <cell r="H389">
            <v>0.37128509155989731</v>
          </cell>
          <cell r="I389">
            <v>0.9380164100784214</v>
          </cell>
          <cell r="J389">
            <v>0.23413299814694907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0.586104810099219</v>
          </cell>
          <cell r="F390">
            <v>1.93552645293283E-2</v>
          </cell>
          <cell r="G390">
            <v>1.3393703168993E-2</v>
          </cell>
          <cell r="H390">
            <v>6.9386057072166902E-3</v>
          </cell>
          <cell r="I390">
            <v>5.5041250067590697E-2</v>
          </cell>
          <cell r="J390">
            <v>0.103053686237805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0.586104810099219</v>
          </cell>
          <cell r="F391">
            <v>0.60407109856146957</v>
          </cell>
          <cell r="G391">
            <v>0.61281036765627506</v>
          </cell>
          <cell r="H391">
            <v>0.60221451232718426</v>
          </cell>
          <cell r="I391">
            <v>0.47013757055898253</v>
          </cell>
          <cell r="J391">
            <v>0.31373943329517318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6.277556373439965E-4</v>
          </cell>
          <cell r="G392">
            <v>3.8155738390260789</v>
          </cell>
          <cell r="H392">
            <v>4.8994664845912483</v>
          </cell>
          <cell r="I392">
            <v>6.6046986852068423</v>
          </cell>
          <cell r="J392">
            <v>8.8797157553111017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6.277556373439965E-4</v>
          </cell>
          <cell r="G393">
            <v>3.8155738390260789</v>
          </cell>
          <cell r="H393">
            <v>4.8994664845912483</v>
          </cell>
          <cell r="I393">
            <v>6.6046986852068423</v>
          </cell>
          <cell r="J393">
            <v>8.8797157553111017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6.2775563734399705E-4</v>
          </cell>
          <cell r="G394">
            <v>3.8155738390260798</v>
          </cell>
          <cell r="H394">
            <v>4.8994664845912501</v>
          </cell>
          <cell r="I394">
            <v>6.6046986852068503</v>
          </cell>
          <cell r="J394">
            <v>8.8797157553110999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2.1400906530987199E-4</v>
          </cell>
          <cell r="G395">
            <v>1.21710619080786</v>
          </cell>
          <cell r="H395">
            <v>0.195088237156988</v>
          </cell>
          <cell r="I395">
            <v>0.26193757201899598</v>
          </cell>
          <cell r="J395">
            <v>2.0640431260333898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2.1400906530987199E-4</v>
          </cell>
          <cell r="G396">
            <v>1.21732019987317</v>
          </cell>
          <cell r="H396">
            <v>1.4124084370301599</v>
          </cell>
          <cell r="I396">
            <v>1.90396513340199</v>
          </cell>
          <cell r="J396">
            <v>2.5597671366083801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7.485161844948423</v>
          </cell>
          <cell r="F397">
            <v>7.3297215094311932E-2</v>
          </cell>
          <cell r="G397">
            <v>0.90654163149635281</v>
          </cell>
          <cell r="H397">
            <v>0.67589050248138693</v>
          </cell>
          <cell r="I397">
            <v>3.6894316198089725</v>
          </cell>
          <cell r="J397">
            <v>0.38967036270278743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7.4851618449484061</v>
          </cell>
          <cell r="F398">
            <v>7.3346079904374667E-2</v>
          </cell>
          <cell r="G398">
            <v>0.90748594569582708</v>
          </cell>
          <cell r="H398">
            <v>0.67589050248138693</v>
          </cell>
          <cell r="I398">
            <v>3.6894316198089596</v>
          </cell>
          <cell r="J398">
            <v>0.38967036270278688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9.9792097391492653</v>
          </cell>
          <cell r="F399">
            <v>9.5239952498808539E-2</v>
          </cell>
          <cell r="G399">
            <v>1.1724744081150356</v>
          </cell>
          <cell r="H399">
            <v>0.8461154558779399</v>
          </cell>
          <cell r="I399">
            <v>4.3413919452253262</v>
          </cell>
          <cell r="J399">
            <v>0.43339091906728239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9.9792097391492653</v>
          </cell>
          <cell r="F400">
            <v>9.5239952498808539E-2</v>
          </cell>
          <cell r="G400">
            <v>1.1724744081150356</v>
          </cell>
          <cell r="H400">
            <v>0.8461154558779399</v>
          </cell>
          <cell r="I400">
            <v>4.3413919452253262</v>
          </cell>
          <cell r="J400">
            <v>0.43339091906728239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0.59557256559223903</v>
          </cell>
          <cell r="F401">
            <v>8.3486780877882003E-3</v>
          </cell>
          <cell r="G401">
            <v>8.6409187864739893E-3</v>
          </cell>
          <cell r="H401">
            <v>5.8391521288593496E-3</v>
          </cell>
          <cell r="I401">
            <v>5.8360614363779498E-2</v>
          </cell>
          <cell r="J401">
            <v>8.3439075374762597E-2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0.59612426696674514</v>
          </cell>
          <cell r="F402">
            <v>0.60074246787161223</v>
          </cell>
          <cell r="G402">
            <v>0.60345838326429813</v>
          </cell>
          <cell r="H402">
            <v>0.58501447766196402</v>
          </cell>
          <cell r="I402">
            <v>0.44675860587360144</v>
          </cell>
          <cell r="J402">
            <v>0.28579249784794064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28.163751280839548</v>
          </cell>
          <cell r="F403">
            <v>0.69829896612850795</v>
          </cell>
          <cell r="G403">
            <v>0.88014791177738771</v>
          </cell>
          <cell r="H403">
            <v>0.34716350749646302</v>
          </cell>
          <cell r="I403">
            <v>0.55343911247132149</v>
          </cell>
          <cell r="J403">
            <v>3.4756608862956111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62.44754095538719</v>
          </cell>
          <cell r="F404">
            <v>58.694466533295362</v>
          </cell>
          <cell r="G404">
            <v>62.156576572189358</v>
          </cell>
          <cell r="H404">
            <v>63.1722206946624</v>
          </cell>
          <cell r="I404">
            <v>65.23845891889394</v>
          </cell>
          <cell r="J404">
            <v>67.597652519359897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90.610606495153633</v>
          </cell>
          <cell r="F405">
            <v>59.392765499423888</v>
          </cell>
          <cell r="G405">
            <v>63.036724483966751</v>
          </cell>
          <cell r="H405">
            <v>63.519384202158832</v>
          </cell>
          <cell r="I405">
            <v>65.791898031365278</v>
          </cell>
          <cell r="J405">
            <v>71.073313405655639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1.0646072099480701E-5</v>
          </cell>
          <cell r="F406">
            <v>8.2646401096643103E-6</v>
          </cell>
          <cell r="G406">
            <v>7.6273536586107398E-6</v>
          </cell>
          <cell r="H406">
            <v>1.0911142400285E-5</v>
          </cell>
          <cell r="I406">
            <v>1.65192065467944E-5</v>
          </cell>
          <cell r="J406">
            <v>3.7822525349449901E-5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4.3683923203827213</v>
          </cell>
          <cell r="G407">
            <v>4.3684077696612293</v>
          </cell>
          <cell r="H407">
            <v>4.3684214002091375</v>
          </cell>
          <cell r="I407">
            <v>4.3684514416883156</v>
          </cell>
          <cell r="J407">
            <v>4.368487994385438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0.34073853973699847</v>
          </cell>
          <cell r="F408">
            <v>8.5750016744280191E-3</v>
          </cell>
          <cell r="G408">
            <v>0.54953519776565307</v>
          </cell>
          <cell r="H408">
            <v>0.31714397931364763</v>
          </cell>
          <cell r="I408">
            <v>1.2535524502416118</v>
          </cell>
          <cell r="J408">
            <v>1.6014692835311022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0.8910942279093923</v>
          </cell>
          <cell r="F409">
            <v>2.2425213485665715E-2</v>
          </cell>
          <cell r="G409">
            <v>1.4371360608048294</v>
          </cell>
          <cell r="H409">
            <v>0.82939009364992178</v>
          </cell>
          <cell r="I409">
            <v>3.2782712329933834</v>
          </cell>
          <cell r="J409">
            <v>4.188138024628036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1.5454146934778672</v>
          </cell>
          <cell r="F410">
            <v>0.13522244956970636</v>
          </cell>
          <cell r="G410">
            <v>2.2125394318306024</v>
          </cell>
          <cell r="H410">
            <v>1.2021777358886736</v>
          </cell>
          <cell r="I410">
            <v>4.2145335237687203</v>
          </cell>
          <cell r="J410">
            <v>5.2570210488207305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2.0608242768458798E-5</v>
          </cell>
          <cell r="G411">
            <v>2.0135585851443399E-2</v>
          </cell>
          <cell r="H411">
            <v>1.3821889914789199E-3</v>
          </cell>
          <cell r="I411">
            <v>5.5464385399725397E-2</v>
          </cell>
          <cell r="J411">
            <v>2.0820545334203199E-2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5.5685283232112318E-2</v>
          </cell>
          <cell r="F412">
            <v>1.5576839107114618E-3</v>
          </cell>
          <cell r="G412">
            <v>2.1651787890569298E-2</v>
          </cell>
          <cell r="H412">
            <v>2.2832859494969101E-2</v>
          </cell>
          <cell r="I412">
            <v>8.1775232225981612E-2</v>
          </cell>
          <cell r="J412">
            <v>8.0379715321676454E-2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0.34174895442106989</v>
          </cell>
          <cell r="J413">
            <v>0.2533191353965602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0.34174895442106989</v>
          </cell>
          <cell r="J414">
            <v>0.2533191353965602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3.7539952241975198E-2</v>
          </cell>
          <cell r="J415">
            <v>1.42666388743239E-2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3.7563324157256897E-2</v>
          </cell>
          <cell r="J416">
            <v>2.7124870118968299E-2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129.38732486014101</v>
          </cell>
          <cell r="F417">
            <v>140.89876195595028</v>
          </cell>
          <cell r="G417">
            <v>122.08307968563065</v>
          </cell>
          <cell r="H417">
            <v>124.23674820161256</v>
          </cell>
          <cell r="I417">
            <v>95.93247528965712</v>
          </cell>
          <cell r="J417">
            <v>62.610944533717422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130.74990761422313</v>
          </cell>
          <cell r="F418">
            <v>144.55083460339057</v>
          </cell>
          <cell r="G418">
            <v>124.97556991685012</v>
          </cell>
          <cell r="H418">
            <v>126.72179239838069</v>
          </cell>
          <cell r="I418">
            <v>97.150924324628406</v>
          </cell>
          <cell r="J418">
            <v>62.955525105222144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1.3855483534308E-5</v>
          </cell>
          <cell r="F419">
            <v>1.29070996445875E-5</v>
          </cell>
          <cell r="G419">
            <v>1.34543957740585E-5</v>
          </cell>
          <cell r="H419">
            <v>1.5970929556735701E-5</v>
          </cell>
          <cell r="I419">
            <v>3.1385688496632399E-5</v>
          </cell>
          <cell r="J419">
            <v>8.8247712272961393E-5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15.305622066828398</v>
          </cell>
          <cell r="I420">
            <v>15.30566537187371</v>
          </cell>
          <cell r="J420">
            <v>15.305727580016878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12.24008505340446</v>
          </cell>
          <cell r="F421">
            <v>12.130163270698397</v>
          </cell>
          <cell r="G421">
            <v>12.147895867456995</v>
          </cell>
          <cell r="H421">
            <v>12.155518966764745</v>
          </cell>
          <cell r="I421">
            <v>12.167873144821948</v>
          </cell>
          <cell r="J421">
            <v>12.181855759706785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12.24008505340446</v>
          </cell>
          <cell r="F422">
            <v>12.130163270698397</v>
          </cell>
          <cell r="G422">
            <v>12.147895867456995</v>
          </cell>
          <cell r="H422">
            <v>12.155518966764745</v>
          </cell>
          <cell r="I422">
            <v>12.167873144821948</v>
          </cell>
          <cell r="J422">
            <v>12.181855759706785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1.9868238104820659E-2</v>
          </cell>
          <cell r="F424">
            <v>2.0357377977843424E-2</v>
          </cell>
          <cell r="G424">
            <v>2.1297724696017765E-2</v>
          </cell>
          <cell r="H424">
            <v>9.3492004142140053E-2</v>
          </cell>
          <cell r="I424">
            <v>0.29111308715658474</v>
          </cell>
          <cell r="J424">
            <v>0.11692779216864606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1.9868238104820603E-2</v>
          </cell>
          <cell r="F425">
            <v>2.0370949563161943E-2</v>
          </cell>
          <cell r="G425">
            <v>2.1319909825909426E-2</v>
          </cell>
          <cell r="H425">
            <v>9.3492004142140053E-2</v>
          </cell>
          <cell r="I425">
            <v>0.29111308715658379</v>
          </cell>
          <cell r="J425">
            <v>0.11692779216864597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1.3999145561822433E-2</v>
          </cell>
          <cell r="F426">
            <v>1.3357111470804114E-2</v>
          </cell>
          <cell r="G426">
            <v>1.5892454021765347E-2</v>
          </cell>
          <cell r="H426">
            <v>0.11720559641315123</v>
          </cell>
          <cell r="I426">
            <v>0.34276434627201074</v>
          </cell>
          <cell r="J426">
            <v>0.12972124131637386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1.3999145561822433E-2</v>
          </cell>
          <cell r="F427">
            <v>1.3357111470804114E-2</v>
          </cell>
          <cell r="G427">
            <v>1.5892454021765347E-2</v>
          </cell>
          <cell r="H427">
            <v>0.11720559641315123</v>
          </cell>
          <cell r="I427">
            <v>0.34276434627201074</v>
          </cell>
          <cell r="J427">
            <v>0.12972124131637386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0.24365947155496501</v>
          </cell>
          <cell r="F428">
            <v>8.3617799358547597E-3</v>
          </cell>
          <cell r="G428">
            <v>1.2592798644538701E-2</v>
          </cell>
          <cell r="H428">
            <v>9.7917478380944705E-3</v>
          </cell>
          <cell r="I428">
            <v>2.1485843854785299E-2</v>
          </cell>
          <cell r="J428">
            <v>7.0150437154490805E-2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0.24365947155496501</v>
          </cell>
          <cell r="F429">
            <v>0.25112601972302645</v>
          </cell>
          <cell r="G429">
            <v>0.26103517812562255</v>
          </cell>
          <cell r="H429">
            <v>0.26628110427800655</v>
          </cell>
          <cell r="I429">
            <v>0.29774542282071492</v>
          </cell>
          <cell r="J429">
            <v>0.19834546698077413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0.18607485698300186</v>
          </cell>
          <cell r="F430">
            <v>1.9720322894133981</v>
          </cell>
          <cell r="G430">
            <v>5.1090991652933106E-2</v>
          </cell>
          <cell r="H430">
            <v>2.1677784054631947E-2</v>
          </cell>
          <cell r="I430">
            <v>1.0987002071273259E-2</v>
          </cell>
          <cell r="J430">
            <v>7.2880867699442759E-4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16.049665320367001</v>
          </cell>
          <cell r="F431">
            <v>170.095297985012</v>
          </cell>
          <cell r="G431">
            <v>4.4067926758645699</v>
          </cell>
          <cell r="H431">
            <v>1.8697914624532801</v>
          </cell>
          <cell r="I431">
            <v>0.94767078678568295</v>
          </cell>
          <cell r="J431">
            <v>6.2862524996639205E-2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0.21777022144324296</v>
          </cell>
          <cell r="F432">
            <v>2.3079416280191585</v>
          </cell>
          <cell r="G432">
            <v>5.9793659102640027E-2</v>
          </cell>
          <cell r="H432">
            <v>2.5370304782269669E-2</v>
          </cell>
          <cell r="I432">
            <v>1.2858491001162597E-2</v>
          </cell>
          <cell r="J432">
            <v>8.5295149249171268E-4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0.175767679480063</v>
          </cell>
          <cell r="F433">
            <v>4.0163144813133198E-2</v>
          </cell>
          <cell r="G433">
            <v>2.0509035905985299E-3</v>
          </cell>
          <cell r="H433">
            <v>1.63123024745076E-3</v>
          </cell>
          <cell r="I433">
            <v>4.9159494739292797E-3</v>
          </cell>
          <cell r="J433">
            <v>2.63027058049316E-2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0.21514409567815829</v>
          </cell>
          <cell r="F434">
            <v>0.25474963429411657</v>
          </cell>
          <cell r="G434">
            <v>0.23103463269247018</v>
          </cell>
          <cell r="H434">
            <v>0.17029835087426359</v>
          </cell>
          <cell r="I434">
            <v>7.094065862363709E-2</v>
          </cell>
          <cell r="J434">
            <v>3.5765300567678474E-2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9.3206392155002593</v>
          </cell>
          <cell r="I435">
            <v>9.9105565092554126</v>
          </cell>
          <cell r="J435">
            <v>13.228592790690307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8.8261693481368753E-3</v>
          </cell>
          <cell r="I436">
            <v>1.3308681015602357E-2</v>
          </cell>
          <cell r="J436">
            <v>3.1021494273565996E-2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8.2397703164149225E-3</v>
          </cell>
          <cell r="I437">
            <v>1.3070298384617157E-2</v>
          </cell>
          <cell r="J437">
            <v>2.8788272009004377E-2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9.218259968812521E-3</v>
          </cell>
          <cell r="I438">
            <v>1.2831221320869455E-2</v>
          </cell>
          <cell r="J438">
            <v>2.0214006654211681E-2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1.0479286713682015E-2</v>
          </cell>
          <cell r="I439">
            <v>1.3441790244037952E-2</v>
          </cell>
          <cell r="J439">
            <v>1.7807897094183293E-2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1.6125655730997135</v>
          </cell>
          <cell r="I440">
            <v>1.9872795830084142</v>
          </cell>
          <cell r="J440">
            <v>2.9567455168772927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1.417866658432265</v>
          </cell>
          <cell r="I441">
            <v>0.91228815047374168</v>
          </cell>
          <cell r="J441">
            <v>1.571945236206685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1.9102226921194931</v>
          </cell>
          <cell r="I442">
            <v>1.3817634686262348</v>
          </cell>
          <cell r="J442">
            <v>2.2683264752347849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1.3762907206297503</v>
          </cell>
          <cell r="I443">
            <v>0.83563758586453984</v>
          </cell>
          <cell r="J443">
            <v>1.4208428474687251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5.3924796856209399E-2</v>
          </cell>
          <cell r="I444">
            <v>0.15882751366897666</v>
          </cell>
          <cell r="J444">
            <v>0.17448074870159758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7.038775011840788E-2</v>
          </cell>
          <cell r="I445">
            <v>0.11554885358929055</v>
          </cell>
          <cell r="J445">
            <v>9.2653458897295607E-2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0.46895044824532117</v>
          </cell>
          <cell r="I446">
            <v>1.0391153414283962</v>
          </cell>
          <cell r="J446">
            <v>1.4908904875087645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0.34323271517483694</v>
          </cell>
          <cell r="I447">
            <v>0.35705767015298628</v>
          </cell>
          <cell r="J447">
            <v>0.25567562996305782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6.0763494319307679E-2</v>
          </cell>
          <cell r="I448">
            <v>0.41246016728696605</v>
          </cell>
          <cell r="J448">
            <v>0.6724956847522443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0.42351610547192819</v>
          </cell>
          <cell r="I449">
            <v>0.44959583698684874</v>
          </cell>
          <cell r="J449">
            <v>0.34671697883415836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0.52910852847064727</v>
          </cell>
          <cell r="I450">
            <v>0.81316813307330138</v>
          </cell>
          <cell r="J450">
            <v>0.51913896496061751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0.54391879057712345</v>
          </cell>
          <cell r="I451">
            <v>0.91812888023755823</v>
          </cell>
          <cell r="J451">
            <v>0.777238668090944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5.7180494467242028E-2</v>
          </cell>
          <cell r="I452">
            <v>6.6894769574074434E-2</v>
          </cell>
          <cell r="J452">
            <v>4.1378916662502381E-2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5.2909130175674543E-2</v>
          </cell>
          <cell r="I453">
            <v>5.5133155186236391E-2</v>
          </cell>
          <cell r="J453">
            <v>4.1191485816811139E-2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2.5126428743773931E-2</v>
          </cell>
          <cell r="I454">
            <v>2.3774356659026431E-2</v>
          </cell>
          <cell r="J454">
            <v>2.0668112885020053E-2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2.9461334188111383E-2</v>
          </cell>
          <cell r="I455">
            <v>3.3233401501336815E-2</v>
          </cell>
          <cell r="J455">
            <v>2.6666369154158962E-2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0.23920048459343515</v>
          </cell>
          <cell r="I456">
            <v>0.12713602020213771</v>
          </cell>
          <cell r="J456">
            <v>8.9246460604594097E-2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9.3852775315726125E-2</v>
          </cell>
          <cell r="I457">
            <v>0.19218844050530243</v>
          </cell>
          <cell r="J457">
            <v>0.38357997860175241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0.86640917534125705</v>
          </cell>
          <cell r="I458">
            <v>0.37393030553185702</v>
          </cell>
          <cell r="J458">
            <v>4.1440768577237099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0.86640917534125705</v>
          </cell>
          <cell r="I459">
            <v>1.6198128086786143</v>
          </cell>
          <cell r="J459">
            <v>4.6930905714958477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1.1849357940837102</v>
          </cell>
          <cell r="F460">
            <v>4.8850762115395172E-2</v>
          </cell>
          <cell r="G460">
            <v>6.8898703453750917E-2</v>
          </cell>
          <cell r="H460">
            <v>4.2164188293773469E-2</v>
          </cell>
          <cell r="I460">
            <v>8.0048469984477844E-2</v>
          </cell>
          <cell r="J460">
            <v>4.3472935611044608E-2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1.1849357940837102</v>
          </cell>
          <cell r="F461">
            <v>4.8850762115395172E-2</v>
          </cell>
          <cell r="G461">
            <v>6.8898703453750917E-2</v>
          </cell>
          <cell r="H461">
            <v>4.2164188293773469E-2</v>
          </cell>
          <cell r="I461">
            <v>8.0048469984477844E-2</v>
          </cell>
          <cell r="J461">
            <v>4.3472935611044608E-2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161.31068758394352</v>
          </cell>
          <cell r="F462">
            <v>107.15370366055978</v>
          </cell>
          <cell r="G462">
            <v>98.747792708092277</v>
          </cell>
          <cell r="H462">
            <v>127.44790142426808</v>
          </cell>
          <cell r="I462">
            <v>115.30892407865052</v>
          </cell>
          <cell r="J462">
            <v>90.434234184897477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28.94543853887394</v>
          </cell>
          <cell r="F463">
            <v>68.90477727195389</v>
          </cell>
          <cell r="G463">
            <v>69.79401053891786</v>
          </cell>
          <cell r="H463">
            <v>42.870394944387129</v>
          </cell>
          <cell r="I463">
            <v>30.493790614971591</v>
          </cell>
          <cell r="J463">
            <v>26.120416186325436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4.4647890297752397</v>
          </cell>
          <cell r="F464">
            <v>0.45774885685071137</v>
          </cell>
          <cell r="G464">
            <v>0.64202838194033296</v>
          </cell>
          <cell r="H464">
            <v>0.26512296079440628</v>
          </cell>
          <cell r="I464">
            <v>1.0755370786360472</v>
          </cell>
          <cell r="J464">
            <v>3.3296391986624672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198.79811634208218</v>
          </cell>
          <cell r="F465">
            <v>184.83446034412586</v>
          </cell>
          <cell r="G465">
            <v>176.57396270979766</v>
          </cell>
          <cell r="H465">
            <v>177.06589108277379</v>
          </cell>
          <cell r="I465">
            <v>150.81409340480607</v>
          </cell>
          <cell r="J465">
            <v>121.78679755250305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1.7011980894074698E-5</v>
          </cell>
          <cell r="F466">
            <v>1.86188229165924E-5</v>
          </cell>
          <cell r="G466">
            <v>1.9515791025729299E-5</v>
          </cell>
          <cell r="H466">
            <v>2.1692772043268002E-5</v>
          </cell>
          <cell r="I466">
            <v>4.16930038057969E-5</v>
          </cell>
          <cell r="J466">
            <v>1.12867221425225E-4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13.914207114338462</v>
          </cell>
          <cell r="I467">
            <v>13.914267006607981</v>
          </cell>
          <cell r="J467">
            <v>13.914348338167841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0.90252514179304111</v>
          </cell>
          <cell r="F468">
            <v>3.7207957785584896E-2</v>
          </cell>
          <cell r="G468">
            <v>5.2477790285707551E-2</v>
          </cell>
          <cell r="H468">
            <v>3.2115022778810648E-2</v>
          </cell>
          <cell r="I468">
            <v>6.0970186809930278E-2</v>
          </cell>
          <cell r="J468">
            <v>3.3111850931009976E-2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1.1849357940837102</v>
          </cell>
          <cell r="F469">
            <v>4.8850762115395172E-2</v>
          </cell>
          <cell r="G469">
            <v>6.8898703453750917E-2</v>
          </cell>
          <cell r="H469">
            <v>4.2164188293773469E-2</v>
          </cell>
          <cell r="I469">
            <v>8.0048469984477844E-2</v>
          </cell>
          <cell r="J469">
            <v>4.3472935611044608E-2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1.44569408815563E-2</v>
          </cell>
          <cell r="F470">
            <v>9.4299309636525497E-3</v>
          </cell>
          <cell r="G470">
            <v>3.2510327290795598E-3</v>
          </cell>
          <cell r="H470">
            <v>4.5228958552228603E-3</v>
          </cell>
          <cell r="I470">
            <v>3.3054937544713101E-3</v>
          </cell>
          <cell r="J470">
            <v>3.83128835731469E-3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0.12847609724921277</v>
          </cell>
          <cell r="F471">
            <v>0.13624413779593567</v>
          </cell>
          <cell r="G471">
            <v>0.13772270338910417</v>
          </cell>
          <cell r="H471">
            <v>7.2408660276926606E-2</v>
          </cell>
          <cell r="I471">
            <v>8.430731501702389E-2</v>
          </cell>
          <cell r="J471">
            <v>6.2758914998530826E-2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4.4507466686034919E-2</v>
          </cell>
          <cell r="J472">
            <v>2.9527764221804715E-2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5.6747020024694547E-2</v>
          </cell>
          <cell r="J473">
            <v>3.9124287593891284E-2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6.2755528027309202</v>
          </cell>
          <cell r="J474">
            <v>4.16341475527447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0.11126866671508731</v>
          </cell>
          <cell r="J475">
            <v>7.3819410554511883E-2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9.5637542058880295E-3</v>
          </cell>
          <cell r="J476">
            <v>3.6161904223980002E-4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9.5637542058880295E-3</v>
          </cell>
          <cell r="J477">
            <v>9.9055352242497993E-3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214.16023455111724</v>
          </cell>
          <cell r="F478">
            <v>122.7747684445912</v>
          </cell>
          <cell r="G478">
            <v>117.29659847809305</v>
          </cell>
          <cell r="H478">
            <v>150.26011283398788</v>
          </cell>
          <cell r="I478">
            <v>146.34272555701756</v>
          </cell>
          <cell r="J478">
            <v>138.30660421966311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14.732180675957697</v>
          </cell>
          <cell r="F479">
            <v>0.38528621176528999</v>
          </cell>
          <cell r="G479">
            <v>0.52102512879835861</v>
          </cell>
          <cell r="H479">
            <v>0.1989481189994956</v>
          </cell>
          <cell r="I479">
            <v>0.36353370578213345</v>
          </cell>
          <cell r="J479">
            <v>2.0687866697964181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236.12114466451689</v>
          </cell>
          <cell r="F480">
            <v>128.9843710493918</v>
          </cell>
          <cell r="G480">
            <v>123.12119924210019</v>
          </cell>
          <cell r="H480">
            <v>156.66587952106477</v>
          </cell>
          <cell r="I480">
            <v>151.66479160194257</v>
          </cell>
          <cell r="J480">
            <v>144.08853191338568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8.9543046635079295E-5</v>
          </cell>
          <cell r="F481">
            <v>1.86533721514092E-4</v>
          </cell>
          <cell r="G481">
            <v>1.2873899732021999E-4</v>
          </cell>
          <cell r="H481">
            <v>1.8211627928397701E-4</v>
          </cell>
          <cell r="I481">
            <v>1.1026353066783199E-4</v>
          </cell>
          <cell r="J481">
            <v>2.8845628600160698E-4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12.649389067689132</v>
          </cell>
          <cell r="I482">
            <v>12.649850720445754</v>
          </cell>
          <cell r="J482">
            <v>12.650058770738603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2267.8430893260502</v>
          </cell>
          <cell r="F483">
            <v>2003.1799440738</v>
          </cell>
          <cell r="G483">
            <v>1872.2107531987799</v>
          </cell>
          <cell r="H483">
            <v>1342.12599698791</v>
          </cell>
          <cell r="I483">
            <v>470.84076133846997</v>
          </cell>
          <cell r="J483">
            <v>8.2336540695249399E-2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30.257360472189561</v>
          </cell>
          <cell r="F484">
            <v>26.726248365143224</v>
          </cell>
          <cell r="G484">
            <v>25.02224267085386</v>
          </cell>
          <cell r="H484">
            <v>17.924335525870795</v>
          </cell>
          <cell r="I484">
            <v>6.3564670561043242</v>
          </cell>
          <cell r="J484">
            <v>0.7105379091699866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30.771276652999273</v>
          </cell>
          <cell r="F485">
            <v>27.180189200458667</v>
          </cell>
          <cell r="G485">
            <v>25.403130979630731</v>
          </cell>
          <cell r="H485">
            <v>18.210664816660923</v>
          </cell>
          <cell r="I485">
            <v>6.3886127725708226</v>
          </cell>
          <cell r="J485">
            <v>1.1171850840603708E-3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4.4789512232490558E-2</v>
          </cell>
          <cell r="H486">
            <v>1.9385503013129284E-2</v>
          </cell>
          <cell r="I486">
            <v>7.7441986856290321E-2</v>
          </cell>
          <cell r="J486">
            <v>0.72327269633429703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9.2906043273291097</v>
          </cell>
          <cell r="F487">
            <v>9.2684641286916296</v>
          </cell>
          <cell r="G487">
            <v>7.5717666598321403</v>
          </cell>
          <cell r="H487">
            <v>6.2529538516447003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0.10022226890322677</v>
          </cell>
          <cell r="F488">
            <v>9.9983431808971263E-2</v>
          </cell>
          <cell r="G488">
            <v>8.1680330742525772E-2</v>
          </cell>
          <cell r="H488">
            <v>6.7453655357548062E-2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0.10022226890322677</v>
          </cell>
          <cell r="F489">
            <v>9.9983431808971263E-2</v>
          </cell>
          <cell r="G489">
            <v>8.1680330742525772E-2</v>
          </cell>
          <cell r="H489">
            <v>6.7453655357548062E-2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54.39297366204439</v>
          </cell>
          <cell r="F490">
            <v>43.314957065447118</v>
          </cell>
          <cell r="G490">
            <v>53.244719550048046</v>
          </cell>
          <cell r="H490">
            <v>52.15133590939211</v>
          </cell>
          <cell r="I490">
            <v>49.959977488936751</v>
          </cell>
          <cell r="J490">
            <v>47.776032286788563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54.39297366204439</v>
          </cell>
          <cell r="F491">
            <v>43.314957065447118</v>
          </cell>
          <cell r="G491">
            <v>53.244719550048046</v>
          </cell>
          <cell r="H491">
            <v>52.15133590939211</v>
          </cell>
          <cell r="I491">
            <v>49.959977488936751</v>
          </cell>
          <cell r="J491">
            <v>47.776032286788563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3.7512368791438195</v>
          </cell>
          <cell r="G493">
            <v>3.9466679423062181</v>
          </cell>
          <cell r="H493">
            <v>9.4378553166939465</v>
          </cell>
          <cell r="I493">
            <v>10.791306674299436</v>
          </cell>
          <cell r="J493">
            <v>12.144977350585897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1.2504122930479418</v>
          </cell>
          <cell r="G494">
            <v>1.31555598076874</v>
          </cell>
          <cell r="H494">
            <v>3.1459517722313119</v>
          </cell>
          <cell r="I494">
            <v>3.5971022247664766</v>
          </cell>
          <cell r="J494">
            <v>4.0483257835286297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0.23699998492146099</v>
          </cell>
          <cell r="G495">
            <v>1.26859180555267E-2</v>
          </cell>
          <cell r="H495">
            <v>0.33611512714202102</v>
          </cell>
          <cell r="I495">
            <v>0.142825147406028</v>
          </cell>
          <cell r="J495">
            <v>0.47941554115070301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0.23699998492146099</v>
          </cell>
          <cell r="G496">
            <v>0.24958559797760924</v>
          </cell>
          <cell r="H496">
            <v>0.58558133233926135</v>
          </cell>
          <cell r="I496">
            <v>0.67275291232428158</v>
          </cell>
          <cell r="J496">
            <v>0.75647532113618976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7.1230181623373658</v>
          </cell>
          <cell r="F497">
            <v>7.6293834859584173</v>
          </cell>
          <cell r="G497">
            <v>7.3776695023382253</v>
          </cell>
          <cell r="H497">
            <v>8.3995963080931002</v>
          </cell>
          <cell r="I497">
            <v>9.8953169905592127</v>
          </cell>
          <cell r="J497">
            <v>12.562410440802678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7.7436168126859828</v>
          </cell>
          <cell r="F498">
            <v>8.2919198301812518</v>
          </cell>
          <cell r="G498">
            <v>8.0151872495510315</v>
          </cell>
          <cell r="H498">
            <v>9.1194312155848518</v>
          </cell>
          <cell r="I498">
            <v>10.729249215334381</v>
          </cell>
          <cell r="J498">
            <v>13.603279797549284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0.79853952612499601</v>
          </cell>
          <cell r="F499">
            <v>3.3139803822375499E-5</v>
          </cell>
          <cell r="G499">
            <v>3.8007519988753503E-5</v>
          </cell>
          <cell r="H499">
            <v>4.3967989737383902E-5</v>
          </cell>
          <cell r="I499">
            <v>8.1890479967255898E-5</v>
          </cell>
          <cell r="J499">
            <v>1.23782814861712E-4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0.79853952612499601</v>
          </cell>
          <cell r="F500">
            <v>0.79857266592881904</v>
          </cell>
          <cell r="G500">
            <v>0.79861067344880798</v>
          </cell>
          <cell r="H500">
            <v>0.79865464143854503</v>
          </cell>
          <cell r="I500">
            <v>0.79880122784525798</v>
          </cell>
          <cell r="J500">
            <v>0.79892501066012001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0.8225806644100836</v>
          </cell>
          <cell r="I501">
            <v>2.2942097538941062</v>
          </cell>
          <cell r="J501">
            <v>17.311149920159373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0.82884740308795413</v>
          </cell>
          <cell r="I502">
            <v>2.3116879339947638</v>
          </cell>
          <cell r="J502">
            <v>17.44303297729504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5.4355755611609803E-2</v>
          </cell>
          <cell r="I503">
            <v>1.05350914574384E-2</v>
          </cell>
          <cell r="J503">
            <v>0.56878680161732798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5.4355755611609803E-2</v>
          </cell>
          <cell r="I504">
            <v>0.14122678978589201</v>
          </cell>
          <cell r="J504">
            <v>0.71001359140321996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1.2875868948074496</v>
          </cell>
          <cell r="G505">
            <v>2.0909732779344017</v>
          </cell>
          <cell r="H505">
            <v>2.6972920410098937</v>
          </cell>
          <cell r="I505">
            <v>3.8197033559081341</v>
          </cell>
          <cell r="J505">
            <v>5.171634915830893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1.2875868948074496</v>
          </cell>
          <cell r="G506">
            <v>2.0909732779344017</v>
          </cell>
          <cell r="H506">
            <v>2.6972920410098937</v>
          </cell>
          <cell r="I506">
            <v>3.8197033559081341</v>
          </cell>
          <cell r="J506">
            <v>5.171634915830893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1.28758689480745</v>
          </cell>
          <cell r="G507">
            <v>2.0909732779343999</v>
          </cell>
          <cell r="H507">
            <v>2.6972920410098902</v>
          </cell>
          <cell r="I507">
            <v>3.8197033559081399</v>
          </cell>
          <cell r="J507">
            <v>5.1716349158308903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1.4732302991990299E-6</v>
          </cell>
          <cell r="G508">
            <v>0.183969157630099</v>
          </cell>
          <cell r="H508">
            <v>0.122246119944265</v>
          </cell>
          <cell r="I508">
            <v>0.37779082108019801</v>
          </cell>
          <cell r="J508">
            <v>0.87473363013884697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0.43894679070671222</v>
          </cell>
          <cell r="G509">
            <v>0.66711863086039802</v>
          </cell>
          <cell r="H509">
            <v>0.77763996306414507</v>
          </cell>
          <cell r="I509">
            <v>1.101208645552211</v>
          </cell>
          <cell r="J509">
            <v>1.49087038506891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1.4515042592855729</v>
          </cell>
          <cell r="F510">
            <v>3.7283388280510383</v>
          </cell>
          <cell r="G510">
            <v>3.680807088652077</v>
          </cell>
          <cell r="H510">
            <v>0.88518883183814101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1.4515042592855729</v>
          </cell>
          <cell r="F511">
            <v>3.7283388280510383</v>
          </cell>
          <cell r="G511">
            <v>3.680807088652077</v>
          </cell>
          <cell r="H511">
            <v>0.88518883183814101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512.08042629582428</v>
          </cell>
          <cell r="J513">
            <v>1049.6587318983841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-512.08042629582405</v>
          </cell>
          <cell r="J514">
            <v>-1049.65873189838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3.6454346712310381</v>
          </cell>
          <cell r="J515">
            <v>7.7811617235972719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1.723296390036485</v>
          </cell>
          <cell r="J516">
            <v>3.6783673602459772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5.2278261156222969</v>
          </cell>
          <cell r="J517">
            <v>10.557180847303767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7.1944480498294799E-2</v>
          </cell>
          <cell r="J518">
            <v>0.106438534167934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7.1944480498294799E-2</v>
          </cell>
          <cell r="J519">
            <v>0.15865105552337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2.6388796066045641E-3</v>
          </cell>
          <cell r="G520">
            <v>1.3634786288667573E-3</v>
          </cell>
          <cell r="H520">
            <v>9.7574665066113401E-4</v>
          </cell>
          <cell r="I520">
            <v>2.1273206833306905E-3</v>
          </cell>
          <cell r="J520">
            <v>7.6477032329034177E-4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6.5971990165114028E-2</v>
          </cell>
          <cell r="G521">
            <v>3.408696572166884E-2</v>
          </cell>
          <cell r="H521">
            <v>2.4393666266528318E-2</v>
          </cell>
          <cell r="I521">
            <v>5.3183017083267219E-2</v>
          </cell>
          <cell r="J521">
            <v>1.9119258082258526E-2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7.9166388198136858E-3</v>
          </cell>
          <cell r="G522">
            <v>4.0904358866002662E-3</v>
          </cell>
          <cell r="H522">
            <v>2.9272399519834017E-3</v>
          </cell>
          <cell r="I522">
            <v>6.3819620499920675E-3</v>
          </cell>
          <cell r="J522">
            <v>2.2943109698710246E-3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8.906218672290403E-2</v>
          </cell>
          <cell r="G523">
            <v>4.6017403724253038E-2</v>
          </cell>
          <cell r="H523">
            <v>3.2931449459813252E-2</v>
          </cell>
          <cell r="I523">
            <v>7.1797073062410774E-2</v>
          </cell>
          <cell r="J523">
            <v>2.5810998411049016E-2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2.8386314743171303E-4</v>
          </cell>
          <cell r="F524">
            <v>6.5777223953774003E-3</v>
          </cell>
          <cell r="G524">
            <v>4.7446274096673798E-4</v>
          </cell>
          <cell r="H524">
            <v>1.1998433119404E-4</v>
          </cell>
          <cell r="I524">
            <v>8.8630754369414702E-4</v>
          </cell>
          <cell r="J524">
            <v>8.4068493165610704E-4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2.8386314743171303E-4</v>
          </cell>
          <cell r="F525">
            <v>6.8438935869214162E-3</v>
          </cell>
          <cell r="G525">
            <v>7.2658026812572616E-3</v>
          </cell>
          <cell r="H525">
            <v>7.2392008293892859E-3</v>
          </cell>
          <cell r="I525">
            <v>7.615221365493508E-3</v>
          </cell>
          <cell r="J525">
            <v>4.0985771740251961E-3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4514.8770307395598</v>
          </cell>
          <cell r="F526">
            <v>3843.6957361827599</v>
          </cell>
          <cell r="G526">
            <v>3441.7326563719498</v>
          </cell>
          <cell r="H526">
            <v>3221.0595090892198</v>
          </cell>
          <cell r="I526">
            <v>1709.96399197392</v>
          </cell>
          <cell r="J526">
            <v>0.103110454977883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60.237087146665289</v>
          </cell>
          <cell r="F527">
            <v>51.282246105334288</v>
          </cell>
          <cell r="G527">
            <v>45.961864366887774</v>
          </cell>
          <cell r="H527">
            <v>42.994285823907731</v>
          </cell>
          <cell r="I527">
            <v>22.918849973823008</v>
          </cell>
          <cell r="J527">
            <v>0.26826079746541925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61.260203944905811</v>
          </cell>
          <cell r="F528">
            <v>52.153266433958812</v>
          </cell>
          <cell r="G528">
            <v>46.699221931776783</v>
          </cell>
          <cell r="H528">
            <v>43.705013691848343</v>
          </cell>
          <cell r="I528">
            <v>23.201682387705841</v>
          </cell>
          <cell r="J528">
            <v>1.3990563769047909E-3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4.3344934827931128E-2</v>
          </cell>
          <cell r="H529">
            <v>1.9569986571795931E-2</v>
          </cell>
          <cell r="I529">
            <v>0.10651403347306559</v>
          </cell>
          <cell r="J529">
            <v>0.27149770788056493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71.694142441089056</v>
          </cell>
          <cell r="F530">
            <v>34.256463583077782</v>
          </cell>
          <cell r="G530">
            <v>48.634048020859304</v>
          </cell>
          <cell r="H530">
            <v>26.967877138039722</v>
          </cell>
          <cell r="I530">
            <v>16.553480292368352</v>
          </cell>
          <cell r="J530">
            <v>20.973487495934126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71.694142441089056</v>
          </cell>
          <cell r="F531">
            <v>34.256463583077782</v>
          </cell>
          <cell r="G531">
            <v>48.634048020859304</v>
          </cell>
          <cell r="H531">
            <v>26.967877138039722</v>
          </cell>
          <cell r="I531">
            <v>16.553480292368352</v>
          </cell>
          <cell r="J531">
            <v>20.973487495934126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1.5645719438502E-4</v>
          </cell>
          <cell r="F532">
            <v>1.4221516078062501E-4</v>
          </cell>
          <cell r="G532">
            <v>1.8193910921218199E-4</v>
          </cell>
          <cell r="H532">
            <v>1.2826756325390101E-4</v>
          </cell>
          <cell r="I532">
            <v>1.21165230707061E-4</v>
          </cell>
          <cell r="J532">
            <v>1.4276687868359199E-4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3.7462617958215314</v>
          </cell>
          <cell r="F533">
            <v>3.7430570407362089</v>
          </cell>
          <cell r="G533">
            <v>3.7428835594111725</v>
          </cell>
          <cell r="H533">
            <v>3.7428503812610763</v>
          </cell>
          <cell r="I533">
            <v>2.3999968392295017</v>
          </cell>
          <cell r="J533">
            <v>2.4000030080928179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29.850201415771316</v>
          </cell>
          <cell r="J534">
            <v>306.8090304399376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-29.850201415771298</v>
          </cell>
          <cell r="J535">
            <v>-306.80903043993698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6.6158294731015685E-2</v>
          </cell>
          <cell r="J536">
            <v>0.67999414741832009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0.39480114460578231</v>
          </cell>
          <cell r="J537">
            <v>2.5954715630363223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1.02685731501562E-2</v>
          </cell>
          <cell r="J538">
            <v>2.5688774640827999E-2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1.02685731501562E-2</v>
          </cell>
          <cell r="J539">
            <v>3.5941358143162315E-2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3.9977138605282805E-2</v>
          </cell>
          <cell r="F540">
            <v>2.8102248462004414E-3</v>
          </cell>
          <cell r="G540">
            <v>8.9312870976712699E-2</v>
          </cell>
          <cell r="H540">
            <v>4.3844573730296259E-2</v>
          </cell>
          <cell r="I540">
            <v>5.9843937620725103E-2</v>
          </cell>
          <cell r="J540">
            <v>2.8532813689422388E-3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74.674883265717099</v>
          </cell>
          <cell r="F541">
            <v>10.6381379073323</v>
          </cell>
          <cell r="G541">
            <v>24.9944640756928</v>
          </cell>
          <cell r="H541">
            <v>11.930276423975201</v>
          </cell>
          <cell r="I541">
            <v>15.0690285092387</v>
          </cell>
          <cell r="J541">
            <v>0.75028496226232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1.0132277240938556</v>
          </cell>
          <cell r="F542">
            <v>0.14434379792852478</v>
          </cell>
          <cell r="G542">
            <v>0.33913791147480055</v>
          </cell>
          <cell r="H542">
            <v>0.16187620656682733</v>
          </cell>
          <cell r="I542">
            <v>0.20446443024747199</v>
          </cell>
          <cell r="J542">
            <v>1.0180257289855077E-2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4.8435906888171502E-4</v>
          </cell>
          <cell r="G543">
            <v>5.1507074158762796E-3</v>
          </cell>
          <cell r="H543">
            <v>2.9430727697188099E-2</v>
          </cell>
          <cell r="I543">
            <v>5.5397562745057799E-4</v>
          </cell>
          <cell r="J543">
            <v>3.1749588412707599E-3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8.1063596641403099E-2</v>
          </cell>
          <cell r="F544">
            <v>4.778936168250851E-2</v>
          </cell>
          <cell r="G544">
            <v>2.5915606218385592E-2</v>
          </cell>
          <cell r="H544">
            <v>4.1557225592177019E-2</v>
          </cell>
          <cell r="I544">
            <v>7.7651356772100041E-2</v>
          </cell>
          <cell r="J544">
            <v>6.0617212240607496E-2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8.5751462990219078</v>
          </cell>
          <cell r="F545">
            <v>9.9823091319339312</v>
          </cell>
          <cell r="G545">
            <v>8.5026956918295333</v>
          </cell>
          <cell r="H545">
            <v>7.2200156345420083</v>
          </cell>
          <cell r="I545">
            <v>4.2262638682085756</v>
          </cell>
          <cell r="J545">
            <v>0.7540629566741851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8.5751462990219078</v>
          </cell>
          <cell r="F546">
            <v>9.9823091319339312</v>
          </cell>
          <cell r="G546">
            <v>8.5026956918295333</v>
          </cell>
          <cell r="H546">
            <v>7.2200156345420083</v>
          </cell>
          <cell r="I546">
            <v>4.2262638682085756</v>
          </cell>
          <cell r="J546">
            <v>0.7540629566741851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0.17602395436694435</v>
          </cell>
          <cell r="I547">
            <v>0.2741486236632163</v>
          </cell>
          <cell r="J547">
            <v>0.10824500228612545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0.28131592439032493</v>
          </cell>
          <cell r="I548">
            <v>0.41925051346045539</v>
          </cell>
          <cell r="J548">
            <v>0.15896818377611399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0.57336174877589707</v>
          </cell>
          <cell r="I549">
            <v>0.90842737030375464</v>
          </cell>
          <cell r="J549">
            <v>0.31944914762496224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1.3230808658680499E-2</v>
          </cell>
          <cell r="I550">
            <v>9.0186705458109792E-3</v>
          </cell>
          <cell r="J550">
            <v>3.1236637729963302E-3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1.3230808658680499E-2</v>
          </cell>
          <cell r="I551">
            <v>2.2398694229052885E-2</v>
          </cell>
          <cell r="J551">
            <v>1.1499424381367421E-2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32.820942369998185</v>
          </cell>
          <cell r="F552">
            <v>32.811044327306185</v>
          </cell>
          <cell r="G552">
            <v>31.811223606128252</v>
          </cell>
          <cell r="H552">
            <v>32.81790407581709</v>
          </cell>
          <cell r="I552">
            <v>32.817357428485487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98.94592861224524</v>
          </cell>
          <cell r="F553">
            <v>98.916088791847528</v>
          </cell>
          <cell r="G553">
            <v>95.901909960920818</v>
          </cell>
          <cell r="H553">
            <v>98.936769008119356</v>
          </cell>
          <cell r="I553">
            <v>98.935121019855103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1.2199979354470527</v>
          </cell>
          <cell r="F554">
            <v>1.2199549797969091</v>
          </cell>
          <cell r="G554">
            <v>1.2199501647747251</v>
          </cell>
          <cell r="H554">
            <v>1.2199535488610529</v>
          </cell>
          <cell r="I554">
            <v>1.2199546994002282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0.15435722107383834</v>
          </cell>
          <cell r="I555">
            <v>0.31871372152075206</v>
          </cell>
          <cell r="J555">
            <v>0.42473693538066271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0.15435722107383834</v>
          </cell>
          <cell r="I556">
            <v>0.31871372152075206</v>
          </cell>
          <cell r="J556">
            <v>0.42473693538066271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1.22135815737588E-2</v>
          </cell>
          <cell r="I557">
            <v>1.7842634144909001E-2</v>
          </cell>
          <cell r="J557">
            <v>1.53734554758303E-2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1.22135815737588E-2</v>
          </cell>
          <cell r="I558">
            <v>1.9796003974788399E-2</v>
          </cell>
          <cell r="J558">
            <v>2.1484936768347701E-2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1.0519286824496576E-2</v>
          </cell>
          <cell r="G559">
            <v>0.36819999498846401</v>
          </cell>
          <cell r="H559">
            <v>0.21638723551972447</v>
          </cell>
          <cell r="I559">
            <v>0.15962244125417768</v>
          </cell>
          <cell r="J559">
            <v>7.8327351867941208E-2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7.1985106184780898</v>
          </cell>
          <cell r="G560">
            <v>59.744574572284002</v>
          </cell>
          <cell r="H560">
            <v>31.9624705702029</v>
          </cell>
          <cell r="I560">
            <v>25.016307715783501</v>
          </cell>
          <cell r="J560">
            <v>11.484271639044501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0.12763316699429231</v>
          </cell>
          <cell r="G561">
            <v>1.059300967593688</v>
          </cell>
          <cell r="H561">
            <v>0.5667104711028883</v>
          </cell>
          <cell r="I561">
            <v>0.44355155524438777</v>
          </cell>
          <cell r="J561">
            <v>0.20362183757171154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0.25008026860344401</v>
          </cell>
          <cell r="G562">
            <v>9.5541772369223912E-2</v>
          </cell>
          <cell r="H562">
            <v>0.11059104892233773</v>
          </cell>
          <cell r="I562">
            <v>0.11037389450680853</v>
          </cell>
          <cell r="J562">
            <v>4.4182768510790268E-2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0.25008026860344401</v>
          </cell>
          <cell r="G563">
            <v>2.4472610318940999E-4</v>
          </cell>
          <cell r="H563">
            <v>1.5167132435995901E-2</v>
          </cell>
          <cell r="I563">
            <v>3.31297959833719E-4</v>
          </cell>
          <cell r="J563">
            <v>1.58331891344759E-2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0.25008026860344401</v>
          </cell>
          <cell r="G564">
            <v>9.554177236922401E-2</v>
          </cell>
          <cell r="H564">
            <v>0.11059104892233698</v>
          </cell>
          <cell r="I564">
            <v>0.11037389450680901</v>
          </cell>
          <cell r="J564">
            <v>4.4182768510790206E-2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0.16331248617513694</v>
          </cell>
          <cell r="I565">
            <v>0.30909412927816493</v>
          </cell>
          <cell r="J565">
            <v>0.43887110187671369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0.16455666406306099</v>
          </cell>
          <cell r="I566">
            <v>0.31144892828920107</v>
          </cell>
          <cell r="J566">
            <v>0.44221459222085269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1.66194974716911E-2</v>
          </cell>
          <cell r="I567">
            <v>1.5006318255516599E-3</v>
          </cell>
          <cell r="J567">
            <v>4.0927879853864301E-3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1.66194974716911E-2</v>
          </cell>
          <cell r="I568">
            <v>2.9235521772948001E-2</v>
          </cell>
          <cell r="J568">
            <v>3.33283097583345E-2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13.726232550327621</v>
          </cell>
          <cell r="F569">
            <v>12.662808081613623</v>
          </cell>
          <cell r="G569">
            <v>10.459602032308604</v>
          </cell>
          <cell r="H569">
            <v>10.775223217297706</v>
          </cell>
          <cell r="I569">
            <v>12.024650499529219</v>
          </cell>
          <cell r="J569">
            <v>5.2632950475262943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13.726232550327621</v>
          </cell>
          <cell r="F570">
            <v>12.662808081613623</v>
          </cell>
          <cell r="G570">
            <v>10.459602032308604</v>
          </cell>
          <cell r="H570">
            <v>10.775223217297706</v>
          </cell>
          <cell r="I570">
            <v>12.024650499529219</v>
          </cell>
          <cell r="J570">
            <v>5.2632950475262943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8.5742662190207497</v>
          </cell>
          <cell r="I571">
            <v>28.9164760280234</v>
          </cell>
          <cell r="J571">
            <v>8.0079695380740397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9.1215598074688764E-2</v>
          </cell>
          <cell r="I572">
            <v>0.31274912016124545</v>
          </cell>
          <cell r="J572">
            <v>8.8030870808615255E-2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2.7364679422406665E-2</v>
          </cell>
          <cell r="I573">
            <v>9.2286625621351301E-2</v>
          </cell>
          <cell r="J573">
            <v>2.5557349589597961E-2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0.1520259967911482</v>
          </cell>
          <cell r="I574">
            <v>0.51270347567417351</v>
          </cell>
          <cell r="J574">
            <v>0.14198527549776654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6.3434823266856804E-3</v>
          </cell>
          <cell r="I575">
            <v>2.4690994679658402E-4</v>
          </cell>
          <cell r="J575">
            <v>1.1680571331696601E-3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6.3434823266856804E-3</v>
          </cell>
          <cell r="I576">
            <v>2.3502436269071132E-2</v>
          </cell>
          <cell r="J576">
            <v>9.3464802923478151E-3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2.1772643068346544E-3</v>
          </cell>
          <cell r="F577">
            <v>1.7720044928241515E-3</v>
          </cell>
          <cell r="G577">
            <v>3.3867390080816941E-2</v>
          </cell>
          <cell r="H577">
            <v>2.3450078467190588E-2</v>
          </cell>
          <cell r="I577">
            <v>1.9681505555667469E-2</v>
          </cell>
          <cell r="J577">
            <v>8.4689590716029205E-4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1.1197359292292484E-2</v>
          </cell>
          <cell r="F578">
            <v>9.1131659630956183E-3</v>
          </cell>
          <cell r="G578">
            <v>0.17417514898705855</v>
          </cell>
          <cell r="H578">
            <v>0.12060040354555152</v>
          </cell>
          <cell r="I578">
            <v>0.10121917142914691</v>
          </cell>
          <cell r="J578">
            <v>4.3554646653957852E-3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71.367601039013806</v>
          </cell>
          <cell r="F579">
            <v>11.5558703745969</v>
          </cell>
          <cell r="G579">
            <v>28.072586882198902</v>
          </cell>
          <cell r="H579">
            <v>18.056351826203301</v>
          </cell>
          <cell r="I579">
            <v>15.0398616227689</v>
          </cell>
          <cell r="J579">
            <v>0.68251177374055005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0.96835279564469179</v>
          </cell>
          <cell r="F580">
            <v>0.15679607021162689</v>
          </cell>
          <cell r="G580">
            <v>0.38090348551151831</v>
          </cell>
          <cell r="H580">
            <v>0.24499798950072374</v>
          </cell>
          <cell r="I580">
            <v>0.2040686787349919</v>
          </cell>
          <cell r="J580">
            <v>9.2606753560454478E-3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7.6564679059135899E-3</v>
          </cell>
          <cell r="G581">
            <v>2.07468541859495E-4</v>
          </cell>
          <cell r="H581">
            <v>2.6188749480016999E-3</v>
          </cell>
          <cell r="I581">
            <v>1.4557268282938999E-3</v>
          </cell>
          <cell r="J581">
            <v>2.1667941056574399E-3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1.0664278109302925E-2</v>
          </cell>
          <cell r="F582">
            <v>1.7641410338037535E-2</v>
          </cell>
          <cell r="G582">
            <v>1.6967089111436465E-2</v>
          </cell>
          <cell r="H582">
            <v>1.7708512512947951E-2</v>
          </cell>
          <cell r="I582">
            <v>1.5453768334961242E-2</v>
          </cell>
          <cell r="J582">
            <v>1.0081577739982391E-2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0.27942105961412128</v>
          </cell>
          <cell r="J583">
            <v>0.27613287156312516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0.3392970009600032</v>
          </cell>
          <cell r="J584">
            <v>0.34845338554394362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0.66528823717647967</v>
          </cell>
          <cell r="J585">
            <v>0.65745921800744123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2.4874918030731899E-2</v>
          </cell>
          <cell r="J586">
            <v>1.77227740919507E-3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2.4874918030731899E-2</v>
          </cell>
          <cell r="J587">
            <v>2.6627358851963847E-2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4.8498399204579687</v>
          </cell>
          <cell r="G588">
            <v>9.5945705636567897</v>
          </cell>
          <cell r="H588">
            <v>12.308887489143219</v>
          </cell>
          <cell r="I588">
            <v>34.005612078346466</v>
          </cell>
          <cell r="J588">
            <v>61.937225223725484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4.8498399204579687</v>
          </cell>
          <cell r="G589">
            <v>9.5945705636567897</v>
          </cell>
          <cell r="H589">
            <v>12.308887489143219</v>
          </cell>
          <cell r="I589">
            <v>34.005612078346466</v>
          </cell>
          <cell r="J589">
            <v>61.937225223725484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4.8498399204579696</v>
          </cell>
          <cell r="G590">
            <v>9.5945705636568004</v>
          </cell>
          <cell r="H590">
            <v>12.308887489143199</v>
          </cell>
          <cell r="I590">
            <v>34.005612078346502</v>
          </cell>
          <cell r="J590">
            <v>61.937225223725498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1.42965009056518E-6</v>
          </cell>
          <cell r="G591">
            <v>1.2679661492601</v>
          </cell>
          <cell r="H591">
            <v>0.55726913616135498</v>
          </cell>
          <cell r="I591">
            <v>2.32587676004424</v>
          </cell>
          <cell r="J591">
            <v>11.2815433343869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1.6529284442371406</v>
          </cell>
          <cell r="G592">
            <v>3.06118857891019</v>
          </cell>
          <cell r="H592">
            <v>3.5495418182674303</v>
          </cell>
          <cell r="I592">
            <v>9.8061220921199759</v>
          </cell>
          <cell r="J592">
            <v>17.860557429775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2.3608971450217895E-3</v>
          </cell>
          <cell r="J593">
            <v>3.7559926516456984E-3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3.4261139310517406</v>
          </cell>
          <cell r="J594">
            <v>5.748087680748144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-3.4261139310517401</v>
          </cell>
          <cell r="J595">
            <v>-5.7480876807481396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5.3395999316652849E-2</v>
          </cell>
          <cell r="J596">
            <v>8.9877564785939321E-2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6.6104485861398863E-3</v>
          </cell>
          <cell r="J597">
            <v>1.1001891051503001E-2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7.9612815229035891E-2</v>
          </cell>
          <cell r="J598">
            <v>0.13429849656793488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4.2521485460708603E-3</v>
          </cell>
          <cell r="J599">
            <v>5.4550638736105997E-4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4.2521485460708603E-3</v>
          </cell>
          <cell r="J600">
            <v>4.7976549334319196E-3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1.6042927715326001</v>
          </cell>
          <cell r="G601">
            <v>55.6007993495801</v>
          </cell>
          <cell r="H601">
            <v>48.863875816592902</v>
          </cell>
          <cell r="I601">
            <v>44.756191220160602</v>
          </cell>
          <cell r="J601">
            <v>18.8636237267098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1.5144589733544307E-2</v>
          </cell>
          <cell r="G602">
            <v>0.39830131153432274</v>
          </cell>
          <cell r="H602">
            <v>0.45547117210427829</v>
          </cell>
          <cell r="I602">
            <v>0.44768885444788203</v>
          </cell>
          <cell r="J602">
            <v>0.19648366566486919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6.3550787292181816E-3</v>
          </cell>
          <cell r="G603">
            <v>0.16973832667415303</v>
          </cell>
          <cell r="H603">
            <v>0.19926863779562146</v>
          </cell>
          <cell r="I603">
            <v>0.19936144299632236</v>
          </cell>
          <cell r="J603">
            <v>9.0444861972717533E-2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2.844490729667733E-2</v>
          </cell>
          <cell r="G604">
            <v>0.98582977570177466</v>
          </cell>
          <cell r="H604">
            <v>0.86638077688994553</v>
          </cell>
          <cell r="I604">
            <v>0.79354948971915995</v>
          </cell>
          <cell r="J604">
            <v>0.33446141359414583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1.59326322763378E-3</v>
          </cell>
          <cell r="G605">
            <v>1.34844178177076E-2</v>
          </cell>
          <cell r="H605">
            <v>2.7746786179551198E-3</v>
          </cell>
          <cell r="I605">
            <v>2.1714336330749999E-4</v>
          </cell>
          <cell r="J605">
            <v>6.8169486273124804E-3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1.59326322763378E-3</v>
          </cell>
          <cell r="G606">
            <v>1.5074898365941839E-2</v>
          </cell>
          <cell r="H606">
            <v>1.7844550627271933E-2</v>
          </cell>
          <cell r="I606">
            <v>1.791145811196097E-2</v>
          </cell>
          <cell r="J606">
            <v>8.2510596814479326E-3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20.22498425721145</v>
          </cell>
          <cell r="F607">
            <v>20.199278804477277</v>
          </cell>
          <cell r="G607">
            <v>3.9741957851110397</v>
          </cell>
          <cell r="H607">
            <v>3.0739894645585055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60.972650508875027</v>
          </cell>
          <cell r="F608">
            <v>60.895155784241382</v>
          </cell>
          <cell r="G608">
            <v>11.981084760202886</v>
          </cell>
          <cell r="H608">
            <v>9.2672153860223379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0.72999622456589008</v>
          </cell>
          <cell r="F609">
            <v>0.72967986683194208</v>
          </cell>
          <cell r="G609">
            <v>0.15723111909908905</v>
          </cell>
          <cell r="H609">
            <v>0.11207358410953897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0.26407664729402958</v>
          </cell>
          <cell r="I610">
            <v>0.38285039948956806</v>
          </cell>
          <cell r="J610">
            <v>0.29831750081005864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9.9273258149422047E-2</v>
          </cell>
          <cell r="I611">
            <v>0.14392339091922621</v>
          </cell>
          <cell r="J611">
            <v>0.11214528271192944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0.42527442815744138</v>
          </cell>
          <cell r="I612">
            <v>0.64026075914952407</v>
          </cell>
          <cell r="J612">
            <v>0.41429501987835793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7.8203482708845695E-3</v>
          </cell>
          <cell r="I613">
            <v>3.7940084145095501E-3</v>
          </cell>
          <cell r="J613">
            <v>5.1982720087948801E-3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7.8203482708845695E-3</v>
          </cell>
          <cell r="I614">
            <v>1.2627901416929179E-2</v>
          </cell>
          <cell r="J614">
            <v>9.4212088514517393E-3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2.224895231840527E-2</v>
          </cell>
          <cell r="F615">
            <v>1.6022444937956095E-2</v>
          </cell>
          <cell r="G615">
            <v>0.33031289036188421</v>
          </cell>
          <cell r="H615">
            <v>0.30842405390407535</v>
          </cell>
          <cell r="I615">
            <v>0.91008232269937639</v>
          </cell>
          <cell r="J615">
            <v>0.19683198857335926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2.2248952318405228E-2</v>
          </cell>
          <cell r="F616">
            <v>1.6033126567914696E-2</v>
          </cell>
          <cell r="G616">
            <v>0.33065696628934416</v>
          </cell>
          <cell r="H616">
            <v>0.30842405390407535</v>
          </cell>
          <cell r="I616">
            <v>0.91008232269937339</v>
          </cell>
          <cell r="J616">
            <v>0.19683198857335904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1.5580512166718033E-2</v>
          </cell>
          <cell r="F617">
            <v>2.1316293502759855E-2</v>
          </cell>
          <cell r="G617">
            <v>0.4271519372418473</v>
          </cell>
          <cell r="H617">
            <v>0.38598069578344646</v>
          </cell>
          <cell r="I617">
            <v>1.0706237780622752</v>
          </cell>
          <cell r="J617">
            <v>0.2191328557200477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1.5580512166718033E-2</v>
          </cell>
          <cell r="F618">
            <v>2.1316293502759855E-2</v>
          </cell>
          <cell r="G618">
            <v>0.4271519372418473</v>
          </cell>
          <cell r="H618">
            <v>0.38598069578344646</v>
          </cell>
          <cell r="I618">
            <v>1.0706237780622752</v>
          </cell>
          <cell r="J618">
            <v>0.2191328557200477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0.52422695043714895</v>
          </cell>
          <cell r="F619">
            <v>2.4182689336951099E-2</v>
          </cell>
          <cell r="G619">
            <v>1.65482162786534E-2</v>
          </cell>
          <cell r="H619">
            <v>7.5601741050056797E-3</v>
          </cell>
          <cell r="I619">
            <v>4.9881593766766499E-2</v>
          </cell>
          <cell r="J619">
            <v>0.103485293398487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0.52422695043714895</v>
          </cell>
          <cell r="F620">
            <v>0.54716246947874925</v>
          </cell>
          <cell r="G620">
            <v>0.55957328469039969</v>
          </cell>
          <cell r="H620">
            <v>0.55033457358399274</v>
          </cell>
          <cell r="I620">
            <v>0.47242116826169894</v>
          </cell>
          <cell r="J620">
            <v>0.31336283175246027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0.21302117853972174</v>
          </cell>
          <cell r="F621">
            <v>0.25150567966602522</v>
          </cell>
          <cell r="G621">
            <v>0.43639710861461328</v>
          </cell>
          <cell r="H621">
            <v>2.0830445842272782E-2</v>
          </cell>
          <cell r="I621">
            <v>3.7530679396153059E-2</v>
          </cell>
          <cell r="J621">
            <v>5.4154027083379444E-3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8.3078259630491327E-2</v>
          </cell>
          <cell r="F622">
            <v>9.8087215069749725E-2</v>
          </cell>
          <cell r="G622">
            <v>0.17019487235969888</v>
          </cell>
          <cell r="H622">
            <v>8.1238738784863724E-3</v>
          </cell>
          <cell r="I622">
            <v>1.4636964964499673E-2</v>
          </cell>
          <cell r="J622">
            <v>2.1120070562517979E-3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0.60700384824893661</v>
          </cell>
          <cell r="F623">
            <v>0.71666543420833817</v>
          </cell>
          <cell r="G623">
            <v>1.24351356099734</v>
          </cell>
          <cell r="H623">
            <v>5.9356355427556295E-2</v>
          </cell>
          <cell r="I623">
            <v>0.10694367093933811</v>
          </cell>
          <cell r="J623">
            <v>1.5431190017408978E-2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1.480497190851065E-2</v>
          </cell>
          <cell r="F624">
            <v>1.7479644736788744E-2</v>
          </cell>
          <cell r="G624">
            <v>3.0329599048715614E-2</v>
          </cell>
          <cell r="H624">
            <v>1.4477159860379607E-3</v>
          </cell>
          <cell r="I624">
            <v>2.608382218032636E-3</v>
          </cell>
          <cell r="J624">
            <v>3.7637048822948695E-4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2.0330857925899E-4</v>
          </cell>
          <cell r="F625">
            <v>8.54594623072648E-5</v>
          </cell>
          <cell r="G625">
            <v>1.68682465278173E-4</v>
          </cell>
          <cell r="H625">
            <v>1.31553029227969E-4</v>
          </cell>
          <cell r="I625">
            <v>7.4455733533621503E-4</v>
          </cell>
          <cell r="J625">
            <v>1.7799544867761399E-4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3.3606565910889896E-2</v>
          </cell>
          <cell r="F626">
            <v>2.554561944078515E-2</v>
          </cell>
          <cell r="G626">
            <v>2.5481803835757627E-2</v>
          </cell>
          <cell r="H626">
            <v>6.8199723831681019E-3</v>
          </cell>
          <cell r="I626">
            <v>5.3628207491204279E-3</v>
          </cell>
          <cell r="J626">
            <v>4.3623798853728987E-3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0.16263198896617362</v>
          </cell>
          <cell r="F627">
            <v>0.1621729475856688</v>
          </cell>
          <cell r="G627">
            <v>0.16495168517655071</v>
          </cell>
          <cell r="H627">
            <v>0.12242301640339374</v>
          </cell>
          <cell r="I627">
            <v>0.16716627412739613</v>
          </cell>
          <cell r="J627">
            <v>0.20353096977252222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0.16263198896617384</v>
          </cell>
          <cell r="F628">
            <v>0.16217294758566891</v>
          </cell>
          <cell r="G628">
            <v>0.1649516851765509</v>
          </cell>
          <cell r="H628">
            <v>0.12242301640339384</v>
          </cell>
          <cell r="I628">
            <v>0.16716627412739626</v>
          </cell>
          <cell r="J628">
            <v>0.2035309697725225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0.18068736978803196</v>
          </cell>
          <cell r="F629">
            <v>0.18013388326497617</v>
          </cell>
          <cell r="G629">
            <v>0.1825519358128101</v>
          </cell>
          <cell r="H629">
            <v>0.13561643415948366</v>
          </cell>
          <cell r="I629">
            <v>0.18496182401362626</v>
          </cell>
          <cell r="J629">
            <v>0.22514101248436186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0.18068736978803196</v>
          </cell>
          <cell r="F630">
            <v>0.18013388326497617</v>
          </cell>
          <cell r="G630">
            <v>0.1825519358128101</v>
          </cell>
          <cell r="H630">
            <v>0.13561643415948366</v>
          </cell>
          <cell r="I630">
            <v>0.18496182401362626</v>
          </cell>
          <cell r="J630">
            <v>0.22514101248436186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6.7657362406966098E-2</v>
          </cell>
          <cell r="F631">
            <v>1.3324223244143101E-4</v>
          </cell>
          <cell r="G631">
            <v>7.2520880899038095E-4</v>
          </cell>
          <cell r="H631">
            <v>2.3216232715236399E-4</v>
          </cell>
          <cell r="I631">
            <v>1.66454693353946E-3</v>
          </cell>
          <cell r="J631">
            <v>7.0770807629294205E-2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6.7657023041646336E-2</v>
          </cell>
          <cell r="F632">
            <v>6.7656416331535144E-2</v>
          </cell>
          <cell r="G632">
            <v>6.8317453512715703E-2</v>
          </cell>
          <cell r="H632">
            <v>5.0049548928366466E-2</v>
          </cell>
          <cell r="I632">
            <v>6.8088939584059829E-2</v>
          </cell>
          <cell r="J632">
            <v>8.3196253786479282E-2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6.2302175520092336</v>
          </cell>
          <cell r="F633">
            <v>0.13019529226911736</v>
          </cell>
          <cell r="G633">
            <v>0.24750809411423971</v>
          </cell>
          <cell r="H633">
            <v>3.335145712924216E-2</v>
          </cell>
          <cell r="I633">
            <v>3.1513008167515365E-2</v>
          </cell>
          <cell r="J633">
            <v>1.9015856165353236E-2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6.2302175520092336</v>
          </cell>
          <cell r="F634">
            <v>0.13019529226911736</v>
          </cell>
          <cell r="G634">
            <v>0.24750809411423971</v>
          </cell>
          <cell r="H634">
            <v>3.335145712924216E-2</v>
          </cell>
          <cell r="I634">
            <v>3.1513008167515365E-2</v>
          </cell>
          <cell r="J634">
            <v>1.9015856165353236E-2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3.3987252956304501E-5</v>
          </cell>
          <cell r="F635">
            <v>3.1042849739631603E-5</v>
          </cell>
          <cell r="G635">
            <v>4.0282459405279597E-5</v>
          </cell>
          <cell r="H635">
            <v>3.2548294122186202E-5</v>
          </cell>
          <cell r="I635">
            <v>4.5379953148636698E-5</v>
          </cell>
          <cell r="J635">
            <v>1.03678891265391E-4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0.36181040092831596</v>
          </cell>
          <cell r="F636">
            <v>9.1839973248119877E-2</v>
          </cell>
          <cell r="G636">
            <v>9.0048334427069943E-2</v>
          </cell>
          <cell r="H636">
            <v>8.1709725817897372E-2</v>
          </cell>
          <cell r="I636">
            <v>8.1268361059133376E-2</v>
          </cell>
          <cell r="J636">
            <v>8.1393444535297732E-2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46.398694603539361</v>
          </cell>
          <cell r="F637">
            <v>15.727429369800909</v>
          </cell>
          <cell r="G637">
            <v>11.370930290858794</v>
          </cell>
          <cell r="H637">
            <v>6.5373344187248614</v>
          </cell>
          <cell r="I637">
            <v>5.8119396147499636</v>
          </cell>
          <cell r="J637">
            <v>5.5639964756649949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46.398694603539361</v>
          </cell>
          <cell r="F638">
            <v>15.727429369800909</v>
          </cell>
          <cell r="G638">
            <v>11.370930290858794</v>
          </cell>
          <cell r="H638">
            <v>6.5373344187248614</v>
          </cell>
          <cell r="I638">
            <v>5.8119396147499636</v>
          </cell>
          <cell r="J638">
            <v>5.5639964756649949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1.26534950804812E-4</v>
          </cell>
          <cell r="F639">
            <v>1.0636799276592199E-4</v>
          </cell>
          <cell r="G639">
            <v>1.2937273173447699E-4</v>
          </cell>
          <cell r="H639">
            <v>1.46950945161761E-4</v>
          </cell>
          <cell r="I639">
            <v>1.49787482785267E-4</v>
          </cell>
          <cell r="J639">
            <v>2.1220820803169099E-4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1.8532098644739301</v>
          </cell>
          <cell r="F640">
            <v>0.94017243766396019</v>
          </cell>
          <cell r="G640">
            <v>0.93558552664299999</v>
          </cell>
          <cell r="H640">
            <v>0.93215495926647485</v>
          </cell>
          <cell r="I640">
            <v>0.93118242739563728</v>
          </cell>
          <cell r="J640">
            <v>0.93040506206388329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2.2255056813093033E-2</v>
          </cell>
          <cell r="F641">
            <v>2.2404343455284175E-2</v>
          </cell>
          <cell r="G641">
            <v>2.6066352122019857E-2</v>
          </cell>
          <cell r="H641">
            <v>0.12667254763719737</v>
          </cell>
          <cell r="I641">
            <v>0.36869987432025503</v>
          </cell>
          <cell r="J641">
            <v>0.13965500417175403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2.2255056813092981E-2</v>
          </cell>
          <cell r="F642">
            <v>2.2419279684254313E-2</v>
          </cell>
          <cell r="G642">
            <v>2.6093504572146924E-2</v>
          </cell>
          <cell r="H642">
            <v>0.12667254763719737</v>
          </cell>
          <cell r="I642">
            <v>0.3686998743202537</v>
          </cell>
          <cell r="J642">
            <v>0.13965500417175392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1.5588651492338186E-2</v>
          </cell>
          <cell r="F643">
            <v>1.4467368263867292E-2</v>
          </cell>
          <cell r="G643">
            <v>1.9236090618665949E-2</v>
          </cell>
          <cell r="H643">
            <v>0.1588017926834496</v>
          </cell>
          <cell r="I643">
            <v>0.43418958151325299</v>
          </cell>
          <cell r="J643">
            <v>0.15561212362769178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1.5588651492338186E-2</v>
          </cell>
          <cell r="F644">
            <v>1.4467368263867292E-2</v>
          </cell>
          <cell r="G644">
            <v>1.9236090618665949E-2</v>
          </cell>
          <cell r="H644">
            <v>0.1588017926834496</v>
          </cell>
          <cell r="I644">
            <v>0.43418958151325299</v>
          </cell>
          <cell r="J644">
            <v>0.15561212362769178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0.37305026699028399</v>
          </cell>
          <cell r="F645">
            <v>1.4886168113781999E-2</v>
          </cell>
          <cell r="G645">
            <v>2.2174613450104599E-2</v>
          </cell>
          <cell r="H645">
            <v>1.6437197314638399E-2</v>
          </cell>
          <cell r="I645">
            <v>4.9435437303859103E-2</v>
          </cell>
          <cell r="J645">
            <v>0.102664633820059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0.37305026699028399</v>
          </cell>
          <cell r="F646">
            <v>0.38650284941888008</v>
          </cell>
          <cell r="G646">
            <v>0.40492685355734154</v>
          </cell>
          <cell r="H646">
            <v>0.4147361058250863</v>
          </cell>
          <cell r="I646">
            <v>0.46663313153624586</v>
          </cell>
          <cell r="J646">
            <v>0.30783464913686004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9.7317101471842005</v>
          </cell>
          <cell r="I647">
            <v>28.719763333442</v>
          </cell>
          <cell r="J647">
            <v>19.1595227794494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7.2470181947116269E-2</v>
          </cell>
          <cell r="I648">
            <v>0.22405489125380304</v>
          </cell>
          <cell r="J648">
            <v>0.15286853281475615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8.1166603780770258E-2</v>
          </cell>
          <cell r="I649">
            <v>0.23749818472903125</v>
          </cell>
          <cell r="J649">
            <v>0.15286853281475615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0.17254805225503866</v>
          </cell>
          <cell r="I650">
            <v>0.50921566194046142</v>
          </cell>
          <cell r="J650">
            <v>0.33970785069945814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6.5372052346336397E-3</v>
          </cell>
          <cell r="I651">
            <v>3.0584416754897198E-4</v>
          </cell>
          <cell r="J651">
            <v>7.0572826307193097E-4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6.5372052346336397E-3</v>
          </cell>
          <cell r="I652">
            <v>2.0847258669662413E-2</v>
          </cell>
          <cell r="J652">
            <v>1.3842648533891028E-2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12.753823743437895</v>
          </cell>
          <cell r="F653">
            <v>9.4076801455092632E-2</v>
          </cell>
          <cell r="G653">
            <v>8.874196872649151E-2</v>
          </cell>
          <cell r="H653">
            <v>3.541376878225793E-2</v>
          </cell>
          <cell r="I653">
            <v>9.5605989326767907E-2</v>
          </cell>
          <cell r="J653">
            <v>7.5910371178010916E-2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12.753823743437895</v>
          </cell>
          <cell r="F654">
            <v>9.4076801455092632E-2</v>
          </cell>
          <cell r="G654">
            <v>8.874196872649151E-2</v>
          </cell>
          <cell r="H654">
            <v>3.541376878225793E-2</v>
          </cell>
          <cell r="I654">
            <v>9.5605989326767907E-2</v>
          </cell>
          <cell r="J654">
            <v>7.5910371178010916E-2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1.14948535167202E-4</v>
          </cell>
          <cell r="F655">
            <v>9.4049695113839298E-5</v>
          </cell>
          <cell r="G655">
            <v>1.16634667477904E-4</v>
          </cell>
          <cell r="H655">
            <v>1.3193586409298899E-4</v>
          </cell>
          <cell r="I655">
            <v>1.1457134631331599E-4</v>
          </cell>
          <cell r="J655">
            <v>1.4199760318013601E-4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1.2998206344415071</v>
          </cell>
          <cell r="F656">
            <v>8.8462166389509989E-2</v>
          </cell>
          <cell r="G656">
            <v>8.6365891626559943E-2</v>
          </cell>
          <cell r="H656">
            <v>8.4341867017193151E-2</v>
          </cell>
          <cell r="I656">
            <v>8.3638909654291993E-2</v>
          </cell>
          <cell r="J656">
            <v>8.366722878412447E-2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0.16290659712791877</v>
          </cell>
          <cell r="F657">
            <v>0.16243575356742701</v>
          </cell>
          <cell r="G657">
            <v>0.16516627076244089</v>
          </cell>
          <cell r="H657">
            <v>0.12278209336820704</v>
          </cell>
          <cell r="I657">
            <v>0.1694631398286664</v>
          </cell>
          <cell r="J657">
            <v>0.20506316973868613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0.16290659712791894</v>
          </cell>
          <cell r="F658">
            <v>0.16243575356742723</v>
          </cell>
          <cell r="G658">
            <v>0.16516627076244114</v>
          </cell>
          <cell r="H658">
            <v>0.12278209336820717</v>
          </cell>
          <cell r="I658">
            <v>0.16946313982866662</v>
          </cell>
          <cell r="J658">
            <v>0.2050631697386863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0.18099104928693144</v>
          </cell>
          <cell r="F659">
            <v>0.18042451114848551</v>
          </cell>
          <cell r="G659">
            <v>0.1827892384580751</v>
          </cell>
          <cell r="H659">
            <v>0.13601859499368393</v>
          </cell>
          <cell r="I659">
            <v>0.1875435376242599</v>
          </cell>
          <cell r="J659">
            <v>0.22683484714254953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0.18099104928693144</v>
          </cell>
          <cell r="F660">
            <v>0.18042451114848551</v>
          </cell>
          <cell r="G660">
            <v>0.1827892384580751</v>
          </cell>
          <cell r="H660">
            <v>0.13601859499368393</v>
          </cell>
          <cell r="I660">
            <v>0.1875435376242599</v>
          </cell>
          <cell r="J660">
            <v>0.22683484714254953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6.7772617732886703E-2</v>
          </cell>
          <cell r="F661">
            <v>1.3303332832724401E-4</v>
          </cell>
          <cell r="G661">
            <v>7.4015380277783099E-4</v>
          </cell>
          <cell r="H661">
            <v>2.3474488732678499E-4</v>
          </cell>
          <cell r="I661">
            <v>1.7014986751671701E-3</v>
          </cell>
          <cell r="J661">
            <v>7.1218961200917905E-2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6.7772278350488199E-2</v>
          </cell>
          <cell r="F662">
            <v>6.7770949491473831E-2</v>
          </cell>
          <cell r="G662">
            <v>6.8447432821112625E-2</v>
          </cell>
          <cell r="H662">
            <v>5.015014373822442E-2</v>
          </cell>
          <cell r="I662">
            <v>6.9026671108270002E-2</v>
          </cell>
          <cell r="J662">
            <v>8.3821110037976904E-2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1.939532716095981</v>
          </cell>
          <cell r="F663">
            <v>1.8613353595913624</v>
          </cell>
          <cell r="G663">
            <v>2.5518559373993437</v>
          </cell>
          <cell r="H663">
            <v>2.24544934983675</v>
          </cell>
          <cell r="I663">
            <v>0.60252456801177523</v>
          </cell>
          <cell r="J663">
            <v>2.1629594392304531E-2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0.2306051404552063</v>
          </cell>
          <cell r="F664">
            <v>0.2304755616948691</v>
          </cell>
          <cell r="G664">
            <v>0.3369130793983186</v>
          </cell>
          <cell r="H664">
            <v>0.33325999014198404</v>
          </cell>
          <cell r="I664">
            <v>0.11895753932082767</v>
          </cell>
          <cell r="J664">
            <v>6.3761844337669555E-3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344.539359692191</v>
          </cell>
          <cell r="F665">
            <v>344.75908664807503</v>
          </cell>
          <cell r="G665">
            <v>504.50535005248599</v>
          </cell>
          <cell r="H665">
            <v>499.035087285212</v>
          </cell>
          <cell r="I665">
            <v>178.13115217614799</v>
          </cell>
          <cell r="J665">
            <v>9.54792009114521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3.712708617372745</v>
          </cell>
          <cell r="F666">
            <v>3.7150763647421874</v>
          </cell>
          <cell r="G666">
            <v>5.4364800652207519</v>
          </cell>
          <cell r="H666">
            <v>5.3775332681596213</v>
          </cell>
          <cell r="I666">
            <v>1.9195167260360757</v>
          </cell>
          <cell r="J666">
            <v>0.1028870699476855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3.5238067800124297E-5</v>
          </cell>
          <cell r="G667">
            <v>4.9260880861807201E-5</v>
          </cell>
          <cell r="H667">
            <v>6.3429240633383101E-4</v>
          </cell>
          <cell r="I667">
            <v>3.28246520782582E-5</v>
          </cell>
          <cell r="J667">
            <v>1.05930497935141E-5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4.9451246587456088E-2</v>
          </cell>
          <cell r="F668">
            <v>3.2688311756283325E-2</v>
          </cell>
          <cell r="G668">
            <v>2.6833291145605731E-2</v>
          </cell>
          <cell r="H668">
            <v>1.8311969737106359E-2</v>
          </cell>
          <cell r="I668">
            <v>1.3843595833759577E-2</v>
          </cell>
          <cell r="J668">
            <v>6.9299414686902006E-3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0.31846825544067803</v>
          </cell>
          <cell r="F669">
            <v>9.8781628332766006E-2</v>
          </cell>
          <cell r="G669">
            <v>0.10083239015389124</v>
          </cell>
          <cell r="H669">
            <v>9.4639360290054875E-2</v>
          </cell>
          <cell r="I669">
            <v>9.5854744204046605E-2</v>
          </cell>
          <cell r="J669">
            <v>9.5306518810026331E-2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0.31846825544067764</v>
          </cell>
          <cell r="F670">
            <v>9.8781628332765922E-2</v>
          </cell>
          <cell r="G670">
            <v>0.10083239015389117</v>
          </cell>
          <cell r="H670">
            <v>9.4639360290054791E-2</v>
          </cell>
          <cell r="I670">
            <v>9.5854744204046535E-2</v>
          </cell>
          <cell r="J670">
            <v>9.5306518810026233E-2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0.45696675887189664</v>
          </cell>
          <cell r="F671">
            <v>0.14202245359365961</v>
          </cell>
          <cell r="G671">
            <v>0.14438738890978789</v>
          </cell>
          <cell r="H671">
            <v>0.13554474118149812</v>
          </cell>
          <cell r="I671">
            <v>0.13761613762093075</v>
          </cell>
          <cell r="J671">
            <v>0.13657187477190919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0.45696675887189664</v>
          </cell>
          <cell r="F672">
            <v>0.14202245359365961</v>
          </cell>
          <cell r="G672">
            <v>0.14438738890978789</v>
          </cell>
          <cell r="H672">
            <v>0.13554474118149812</v>
          </cell>
          <cell r="I672">
            <v>0.13761613762093075</v>
          </cell>
          <cell r="J672">
            <v>0.13657187477190919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1.8425278177564599E-4</v>
          </cell>
          <cell r="G673">
            <v>1.75995755207709E-4</v>
          </cell>
          <cell r="H673">
            <v>1.58761795090249E-4</v>
          </cell>
          <cell r="I673">
            <v>2.3626177256977999E-4</v>
          </cell>
          <cell r="J673">
            <v>2.13807999074231E-4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9.9931648004013107E-2</v>
          </cell>
          <cell r="G674">
            <v>9.990233522640099E-2</v>
          </cell>
          <cell r="H674">
            <v>9.9855570118435599E-2</v>
          </cell>
          <cell r="I674">
            <v>9.9931954791920297E-2</v>
          </cell>
          <cell r="J674">
            <v>9.9963409676755613E-2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H675">
            <v>9.000414555861658E-5</v>
          </cell>
          <cell r="I675">
            <v>2.6723234992411912E-3</v>
          </cell>
          <cell r="J675">
            <v>2.236461025628201E-2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H676">
            <v>9.000414555861658E-5</v>
          </cell>
          <cell r="I676">
            <v>2.6723234992411912E-3</v>
          </cell>
          <cell r="J676">
            <v>2.236461025628201E-2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1.30753993208924E-5</v>
          </cell>
          <cell r="I677">
            <v>3.5796279603565002E-4</v>
          </cell>
          <cell r="J677">
            <v>2.8730313524774802E-3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1.30753993208924E-5</v>
          </cell>
          <cell r="I678">
            <v>3.8809876565810102E-4</v>
          </cell>
          <cell r="J678">
            <v>3.2479891140994501E-3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92.648477441017604</v>
          </cell>
          <cell r="F679">
            <v>3.64044104835249</v>
          </cell>
          <cell r="G679">
            <v>105.39177293457701</v>
          </cell>
          <cell r="H679">
            <v>96.327105037115601</v>
          </cell>
          <cell r="I679">
            <v>133.528229704936</v>
          </cell>
          <cell r="J679">
            <v>95.5297821251839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0.11827968003785594</v>
          </cell>
          <cell r="F680">
            <v>3.5550251936191039E-2</v>
          </cell>
          <cell r="G680">
            <v>0.94143175410819113</v>
          </cell>
          <cell r="H680">
            <v>0.96395285349630067</v>
          </cell>
          <cell r="I680">
            <v>1.3960502040325524</v>
          </cell>
          <cell r="J680">
            <v>1.0167244657730417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5.4446201922187576E-2</v>
          </cell>
          <cell r="F681">
            <v>1.6525282744435887E-2</v>
          </cell>
          <cell r="G681">
            <v>0.44416791001850586</v>
          </cell>
          <cell r="H681">
            <v>0.46642880007885434</v>
          </cell>
          <cell r="I681">
            <v>0.69235010118687601</v>
          </cell>
          <cell r="J681">
            <v>0.51669603998302127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1.6427035007272623</v>
          </cell>
          <cell r="F682">
            <v>6.4546827098448306E-2</v>
          </cell>
          <cell r="G682">
            <v>1.8686484562868302</v>
          </cell>
          <cell r="H682">
            <v>1.7079273942750981</v>
          </cell>
          <cell r="I682">
            <v>2.3675218032790011</v>
          </cell>
          <cell r="J682">
            <v>1.6937904632124789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2.5410477777779598E-5</v>
          </cell>
          <cell r="G683">
            <v>2.8337448851213299E-2</v>
          </cell>
          <cell r="H683">
            <v>2.2417623847573501E-3</v>
          </cell>
          <cell r="I683">
            <v>5.3552381709500601E-4</v>
          </cell>
          <cell r="J683">
            <v>2.0559843264562099E-2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1.2097755022895392E-2</v>
          </cell>
          <cell r="F684">
            <v>4.6584255567464301E-3</v>
          </cell>
          <cell r="G684">
            <v>3.2975649786707098E-2</v>
          </cell>
          <cell r="H684">
            <v>3.5181713233969188E-2</v>
          </cell>
          <cell r="I684">
            <v>5.5035928433050822E-2</v>
          </cell>
          <cell r="J684">
            <v>3.9542770454205678E-2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7.3979206614917262E-2</v>
          </cell>
          <cell r="I685">
            <v>0.56899295398978089</v>
          </cell>
          <cell r="J685">
            <v>1.1158317152112682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7.4726471328199345E-2</v>
          </cell>
          <cell r="I686">
            <v>0.57474035756543551</v>
          </cell>
          <cell r="J686">
            <v>1.1271027426376463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1.6138285757676601E-2</v>
          </cell>
          <cell r="I687">
            <v>1.9128670949857599E-2</v>
          </cell>
          <cell r="J687">
            <v>7.1585070722826799E-2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1.6138285757676601E-2</v>
          </cell>
          <cell r="I688">
            <v>8.8433611692180197E-2</v>
          </cell>
          <cell r="J688">
            <v>0.160018682415007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4.0499763912151785</v>
          </cell>
          <cell r="F689">
            <v>4.649727919011303</v>
          </cell>
          <cell r="G689">
            <v>5.7384962305656444</v>
          </cell>
          <cell r="H689">
            <v>6.5275536935813641</v>
          </cell>
          <cell r="I689">
            <v>8.9721244375740756</v>
          </cell>
          <cell r="J689">
            <v>18.903734008899676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4.0499763912151785</v>
          </cell>
          <cell r="F690">
            <v>4.649727919011303</v>
          </cell>
          <cell r="G690">
            <v>5.7384962305656444</v>
          </cell>
          <cell r="H690">
            <v>6.5275536935813641</v>
          </cell>
          <cell r="I690">
            <v>8.9721244375740756</v>
          </cell>
          <cell r="J690">
            <v>18.903734008899676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1.4249473103638894</v>
          </cell>
          <cell r="F691">
            <v>1.5805578016703372</v>
          </cell>
          <cell r="G691">
            <v>2.0536278616350576</v>
          </cell>
          <cell r="H691">
            <v>2.1363414593591425</v>
          </cell>
          <cell r="I691">
            <v>2.18168969772774</v>
          </cell>
          <cell r="J691">
            <v>3.0916080415832172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0.95979497885302378</v>
          </cell>
          <cell r="F692">
            <v>1.1075090687607447</v>
          </cell>
          <cell r="G692">
            <v>1.5315687766586961</v>
          </cell>
          <cell r="H692">
            <v>1.7846062892283716</v>
          </cell>
          <cell r="I692">
            <v>2.398645251495108</v>
          </cell>
          <cell r="J692">
            <v>3.3990493497545522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2.646760067682894</v>
          </cell>
          <cell r="F693">
            <v>3.111854861555035</v>
          </cell>
          <cell r="G693">
            <v>4.3149544619681608</v>
          </cell>
          <cell r="H693">
            <v>4.9479644711337176</v>
          </cell>
          <cell r="I693">
            <v>6.4893752038800319</v>
          </cell>
          <cell r="J693">
            <v>8.877988713497583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2.70764334539851E-2</v>
          </cell>
          <cell r="G694">
            <v>3.88450092406422E-2</v>
          </cell>
          <cell r="H694">
            <v>3.4047186220879697E-2</v>
          </cell>
          <cell r="I694">
            <v>8.0685055471510697E-2</v>
          </cell>
          <cell r="J694">
            <v>0.17099955596506999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7.3483220315446629E-2</v>
          </cell>
          <cell r="F695">
            <v>8.5484424582336016E-2</v>
          </cell>
          <cell r="G695">
            <v>0.1173489351668176</v>
          </cell>
          <cell r="H695">
            <v>0.13935158782936308</v>
          </cell>
          <cell r="I695">
            <v>0.18411615932605271</v>
          </cell>
          <cell r="J695">
            <v>0.26057802985585049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0.124480325951694</v>
          </cell>
          <cell r="I696">
            <v>0.26570906179124298</v>
          </cell>
          <cell r="J696">
            <v>0.38506141099245234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9.3687824268906442E-2</v>
          </cell>
          <cell r="I697">
            <v>0.16729829816485675</v>
          </cell>
          <cell r="J697">
            <v>0.21764340621312522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0.26206384410882944</v>
          </cell>
          <cell r="I698">
            <v>0.49205381813193166</v>
          </cell>
          <cell r="J698">
            <v>0.66967201911730845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9.1459361595491503E-3</v>
          </cell>
          <cell r="I699">
            <v>4.0427699642957603E-3</v>
          </cell>
          <cell r="J699">
            <v>2.2242965491579302E-2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9.1459361595491503E-3</v>
          </cell>
          <cell r="I700">
            <v>1.860144819937154E-2</v>
          </cell>
          <cell r="J700">
            <v>2.8685903301949468E-2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0.16267005731291287</v>
          </cell>
          <cell r="F701">
            <v>0.16220238696777578</v>
          </cell>
          <cell r="G701">
            <v>0.16497546844643679</v>
          </cell>
          <cell r="H701">
            <v>0.12244082738883448</v>
          </cell>
          <cell r="I701">
            <v>0.16716641262803017</v>
          </cell>
          <cell r="J701">
            <v>0.2035361040340101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0.16267005731291298</v>
          </cell>
          <cell r="F702">
            <v>0.16220238696777595</v>
          </cell>
          <cell r="G702">
            <v>0.16497546844643693</v>
          </cell>
          <cell r="H702">
            <v>0.12244082738883456</v>
          </cell>
          <cell r="I702">
            <v>0.16716641262803031</v>
          </cell>
          <cell r="J702">
            <v>0.20353610403401026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0.18072946823256744</v>
          </cell>
          <cell r="F703">
            <v>0.18016643924127729</v>
          </cell>
          <cell r="G703">
            <v>0.18257823689372019</v>
          </cell>
          <cell r="H703">
            <v>0.13563613070127009</v>
          </cell>
          <cell r="I703">
            <v>0.18496197873343975</v>
          </cell>
          <cell r="J703">
            <v>0.22514667777690145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0.18072946823256744</v>
          </cell>
          <cell r="F704">
            <v>0.18016643924127729</v>
          </cell>
          <cell r="G704">
            <v>0.18257823689372019</v>
          </cell>
          <cell r="H704">
            <v>0.13563613070127009</v>
          </cell>
          <cell r="I704">
            <v>0.18496197873343975</v>
          </cell>
          <cell r="J704">
            <v>0.22514667777690145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6.7669220400830801E-2</v>
          </cell>
          <cell r="F705">
            <v>1.33025235679464E-4</v>
          </cell>
          <cell r="G705">
            <v>7.24181613124935E-4</v>
          </cell>
          <cell r="H705">
            <v>2.32083807717456E-4</v>
          </cell>
          <cell r="I705">
            <v>1.66612566491247E-3</v>
          </cell>
          <cell r="J705">
            <v>7.0772385511440994E-2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6.766888089942584E-2</v>
          </cell>
          <cell r="F706">
            <v>6.7668341829013767E-2</v>
          </cell>
          <cell r="G706">
            <v>6.8328198420933225E-2</v>
          </cell>
          <cell r="H706">
            <v>5.0056932621419567E-2</v>
          </cell>
          <cell r="I706">
            <v>6.8088967659687763E-2</v>
          </cell>
          <cell r="J706">
            <v>8.3198355876063945E-2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2179.3228036287001</v>
          </cell>
          <cell r="F707">
            <v>1831.6411342773099</v>
          </cell>
          <cell r="G707">
            <v>1813.87563009267</v>
          </cell>
          <cell r="H707">
            <v>1199.73173680271</v>
          </cell>
          <cell r="I707">
            <v>1069.5026361960399</v>
          </cell>
          <cell r="J707">
            <v>30.1741007721245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38.830179222775442</v>
          </cell>
          <cell r="F708">
            <v>32.377273715544014</v>
          </cell>
          <cell r="G708">
            <v>35.706172596838478</v>
          </cell>
          <cell r="H708">
            <v>25.10748888752261</v>
          </cell>
          <cell r="I708">
            <v>23.589045752456226</v>
          </cell>
          <cell r="J708">
            <v>5.1743193959781255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38.640475241643664</v>
          </cell>
          <cell r="F709">
            <v>32.475906636122581</v>
          </cell>
          <cell r="G709">
            <v>32.160915427174984</v>
          </cell>
          <cell r="H709">
            <v>21.271839305012577</v>
          </cell>
          <cell r="I709">
            <v>18.96281269851141</v>
          </cell>
          <cell r="J709">
            <v>0.53500178673979681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0.3137516322848411</v>
          </cell>
          <cell r="F710">
            <v>1.4998263446775668E-2</v>
          </cell>
          <cell r="G710">
            <v>3.6479532138469564</v>
          </cell>
          <cell r="H710">
            <v>3.6872835087563312</v>
          </cell>
          <cell r="I710">
            <v>4.643977780527111</v>
          </cell>
          <cell r="J710">
            <v>4.6374564119994623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1.1371594209097611E-2</v>
          </cell>
          <cell r="H711">
            <v>0.24123413005740341</v>
          </cell>
          <cell r="I711">
            <v>0.12855519266889032</v>
          </cell>
          <cell r="J711">
            <v>4.5736258725349782E-2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4.2397934857566497E-3</v>
          </cell>
          <cell r="F712">
            <v>3.0021757619043898E-4</v>
          </cell>
          <cell r="G712">
            <v>5.7561870150198201E-4</v>
          </cell>
          <cell r="H712">
            <v>8.5450848500958601E-4</v>
          </cell>
          <cell r="I712">
            <v>3.0355776712070199E-3</v>
          </cell>
          <cell r="J712">
            <v>7.8792335290921792E-3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1.9887231637518568</v>
          </cell>
          <cell r="F713">
            <v>1.9890233813280471</v>
          </cell>
          <cell r="G713">
            <v>1.9895990000295491</v>
          </cell>
          <cell r="H713">
            <v>1.9904535085145587</v>
          </cell>
          <cell r="I713">
            <v>1.9952655441134022</v>
          </cell>
          <cell r="J713">
            <v>1.1141208448223141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0.54530444946210499</v>
          </cell>
          <cell r="G714">
            <v>1.9472427952846956</v>
          </cell>
          <cell r="H714">
            <v>7.7753261793764024</v>
          </cell>
          <cell r="I714">
            <v>18.484575428287499</v>
          </cell>
          <cell r="J714">
            <v>36.160106301918439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0.54530444946210499</v>
          </cell>
          <cell r="G715">
            <v>1.9472427952846956</v>
          </cell>
          <cell r="H715">
            <v>7.7753261793764024</v>
          </cell>
          <cell r="I715">
            <v>18.484575428287499</v>
          </cell>
          <cell r="J715">
            <v>36.160106301918439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7.1341799731992799E-3</v>
          </cell>
          <cell r="G716">
            <v>0.240088285866282</v>
          </cell>
          <cell r="H716">
            <v>0.99182612099077105</v>
          </cell>
          <cell r="I716">
            <v>0.80533729132065401</v>
          </cell>
          <cell r="J716">
            <v>4.1294356411915203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9.0662068009806474E-2</v>
          </cell>
          <cell r="G717">
            <v>0.32374627137001721</v>
          </cell>
          <cell r="H717">
            <v>1.2927226475390563</v>
          </cell>
          <cell r="I717">
            <v>3.0733462688832867</v>
          </cell>
          <cell r="J717">
            <v>6.0120819734425899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I718">
            <v>1.0574749718479843</v>
          </cell>
          <cell r="J718">
            <v>1.2079577423347221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I719">
            <v>7.0498331456532259</v>
          </cell>
          <cell r="J719">
            <v>8.0530516155648133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I720">
            <v>4.43663407391982E-2</v>
          </cell>
          <cell r="J720">
            <v>4.9274492206069402E-3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I721">
            <v>4.43663407391982E-2</v>
          </cell>
          <cell r="J721">
            <v>4.9289612039607515E-2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2.0865182969561236</v>
          </cell>
          <cell r="F722">
            <v>2.4004720821731955</v>
          </cell>
          <cell r="G722">
            <v>2.3275199079907685</v>
          </cell>
          <cell r="H722">
            <v>2.4711824560325439</v>
          </cell>
          <cell r="I722">
            <v>2.637586820720359</v>
          </cell>
          <cell r="J722">
            <v>2.006159253129451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2.0865182969561236</v>
          </cell>
          <cell r="F723">
            <v>2.4004720821731955</v>
          </cell>
          <cell r="G723">
            <v>2.3275199079907685</v>
          </cell>
          <cell r="H723">
            <v>2.4711824560325439</v>
          </cell>
          <cell r="I723">
            <v>2.637586820720359</v>
          </cell>
          <cell r="J723">
            <v>2.006159253129451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3.390669224940253</v>
          </cell>
          <cell r="G724">
            <v>4.236044279127273</v>
          </cell>
          <cell r="H724">
            <v>5.4354353280346883</v>
          </cell>
          <cell r="I724">
            <v>7.3317207959917923</v>
          </cell>
          <cell r="J724">
            <v>9.8567095545542465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3.390669224940253</v>
          </cell>
          <cell r="G725">
            <v>4.236044279127273</v>
          </cell>
          <cell r="H725">
            <v>5.4354353280346883</v>
          </cell>
          <cell r="I725">
            <v>7.3317207959917923</v>
          </cell>
          <cell r="J725">
            <v>9.8567095545542465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3.3906692249402499</v>
          </cell>
          <cell r="G726">
            <v>4.2360442791272703</v>
          </cell>
          <cell r="H726">
            <v>5.4354353280346901</v>
          </cell>
          <cell r="I726">
            <v>7.3317207959917896</v>
          </cell>
          <cell r="J726">
            <v>9.85670955455425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1.38936187117715E-6</v>
          </cell>
          <cell r="G727">
            <v>6.2318715192686697E-2</v>
          </cell>
          <cell r="H727">
            <v>0.25231985164237097</v>
          </cell>
          <cell r="I727">
            <v>0.87372910274067095</v>
          </cell>
          <cell r="J727">
            <v>1.52045612423925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1.155901307040021</v>
          </cell>
          <cell r="G728">
            <v>1.3514771045545579</v>
          </cell>
          <cell r="H728">
            <v>1.5669141212533091</v>
          </cell>
          <cell r="I728">
            <v>2.1135457986960522</v>
          </cell>
          <cell r="J728">
            <v>2.8414083843065501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2.4907863881255206</v>
          </cell>
          <cell r="J729">
            <v>45.65689748811085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-2.4907863881255201</v>
          </cell>
          <cell r="J730">
            <v>-45.656897488110801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1.6561687852847735E-2</v>
          </cell>
          <cell r="J731">
            <v>0.29100658595700823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3.4538904582007228E-3</v>
          </cell>
          <cell r="J732">
            <v>4.1547776714180841E-2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0.81582167173540998</v>
          </cell>
          <cell r="J733">
            <v>5.5059240331193102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0.81582167173540998</v>
          </cell>
          <cell r="J734">
            <v>6.092429765502291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0.56822283313541966</v>
          </cell>
          <cell r="G735">
            <v>0.68941196761766665</v>
          </cell>
          <cell r="H735">
            <v>0.69548201885292249</v>
          </cell>
          <cell r="I735">
            <v>0.70269292001272421</v>
          </cell>
          <cell r="J735">
            <v>0.66958763874903404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0.56822283313541966</v>
          </cell>
          <cell r="G736">
            <v>0.68941196761766665</v>
          </cell>
          <cell r="H736">
            <v>0.69548201885292249</v>
          </cell>
          <cell r="I736">
            <v>0.70269292001272421</v>
          </cell>
          <cell r="J736">
            <v>0.66958763874903404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7.4998324841756198E-2</v>
          </cell>
          <cell r="G737">
            <v>9.4001856121147794E-5</v>
          </cell>
          <cell r="H737">
            <v>1.35100642614943E-5</v>
          </cell>
          <cell r="I737">
            <v>2.2691622477832E-4</v>
          </cell>
          <cell r="J737">
            <v>3.6505095556331101E-5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7.4998324841756198E-2</v>
          </cell>
          <cell r="G738">
            <v>7.5092326697877299E-2</v>
          </cell>
          <cell r="H738">
            <v>7.5105836762138806E-2</v>
          </cell>
          <cell r="I738">
            <v>7.5343140921468002E-2</v>
          </cell>
          <cell r="J738">
            <v>7.5379646017024293E-2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0.42223098225886191</v>
          </cell>
          <cell r="F739">
            <v>0.39574745432878622</v>
          </cell>
          <cell r="G739">
            <v>0.47752786118756685</v>
          </cell>
          <cell r="H739">
            <v>0.41686881614813431</v>
          </cell>
          <cell r="I739">
            <v>1.0684763029803919</v>
          </cell>
          <cell r="J739">
            <v>3.6447015464725636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0.42223098225886152</v>
          </cell>
          <cell r="F740">
            <v>0.395747454328786</v>
          </cell>
          <cell r="G740">
            <v>0.47752786118756674</v>
          </cell>
          <cell r="H740">
            <v>0.4168688161481342</v>
          </cell>
          <cell r="I740">
            <v>1.0684763029803914</v>
          </cell>
          <cell r="J740">
            <v>3.6447015464725632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0.47227749584555523</v>
          </cell>
          <cell r="F741">
            <v>0.44256977147022158</v>
          </cell>
          <cell r="G741">
            <v>0.53419985575067241</v>
          </cell>
          <cell r="H741">
            <v>0.46642784278131616</v>
          </cell>
          <cell r="I741">
            <v>1.194903773662376</v>
          </cell>
          <cell r="J741">
            <v>4.0757058134756408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0.47227749584555523</v>
          </cell>
          <cell r="F742">
            <v>0.44256977147022158</v>
          </cell>
          <cell r="G742">
            <v>0.53419985575067241</v>
          </cell>
          <cell r="H742">
            <v>0.46642784278131616</v>
          </cell>
          <cell r="I742">
            <v>1.194903773662376</v>
          </cell>
          <cell r="J742">
            <v>4.0757058134756408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6.7919613216761404E-2</v>
          </cell>
          <cell r="F743">
            <v>1.44895692847144E-4</v>
          </cell>
          <cell r="G743">
            <v>2.4733033083873799E-3</v>
          </cell>
          <cell r="H743">
            <v>5.8957640974563498E-3</v>
          </cell>
          <cell r="I743">
            <v>2.3872738123455799E-2</v>
          </cell>
          <cell r="J743">
            <v>0.77108206714203797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6.7919613216761404E-2</v>
          </cell>
          <cell r="F744">
            <v>6.7920740826619613E-2</v>
          </cell>
          <cell r="G744">
            <v>7.0345669911626774E-2</v>
          </cell>
          <cell r="H744">
            <v>5.7717471162239416E-2</v>
          </cell>
          <cell r="I744">
            <v>0.14778729527540757</v>
          </cell>
          <cell r="J744">
            <v>0.80451846622067169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0.16293177495511213</v>
          </cell>
          <cell r="F745">
            <v>0.16244881442250164</v>
          </cell>
          <cell r="G745">
            <v>0.16517512963100558</v>
          </cell>
          <cell r="H745">
            <v>0.12278732331248532</v>
          </cell>
          <cell r="I745">
            <v>0.16946531153351371</v>
          </cell>
          <cell r="J745">
            <v>0.20506007573581975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0.1629317749551123</v>
          </cell>
          <cell r="F746">
            <v>0.16244881442250178</v>
          </cell>
          <cell r="G746">
            <v>0.16517512963100575</v>
          </cell>
          <cell r="H746">
            <v>0.12278732331248544</v>
          </cell>
          <cell r="I746">
            <v>0.16946531153351382</v>
          </cell>
          <cell r="J746">
            <v>0.20506007573581997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0.18101889255963377</v>
          </cell>
          <cell r="F747">
            <v>0.18043895468832652</v>
          </cell>
          <cell r="G747">
            <v>0.18279903516894933</v>
          </cell>
          <cell r="H747">
            <v>0.1360243786049504</v>
          </cell>
          <cell r="I747">
            <v>0.18754593178665796</v>
          </cell>
          <cell r="J747">
            <v>0.22683141455837083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0.18101889255963377</v>
          </cell>
          <cell r="F748">
            <v>0.18043895468832652</v>
          </cell>
          <cell r="G748">
            <v>0.18279903516894933</v>
          </cell>
          <cell r="H748">
            <v>0.1360243786049504</v>
          </cell>
          <cell r="I748">
            <v>0.18754593178665796</v>
          </cell>
          <cell r="J748">
            <v>0.22683141455837083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6.7779191659265395E-2</v>
          </cell>
          <cell r="F749">
            <v>1.3276921129351399E-4</v>
          </cell>
          <cell r="G749">
            <v>7.3835100190405205E-4</v>
          </cell>
          <cell r="H749">
            <v>2.34389056648524E-4</v>
          </cell>
          <cell r="I749">
            <v>1.6992627931710601E-3</v>
          </cell>
          <cell r="J749">
            <v>7.1218363401914495E-2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6.7778852161140934E-2</v>
          </cell>
          <cell r="F750">
            <v>6.7777366746556392E-2</v>
          </cell>
          <cell r="G750">
            <v>6.8452017777964502E-2</v>
          </cell>
          <cell r="H750">
            <v>5.015232927482028E-2</v>
          </cell>
          <cell r="I750">
            <v>6.9027520190703684E-2</v>
          </cell>
          <cell r="J750">
            <v>8.381984504855719E-2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3.5573656807646521E-2</v>
          </cell>
          <cell r="J751">
            <v>3.3264906228695282E-2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4.1851360950172369E-2</v>
          </cell>
          <cell r="J752">
            <v>3.9135183798464999E-2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2.2673505848424002E-3</v>
          </cell>
          <cell r="J753">
            <v>1.21379451796084E-4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2.2673505848424002E-3</v>
          </cell>
          <cell r="J754">
            <v>2.3887300366384899E-3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3.1984715905723213</v>
          </cell>
          <cell r="J755">
            <v>632.91011093287807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-3.19847159057232</v>
          </cell>
          <cell r="J756">
            <v>-632.91011093287705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1.7896486889104255E-2</v>
          </cell>
          <cell r="J757">
            <v>3.5413375362402317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6.9796298867506506E-3</v>
          </cell>
          <cell r="J758">
            <v>1.3811216391336878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5.0996039390502568E-2</v>
          </cell>
          <cell r="J759">
            <v>10.091041309516541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2.3099251291865256E-3</v>
          </cell>
          <cell r="J760">
            <v>0.4570854948561503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4.2840359768977002E-3</v>
          </cell>
          <cell r="J761">
            <v>0.19300165945013001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4.2840359768977002E-3</v>
          </cell>
          <cell r="J762">
            <v>0.19728569542702801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0.40409820523350054</v>
          </cell>
          <cell r="G763">
            <v>0.48247496302972198</v>
          </cell>
          <cell r="H763">
            <v>0.55090567085238618</v>
          </cell>
          <cell r="I763">
            <v>0.54460644988657858</v>
          </cell>
          <cell r="J763">
            <v>0.49158498564406627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0.40409820523350054</v>
          </cell>
          <cell r="G764">
            <v>0.48247496302972204</v>
          </cell>
          <cell r="H764">
            <v>0.55090567085238618</v>
          </cell>
          <cell r="I764">
            <v>0.54460644988657858</v>
          </cell>
          <cell r="J764">
            <v>0.49158498564406627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0.50556421518296102</v>
          </cell>
          <cell r="G765">
            <v>0.60336671956240839</v>
          </cell>
          <cell r="H765">
            <v>0.68844345342491642</v>
          </cell>
          <cell r="I765">
            <v>0.68044316009974382</v>
          </cell>
          <cell r="J765">
            <v>0.61414268910713854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0.50556421518296102</v>
          </cell>
          <cell r="G766">
            <v>0.60336671956240839</v>
          </cell>
          <cell r="H766">
            <v>0.68844345342491642</v>
          </cell>
          <cell r="I766">
            <v>0.68044316009974382</v>
          </cell>
          <cell r="J766">
            <v>0.61414268910713854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6.0635212479231898E-2</v>
          </cell>
          <cell r="G767">
            <v>4.9119191604327702E-5</v>
          </cell>
          <cell r="H767">
            <v>3.7841212554496301E-5</v>
          </cell>
          <cell r="I767">
            <v>8.4945831457169805E-5</v>
          </cell>
          <cell r="J767">
            <v>1.00355548823945E-4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6.0635212479231898E-2</v>
          </cell>
          <cell r="G768">
            <v>6.0684331670836297E-2</v>
          </cell>
          <cell r="H768">
            <v>6.0722172883390803E-2</v>
          </cell>
          <cell r="I768">
            <v>6.1553230475712602E-2</v>
          </cell>
          <cell r="J768">
            <v>6.1653586024536598E-2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2236.6604929559398</v>
          </cell>
          <cell r="F769">
            <v>2235.4046817091098</v>
          </cell>
          <cell r="G769">
            <v>2268.7692570389399</v>
          </cell>
          <cell r="H769">
            <v>2238.5378503980801</v>
          </cell>
          <cell r="I769">
            <v>2266.1456945813202</v>
          </cell>
          <cell r="J769">
            <v>2317.4298893417199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48.203889934395185</v>
          </cell>
          <cell r="F770">
            <v>48.177855935039091</v>
          </cell>
          <cell r="G770">
            <v>48.898859451062229</v>
          </cell>
          <cell r="H770">
            <v>48.245114490759541</v>
          </cell>
          <cell r="I770">
            <v>48.839346865976729</v>
          </cell>
          <cell r="J770">
            <v>49.94460968408864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24.101944967197607</v>
          </cell>
          <cell r="F771">
            <v>24.088412518417094</v>
          </cell>
          <cell r="G771">
            <v>24.44794458016101</v>
          </cell>
          <cell r="H771">
            <v>24.122175112048264</v>
          </cell>
          <cell r="I771">
            <v>24.419673432988361</v>
          </cell>
          <cell r="J771">
            <v>24.972304842044331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24.101944967197607</v>
          </cell>
          <cell r="F772">
            <v>24.088412518417094</v>
          </cell>
          <cell r="G772">
            <v>24.44794458016101</v>
          </cell>
          <cell r="H772">
            <v>24.122175112048264</v>
          </cell>
          <cell r="I772">
            <v>24.419673432988361</v>
          </cell>
          <cell r="J772">
            <v>24.972304842044331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200.51921999410706</v>
          </cell>
          <cell r="E4">
            <v>213.01302297835284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6.2765164116217615</v>
          </cell>
          <cell r="E5">
            <v>11.185726365938418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31.749927774475918</v>
          </cell>
          <cell r="E6">
            <v>68.881889696873756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162.4927758080093</v>
          </cell>
          <cell r="E7">
            <v>132.94540691554059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521.57418467034097</v>
          </cell>
          <cell r="E8">
            <v>1140.9988791055487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20.643855509064654</v>
          </cell>
          <cell r="E9">
            <v>276.59487383782675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579.75442139273389</v>
          </cell>
          <cell r="E10">
            <v>1088.8416660030375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271.32085985948754</v>
          </cell>
          <cell r="E11">
            <v>707.78060282949059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58.97814140739375</v>
          </cell>
          <cell r="E12">
            <v>91.07155773611305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0.84350459539443856</v>
          </cell>
          <cell r="E13">
            <v>3.3272100521625187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512.08042629582428</v>
          </cell>
          <cell r="E14">
            <v>1049.6587318983841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29.850201415771316</v>
          </cell>
          <cell r="E15">
            <v>306.8090304399376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26.908666105957565</v>
          </cell>
          <cell r="E16">
            <v>1033.6025067135497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1024.338324860958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3.4261139310517406</v>
          </cell>
          <cell r="E18">
            <v>5.748087680748144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13.579641343804084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0.34480304503710174</v>
          </cell>
          <cell r="E20">
            <v>0.22483298459842729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2.4907863881255206</v>
          </cell>
          <cell r="E21">
            <v>45.65689748811085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3.1984715905723213</v>
          </cell>
          <cell r="E22">
            <v>632.91011093287807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2022.549347174363</v>
          </cell>
          <cell r="E23">
            <v>7414.8346206970818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833.33291603032751</v>
          </cell>
          <cell r="E24">
            <v>1904.7523898831053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833.33291603032751</v>
          </cell>
          <cell r="E25">
            <v>1904.7523898831053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988.69721114992637</v>
          </cell>
          <cell r="E26">
            <v>5297.0692078356251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988.69721114992637</v>
          </cell>
          <cell r="E27">
            <v>5297.0692078356251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4.3581353841471514E-2</v>
          </cell>
          <cell r="F4">
            <v>0.30647245924983407</v>
          </cell>
          <cell r="G4">
            <v>6.4716706189286627E-2</v>
          </cell>
          <cell r="H4">
            <v>0.11255621715413922</v>
          </cell>
          <cell r="I4">
            <v>0.14083008249926995</v>
          </cell>
        </row>
        <row r="5">
          <cell r="A5" t="str">
            <v>EXPELC_DE</v>
          </cell>
          <cell r="C5" t="str">
            <v>ELC_E-DE</v>
          </cell>
          <cell r="D5">
            <v>26.4933692913446</v>
          </cell>
          <cell r="E5">
            <v>8.9786593160300798E-2</v>
          </cell>
          <cell r="F5">
            <v>0.10767710508514976</v>
          </cell>
          <cell r="G5">
            <v>0.15196921054395632</v>
          </cell>
          <cell r="H5">
            <v>0.18042336073290971</v>
          </cell>
          <cell r="I5">
            <v>5.6475201658461011E-2</v>
          </cell>
        </row>
        <row r="6">
          <cell r="A6" t="str">
            <v>IMPDSL</v>
          </cell>
          <cell r="C6" t="str">
            <v>DSL</v>
          </cell>
          <cell r="D6">
            <v>117.16187218363518</v>
          </cell>
          <cell r="E6">
            <v>109.8619166283878</v>
          </cell>
          <cell r="F6">
            <v>89.486510528971877</v>
          </cell>
          <cell r="G6">
            <v>65.755401442940808</v>
          </cell>
          <cell r="H6">
            <v>36.620760326453166</v>
          </cell>
        </row>
        <row r="7">
          <cell r="A7" t="str">
            <v>IMPH2</v>
          </cell>
          <cell r="C7" t="str">
            <v>H2</v>
          </cell>
          <cell r="H7">
            <v>5.817711132103903</v>
          </cell>
          <cell r="I7">
            <v>5.8181009005136115</v>
          </cell>
        </row>
        <row r="8">
          <cell r="A8" t="str">
            <v>IMPELC_AT</v>
          </cell>
          <cell r="C8" t="str">
            <v>ELC_I-AT</v>
          </cell>
          <cell r="D8">
            <v>15.014130864265562</v>
          </cell>
          <cell r="E8">
            <v>8.0416004870328948</v>
          </cell>
          <cell r="F8">
            <v>4.9306136308452064</v>
          </cell>
          <cell r="G8">
            <v>1.3235192688453774</v>
          </cell>
          <cell r="H8">
            <v>1.9729383881146094</v>
          </cell>
          <cell r="I8">
            <v>3.6047631263429101</v>
          </cell>
        </row>
        <row r="9">
          <cell r="A9" t="str">
            <v>IMPELC_AT</v>
          </cell>
          <cell r="C9" t="str">
            <v>ELCS</v>
          </cell>
          <cell r="D9">
            <v>15.014130864265562</v>
          </cell>
          <cell r="E9">
            <v>8.0416004870328948</v>
          </cell>
          <cell r="F9">
            <v>4.9306136308452064</v>
          </cell>
          <cell r="G9">
            <v>1.3235192688453774</v>
          </cell>
          <cell r="H9">
            <v>1.9729383881146094</v>
          </cell>
          <cell r="I9">
            <v>3.6047631263429101</v>
          </cell>
        </row>
        <row r="10">
          <cell r="A10" t="str">
            <v>IMPELC_FR</v>
          </cell>
          <cell r="C10" t="str">
            <v>ELC_I-FR</v>
          </cell>
          <cell r="D10">
            <v>28.948873252192598</v>
          </cell>
          <cell r="E10">
            <v>26.655970997170783</v>
          </cell>
          <cell r="F10">
            <v>28.514142585805139</v>
          </cell>
          <cell r="G10">
            <v>14.116822605860763</v>
          </cell>
          <cell r="H10">
            <v>6.5899079802105245</v>
          </cell>
          <cell r="I10">
            <v>5.8528157521907902</v>
          </cell>
        </row>
        <row r="11">
          <cell r="A11" t="str">
            <v>IMPELC_FR</v>
          </cell>
          <cell r="C11" t="str">
            <v>ELCS</v>
          </cell>
          <cell r="D11">
            <v>28.948873252192598</v>
          </cell>
          <cell r="E11">
            <v>26.655970997170783</v>
          </cell>
          <cell r="F11">
            <v>28.514142585805139</v>
          </cell>
          <cell r="G11">
            <v>14.116822605860763</v>
          </cell>
          <cell r="H11">
            <v>6.5899079802105245</v>
          </cell>
          <cell r="I11">
            <v>5.8528157521907902</v>
          </cell>
        </row>
        <row r="12">
          <cell r="A12" t="str">
            <v>RNWHYDR1</v>
          </cell>
          <cell r="C12" t="str">
            <v>HYDR</v>
          </cell>
          <cell r="D12">
            <v>66.633058715448868</v>
          </cell>
          <cell r="E12">
            <v>55.764357285874105</v>
          </cell>
          <cell r="F12">
            <v>65.835942676216519</v>
          </cell>
          <cell r="G12">
            <v>64.791258553015609</v>
          </cell>
          <cell r="H12">
            <v>66.301285369407466</v>
          </cell>
          <cell r="I12">
            <v>66.135925214166193</v>
          </cell>
        </row>
        <row r="13">
          <cell r="A13" t="str">
            <v>EXPELC_IT</v>
          </cell>
          <cell r="C13" t="str">
            <v>ELC_E-IT</v>
          </cell>
          <cell r="D13">
            <v>71.694142441089056</v>
          </cell>
          <cell r="E13">
            <v>34.256463583077782</v>
          </cell>
          <cell r="F13">
            <v>48.634048020859304</v>
          </cell>
          <cell r="G13">
            <v>26.967877138039722</v>
          </cell>
          <cell r="H13">
            <v>16.553480292368352</v>
          </cell>
          <cell r="I13">
            <v>20.973487495934126</v>
          </cell>
        </row>
        <row r="14">
          <cell r="A14" t="str">
            <v>IMPLNG</v>
          </cell>
          <cell r="C14" t="str">
            <v>LBIO</v>
          </cell>
          <cell r="G14">
            <v>1.0549347466419936</v>
          </cell>
          <cell r="H14">
            <v>0.56612971754478103</v>
          </cell>
          <cell r="I14">
            <v>2.0755972527544597</v>
          </cell>
        </row>
        <row r="15">
          <cell r="A15" t="str">
            <v>IMPLNG</v>
          </cell>
          <cell r="C15" t="str">
            <v>LNGA</v>
          </cell>
          <cell r="G15">
            <v>0.16616688213443342</v>
          </cell>
          <cell r="H15">
            <v>0.15213388958600324</v>
          </cell>
          <cell r="I15">
            <v>6.0117363935944482E-2</v>
          </cell>
        </row>
        <row r="16">
          <cell r="A16" t="str">
            <v>IMPURN1</v>
          </cell>
          <cell r="C16" t="str">
            <v>URN</v>
          </cell>
          <cell r="D16">
            <v>250.9511664723384</v>
          </cell>
          <cell r="E16">
            <v>252.35503419112109</v>
          </cell>
          <cell r="F16">
            <v>190.47381878271605</v>
          </cell>
          <cell r="G16">
            <v>196.52878921753674</v>
          </cell>
          <cell r="H16">
            <v>98.935121019855103</v>
          </cell>
        </row>
        <row r="17">
          <cell r="A17" t="str">
            <v>EXPELC_AT</v>
          </cell>
          <cell r="C17" t="str">
            <v>ELC_E-AT</v>
          </cell>
          <cell r="D17">
            <v>6.2302175520092336</v>
          </cell>
          <cell r="E17">
            <v>0.13019529226911736</v>
          </cell>
          <cell r="F17">
            <v>0.24750809411423971</v>
          </cell>
          <cell r="G17">
            <v>3.335145712924216E-2</v>
          </cell>
          <cell r="H17">
            <v>3.1513008167515365E-2</v>
          </cell>
          <cell r="I17">
            <v>1.9015856165353236E-2</v>
          </cell>
        </row>
        <row r="18">
          <cell r="A18" t="str">
            <v>EXPELC_FR</v>
          </cell>
          <cell r="C18" t="str">
            <v>ELC_E-FR</v>
          </cell>
          <cell r="D18">
            <v>12.753823743437895</v>
          </cell>
          <cell r="E18">
            <v>9.4076801455092632E-2</v>
          </cell>
          <cell r="F18">
            <v>8.874196872649151E-2</v>
          </cell>
          <cell r="G18">
            <v>3.541376878225793E-2</v>
          </cell>
          <cell r="H18">
            <v>9.5605989326767907E-2</v>
          </cell>
          <cell r="I18">
            <v>7.5910371178010916E-2</v>
          </cell>
        </row>
        <row r="19">
          <cell r="A19" t="str">
            <v>RNWWND1</v>
          </cell>
          <cell r="C19" t="str">
            <v>WND</v>
          </cell>
          <cell r="D19">
            <v>0.18616296257003517</v>
          </cell>
          <cell r="E19">
            <v>0.18589702723939919</v>
          </cell>
          <cell r="F19">
            <v>1.4970245322467086</v>
          </cell>
          <cell r="G19">
            <v>2.5215387518794854</v>
          </cell>
          <cell r="H19">
            <v>2.5217490647675396</v>
          </cell>
          <cell r="I19">
            <v>2.5211539069727835</v>
          </cell>
        </row>
        <row r="20">
          <cell r="A20" t="str">
            <v>RNWWND2</v>
          </cell>
          <cell r="C20" t="str">
            <v>WND</v>
          </cell>
          <cell r="D20">
            <v>0.10938340145450313</v>
          </cell>
          <cell r="E20">
            <v>0.11593090384968509</v>
          </cell>
          <cell r="F20">
            <v>0.15408190724038137</v>
          </cell>
          <cell r="G20">
            <v>4.5773073075566444</v>
          </cell>
          <cell r="H20">
            <v>5.3999085465063805</v>
          </cell>
          <cell r="I20">
            <v>5.4001893796794045</v>
          </cell>
        </row>
        <row r="21">
          <cell r="A21" t="str">
            <v>RNWMNR1</v>
          </cell>
          <cell r="C21" t="str">
            <v>MNR</v>
          </cell>
          <cell r="D21">
            <v>2.4675422286098825</v>
          </cell>
          <cell r="E21">
            <v>4.7533943438929498</v>
          </cell>
          <cell r="F21">
            <v>5.113777623598498</v>
          </cell>
          <cell r="G21">
            <v>5.7019682409054786</v>
          </cell>
          <cell r="H21">
            <v>7.1938621824717703</v>
          </cell>
          <cell r="I21">
            <v>9.0001115902552442</v>
          </cell>
        </row>
        <row r="22">
          <cell r="A22" t="str">
            <v>RNWWND3</v>
          </cell>
          <cell r="C22" t="str">
            <v>WND</v>
          </cell>
          <cell r="D22">
            <v>0.10341790032751778</v>
          </cell>
          <cell r="E22">
            <v>0.10919847856719622</v>
          </cell>
          <cell r="F22">
            <v>0.13894339238647499</v>
          </cell>
          <cell r="G22">
            <v>0.48251051163244241</v>
          </cell>
          <cell r="H22">
            <v>7.5582550458512241</v>
          </cell>
          <cell r="I22">
            <v>7.5596207269707971</v>
          </cell>
        </row>
        <row r="23">
          <cell r="A23" t="str">
            <v>RNWMNR2</v>
          </cell>
          <cell r="C23" t="str">
            <v>MNR</v>
          </cell>
          <cell r="D23">
            <v>0.81625635152565978</v>
          </cell>
          <cell r="E23">
            <v>4.736348357265852</v>
          </cell>
          <cell r="F23">
            <v>5.1131842832924193</v>
          </cell>
          <cell r="G23">
            <v>5.7012299407222411</v>
          </cell>
          <cell r="H23">
            <v>7.1927790034632633</v>
          </cell>
          <cell r="I23">
            <v>8.9998961527770884</v>
          </cell>
        </row>
        <row r="24">
          <cell r="A24" t="str">
            <v>RNWWND4</v>
          </cell>
          <cell r="C24" t="str">
            <v>WND</v>
          </cell>
          <cell r="D24">
            <v>7.0588926491303147E-2</v>
          </cell>
          <cell r="E24">
            <v>7.1459628131468528E-2</v>
          </cell>
          <cell r="F24">
            <v>8.6661518646834829E-2</v>
          </cell>
          <cell r="G24">
            <v>0.10942049174967965</v>
          </cell>
          <cell r="H24">
            <v>2.697448730088603</v>
          </cell>
          <cell r="I24">
            <v>20.357235290492515</v>
          </cell>
        </row>
        <row r="25">
          <cell r="A25" t="str">
            <v>RNWMNR3</v>
          </cell>
          <cell r="C25" t="str">
            <v>MNR</v>
          </cell>
          <cell r="D25">
            <v>0.51714203829999805</v>
          </cell>
          <cell r="E25">
            <v>3.4558461366364166</v>
          </cell>
          <cell r="F25">
            <v>5.1128212924081788</v>
          </cell>
          <cell r="G25">
            <v>5.0833113295196135</v>
          </cell>
          <cell r="H25">
            <v>4.6344151751100489</v>
          </cell>
          <cell r="I25">
            <v>8.9998340184764345</v>
          </cell>
        </row>
        <row r="26">
          <cell r="A26" t="str">
            <v>IMPLFO1</v>
          </cell>
          <cell r="C26" t="str">
            <v>LFO</v>
          </cell>
          <cell r="D26">
            <v>105.00350721677349</v>
          </cell>
          <cell r="E26">
            <v>91.095647435291838</v>
          </cell>
          <cell r="F26">
            <v>81.355165445606332</v>
          </cell>
          <cell r="G26">
            <v>69.442959590085579</v>
          </cell>
          <cell r="H26">
            <v>33.01175955910378</v>
          </cell>
        </row>
        <row r="27">
          <cell r="A27" t="str">
            <v>RNWWND5</v>
          </cell>
          <cell r="C27" t="str">
            <v>WND</v>
          </cell>
          <cell r="D27">
            <v>6.1487445422819025E-2</v>
          </cell>
          <cell r="E27">
            <v>6.3036205237270562E-2</v>
          </cell>
          <cell r="F27">
            <v>7.5989731608369804E-2</v>
          </cell>
          <cell r="G27">
            <v>9.1191181479679889E-2</v>
          </cell>
          <cell r="H27">
            <v>0.31113530076611329</v>
          </cell>
          <cell r="I27">
            <v>0.3252979562100432</v>
          </cell>
        </row>
        <row r="28">
          <cell r="A28" t="str">
            <v>IMPBNGA</v>
          </cell>
          <cell r="C28" t="str">
            <v>BIO</v>
          </cell>
          <cell r="E28">
            <v>0.51658997290078934</v>
          </cell>
          <cell r="F28">
            <v>1.1672069126071565</v>
          </cell>
          <cell r="G28">
            <v>2.2313751778042228</v>
          </cell>
          <cell r="H28">
            <v>6.0914467448997618</v>
          </cell>
          <cell r="I28">
            <v>12.253905553422408</v>
          </cell>
        </row>
        <row r="29">
          <cell r="A29" t="str">
            <v>RNWGEO1</v>
          </cell>
          <cell r="C29" t="str">
            <v>GEO</v>
          </cell>
          <cell r="H29">
            <v>5.1160486849666817</v>
          </cell>
          <cell r="I29">
            <v>4.6543916055230463</v>
          </cell>
        </row>
        <row r="30">
          <cell r="A30" t="str">
            <v>RNWGEO2</v>
          </cell>
          <cell r="C30" t="str">
            <v>GEO</v>
          </cell>
          <cell r="H30">
            <v>1.0492518120446999</v>
          </cell>
          <cell r="I30">
            <v>2.0310916548280185</v>
          </cell>
        </row>
        <row r="31">
          <cell r="A31" t="str">
            <v>RNWGEO3</v>
          </cell>
          <cell r="C31" t="str">
            <v>GEO</v>
          </cell>
          <cell r="H31">
            <v>0.37463762345483337</v>
          </cell>
          <cell r="I31">
            <v>0.64173352689714569</v>
          </cell>
        </row>
        <row r="32">
          <cell r="A32" t="str">
            <v>RNWGEO4</v>
          </cell>
          <cell r="C32" t="str">
            <v>GEO</v>
          </cell>
          <cell r="H32">
            <v>0.29683834896846661</v>
          </cell>
          <cell r="I32">
            <v>0.42818939299439135</v>
          </cell>
        </row>
        <row r="33">
          <cell r="A33" t="str">
            <v>RNWGEO5</v>
          </cell>
          <cell r="C33" t="str">
            <v>GEO</v>
          </cell>
          <cell r="H33">
            <v>0.25698873220755331</v>
          </cell>
          <cell r="I33">
            <v>0.33935437514725508</v>
          </cell>
        </row>
        <row r="34">
          <cell r="A34" t="str">
            <v>IMPGSL</v>
          </cell>
          <cell r="C34" t="str">
            <v>GSL</v>
          </cell>
          <cell r="D34">
            <v>80.712546572901957</v>
          </cell>
          <cell r="E34">
            <v>79.023161028126367</v>
          </cell>
          <cell r="F34">
            <v>73.475055964253258</v>
          </cell>
          <cell r="G34">
            <v>44.137988438091384</v>
          </cell>
          <cell r="H34">
            <v>8.2607888050009031</v>
          </cell>
        </row>
        <row r="35">
          <cell r="A35" t="str">
            <v>RNWWOD1</v>
          </cell>
          <cell r="C35" t="str">
            <v>WOD</v>
          </cell>
          <cell r="D35">
            <v>10.182867486375555</v>
          </cell>
          <cell r="E35">
            <v>11.152963371062279</v>
          </cell>
          <cell r="F35">
            <v>12.609033851550977</v>
          </cell>
          <cell r="G35">
            <v>15.035404796831347</v>
          </cell>
          <cell r="H35">
            <v>17.461877449032716</v>
          </cell>
          <cell r="I35">
            <v>17.462042203574558</v>
          </cell>
        </row>
        <row r="36">
          <cell r="A36" t="str">
            <v>RNWWOD2</v>
          </cell>
          <cell r="C36" t="str">
            <v>WOD</v>
          </cell>
          <cell r="D36">
            <v>7.4597525510408609</v>
          </cell>
          <cell r="E36">
            <v>8.0030429646941208</v>
          </cell>
          <cell r="F36">
            <v>8.8189479244222486</v>
          </cell>
          <cell r="G36">
            <v>10.178355395052661</v>
          </cell>
          <cell r="H36">
            <v>10.23075455452018</v>
          </cell>
          <cell r="I36">
            <v>7.6167135050859924</v>
          </cell>
        </row>
        <row r="37">
          <cell r="A37" t="str">
            <v>RNWWOD3</v>
          </cell>
          <cell r="C37" t="str">
            <v>WOD</v>
          </cell>
          <cell r="D37">
            <v>2.6230474164911746</v>
          </cell>
          <cell r="E37">
            <v>3.2646609157372928</v>
          </cell>
          <cell r="F37">
            <v>4.2286438244384312</v>
          </cell>
          <cell r="G37">
            <v>5.8347819692896419</v>
          </cell>
          <cell r="H37">
            <v>6.3803620138925616</v>
          </cell>
          <cell r="I37">
            <v>4.2597106024637679</v>
          </cell>
        </row>
        <row r="38">
          <cell r="A38" t="str">
            <v>RNWWOD4</v>
          </cell>
          <cell r="C38" t="str">
            <v>WOD</v>
          </cell>
          <cell r="D38">
            <v>16.96755628794968</v>
          </cell>
          <cell r="E38">
            <v>16.919737572381575</v>
          </cell>
          <cell r="F38">
            <v>16.851746146379643</v>
          </cell>
          <cell r="G38">
            <v>16.658099266487437</v>
          </cell>
          <cell r="H38">
            <v>13.911489175289821</v>
          </cell>
          <cell r="I38">
            <v>21.182916608943213</v>
          </cell>
        </row>
        <row r="39">
          <cell r="A39" t="str">
            <v>RNWWOD5</v>
          </cell>
          <cell r="C39" t="str">
            <v>WOD</v>
          </cell>
          <cell r="D39">
            <v>7.5381364618767401</v>
          </cell>
          <cell r="E39">
            <v>7.913018292930837</v>
          </cell>
          <cell r="F39">
            <v>4.8555179699066251</v>
          </cell>
          <cell r="G39">
            <v>0.3222002173231438</v>
          </cell>
          <cell r="H39">
            <v>0.57946957641680041</v>
          </cell>
          <cell r="I39">
            <v>13.234429769480494</v>
          </cell>
        </row>
        <row r="40">
          <cell r="A40" t="str">
            <v>RNNWWST1</v>
          </cell>
          <cell r="C40" t="str">
            <v>WSTNREN</v>
          </cell>
          <cell r="D40">
            <v>35.613400917646175</v>
          </cell>
          <cell r="E40">
            <v>35.882738680355594</v>
          </cell>
          <cell r="F40">
            <v>35.489619540798628</v>
          </cell>
          <cell r="G40">
            <v>35.04000718370169</v>
          </cell>
          <cell r="H40">
            <v>35.160800158831144</v>
          </cell>
          <cell r="I40">
            <v>35.603650069082576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16.524622182147816</v>
          </cell>
          <cell r="F41">
            <v>32.943628140392129</v>
          </cell>
          <cell r="G41">
            <v>41.576578867968969</v>
          </cell>
          <cell r="H41">
            <v>82.917206233177026</v>
          </cell>
          <cell r="I41">
            <v>127.5530752385833</v>
          </cell>
        </row>
        <row r="42">
          <cell r="A42" t="str">
            <v>IMPHFO1</v>
          </cell>
          <cell r="C42" t="str">
            <v>HFO</v>
          </cell>
          <cell r="D42">
            <v>2.776926824717576</v>
          </cell>
          <cell r="E42">
            <v>5.2803454908493981E-2</v>
          </cell>
          <cell r="F42">
            <v>6.9591269489507709E-2</v>
          </cell>
          <cell r="G42">
            <v>7.9389031758863124E-2</v>
          </cell>
          <cell r="H42">
            <v>0.10575300474633231</v>
          </cell>
        </row>
        <row r="43">
          <cell r="A43" t="str">
            <v>RNWHYDD1</v>
          </cell>
          <cell r="C43" t="str">
            <v>HYDD</v>
          </cell>
          <cell r="D43">
            <v>66.745691847911402</v>
          </cell>
          <cell r="E43">
            <v>49.798618483094899</v>
          </cell>
          <cell r="F43">
            <v>68.250438160136142</v>
          </cell>
          <cell r="G43">
            <v>69.907675022366035</v>
          </cell>
          <cell r="H43">
            <v>69.000123689933844</v>
          </cell>
          <cell r="I43">
            <v>69.166866580684925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2.301020103857558</v>
          </cell>
          <cell r="H44">
            <v>1.3441523961121047</v>
          </cell>
        </row>
        <row r="45">
          <cell r="A45" t="str">
            <v>IMPBDS</v>
          </cell>
          <cell r="C45" t="str">
            <v>BDS</v>
          </cell>
          <cell r="D45">
            <v>2.809924255098545</v>
          </cell>
          <cell r="E45">
            <v>2.7205833606265921</v>
          </cell>
          <cell r="F45">
            <v>2.4448037905805142</v>
          </cell>
          <cell r="G45">
            <v>3.0706296626094285</v>
          </cell>
          <cell r="H45">
            <v>5.9285224240475873</v>
          </cell>
          <cell r="I45">
            <v>24.872895478599869</v>
          </cell>
        </row>
        <row r="46">
          <cell r="A46" t="str">
            <v>IMPCOA1</v>
          </cell>
          <cell r="C46" t="str">
            <v>COA</v>
          </cell>
          <cell r="D46">
            <v>3.6613559075630717</v>
          </cell>
          <cell r="E46">
            <v>3.5649715625664666</v>
          </cell>
          <cell r="F46">
            <v>0.393675889316494</v>
          </cell>
          <cell r="G46">
            <v>0.12926160706328979</v>
          </cell>
          <cell r="H46">
            <v>9.9745813816534593E-2</v>
          </cell>
          <cell r="I46">
            <v>2.3451547930659681E-2</v>
          </cell>
        </row>
        <row r="47">
          <cell r="A47" t="str">
            <v>IMPETH</v>
          </cell>
          <cell r="C47" t="str">
            <v>ETH</v>
          </cell>
          <cell r="D47">
            <v>4.4342643052053896</v>
          </cell>
          <cell r="E47">
            <v>4.579363868488592</v>
          </cell>
          <cell r="F47">
            <v>4.2064870986326648</v>
          </cell>
          <cell r="G47">
            <v>2.5723474695576858</v>
          </cell>
          <cell r="H47">
            <v>5.5342559122544026</v>
          </cell>
          <cell r="I47">
            <v>4.9558862258867595</v>
          </cell>
        </row>
        <row r="48">
          <cell r="A48" t="str">
            <v>IMPELC_DE</v>
          </cell>
          <cell r="C48" t="str">
            <v>ELC_I-DE</v>
          </cell>
          <cell r="D48">
            <v>46.398694603539361</v>
          </cell>
          <cell r="E48">
            <v>15.727429369800909</v>
          </cell>
          <cell r="F48">
            <v>11.370930290858794</v>
          </cell>
          <cell r="G48">
            <v>6.5373344187248614</v>
          </cell>
          <cell r="H48">
            <v>5.8119396147499636</v>
          </cell>
          <cell r="I48">
            <v>5.5639964756649949</v>
          </cell>
        </row>
        <row r="49">
          <cell r="A49" t="str">
            <v>IMPELC_DE</v>
          </cell>
          <cell r="C49" t="str">
            <v>ELCS</v>
          </cell>
          <cell r="D49">
            <v>46.398694603539361</v>
          </cell>
          <cell r="E49">
            <v>15.727429369800909</v>
          </cell>
          <cell r="F49">
            <v>11.370930290858794</v>
          </cell>
          <cell r="G49">
            <v>6.5373344187248614</v>
          </cell>
          <cell r="H49">
            <v>5.8119396147499636</v>
          </cell>
          <cell r="I49">
            <v>5.5639964756649949</v>
          </cell>
        </row>
        <row r="50">
          <cell r="A50" t="str">
            <v>RNWWST1</v>
          </cell>
          <cell r="C50" t="str">
            <v>WSTREN</v>
          </cell>
          <cell r="D50">
            <v>33.781601782349533</v>
          </cell>
          <cell r="E50">
            <v>33.780919096084084</v>
          </cell>
          <cell r="F50">
            <v>33.780932883031333</v>
          </cell>
          <cell r="G50">
            <v>33.82204349870662</v>
          </cell>
          <cell r="H50">
            <v>34.045578127001924</v>
          </cell>
          <cell r="I50">
            <v>41.898722913327504</v>
          </cell>
        </row>
        <row r="51">
          <cell r="A51" t="str">
            <v>IMPNGA1</v>
          </cell>
          <cell r="C51" t="str">
            <v>NGA</v>
          </cell>
          <cell r="D51">
            <v>125.61695100952714</v>
          </cell>
          <cell r="E51">
            <v>106.72005428734121</v>
          </cell>
          <cell r="F51">
            <v>123.61018309762238</v>
          </cell>
          <cell r="G51">
            <v>118.56229374486414</v>
          </cell>
          <cell r="H51">
            <v>102.66103228064377</v>
          </cell>
          <cell r="I51">
            <v>32.724637225099031</v>
          </cell>
        </row>
        <row r="52">
          <cell r="A52" t="str">
            <v>IMPELC_IT</v>
          </cell>
          <cell r="C52" t="str">
            <v>ELC_I-IT</v>
          </cell>
          <cell r="D52">
            <v>6.7992735733699989</v>
          </cell>
          <cell r="E52">
            <v>7.9154022991660938E-2</v>
          </cell>
          <cell r="F52">
            <v>7.1024341013252085E-2</v>
          </cell>
          <cell r="G52">
            <v>3.0828652085412939E-2</v>
          </cell>
          <cell r="H52">
            <v>3.0027640690904737E-2</v>
          </cell>
          <cell r="I52">
            <v>2.0037699362047665E-2</v>
          </cell>
        </row>
        <row r="53">
          <cell r="A53" t="str">
            <v>IMPELC_IT</v>
          </cell>
          <cell r="C53" t="str">
            <v>ELCS</v>
          </cell>
          <cell r="D53">
            <v>6.7992735733699989</v>
          </cell>
          <cell r="E53">
            <v>7.9154022991660938E-2</v>
          </cell>
          <cell r="F53">
            <v>7.1024341013252085E-2</v>
          </cell>
          <cell r="G53">
            <v>3.0828652085412939E-2</v>
          </cell>
          <cell r="H53">
            <v>3.0027640690904737E-2</v>
          </cell>
          <cell r="I53">
            <v>2.0037699362047665E-2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3.2709034463923512</v>
          </cell>
          <cell r="E4">
            <v>3.8334119972405816</v>
          </cell>
          <cell r="F4">
            <v>3.8714578234005148</v>
          </cell>
          <cell r="G4">
            <v>3.9327529037711542</v>
          </cell>
          <cell r="H4">
            <v>4.2508203864652625</v>
          </cell>
          <cell r="I4">
            <v>4.3638639595107573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3.2709034463923512</v>
          </cell>
          <cell r="E5">
            <v>3.8334119972405816</v>
          </cell>
          <cell r="F5">
            <v>3.8714578234005148</v>
          </cell>
          <cell r="G5">
            <v>3.9327529037711542</v>
          </cell>
          <cell r="H5">
            <v>4.2508203864652625</v>
          </cell>
          <cell r="I5">
            <v>4.3638639595107573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2.9657191295241166E-3</v>
          </cell>
          <cell r="F6">
            <v>9.9677223247524871E-3</v>
          </cell>
          <cell r="G6">
            <v>1.0333073469923539E-2</v>
          </cell>
          <cell r="H6">
            <v>3.4252778445591679E-2</v>
          </cell>
          <cell r="I6">
            <v>4.8843324228027368E-2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8.1973018277493107E-3</v>
          </cell>
          <cell r="G7">
            <v>8.6991779705718943E-3</v>
          </cell>
          <cell r="H7">
            <v>3.2557838685522304E-2</v>
          </cell>
          <cell r="I7">
            <v>4.7501388045505348E-2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6.68305822714175E-4</v>
          </cell>
          <cell r="E8">
            <v>-3.2489191271339998E-4</v>
          </cell>
          <cell r="F8">
            <v>1.7625995348993901E-3</v>
          </cell>
          <cell r="G8">
            <v>3.9257019505149801E-5</v>
          </cell>
          <cell r="H8">
            <v>6.5611535640668298E-3</v>
          </cell>
          <cell r="I8">
            <v>4.62715127350219E-3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6.68305822714175E-4</v>
          </cell>
          <cell r="E9">
            <v>3.4341391000077502E-4</v>
          </cell>
          <cell r="F9">
            <v>2.10601344490016E-3</v>
          </cell>
          <cell r="G9">
            <v>2.1452704644053101E-3</v>
          </cell>
          <cell r="H9">
            <v>6.9028015733620003E-3</v>
          </cell>
          <cell r="I9">
            <v>9.3899174918641096E-3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6.8672804623607</v>
          </cell>
          <cell r="G10">
            <v>7.1517227225558004</v>
          </cell>
          <cell r="H10">
            <v>10.9894605888401</v>
          </cell>
          <cell r="I10">
            <v>3.71615496391634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0.24352058377165622</v>
          </cell>
          <cell r="G11">
            <v>0.26375147629283796</v>
          </cell>
          <cell r="H11">
            <v>0.43256387424157622</v>
          </cell>
          <cell r="I11">
            <v>0.15418089743908198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0.12176029188582807</v>
          </cell>
          <cell r="G12">
            <v>0.12680359437155661</v>
          </cell>
          <cell r="H12">
            <v>0.19484859200071</v>
          </cell>
          <cell r="I12">
            <v>6.5889272409864114E-2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0.24352058377165622</v>
          </cell>
          <cell r="G13">
            <v>0.26375147629283796</v>
          </cell>
          <cell r="H13">
            <v>0.43256387424157622</v>
          </cell>
          <cell r="I13">
            <v>0.15418089743908198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1.13343016854366E-4</v>
          </cell>
          <cell r="F14">
            <v>2.1757693803762301E-2</v>
          </cell>
          <cell r="G14">
            <v>3.9150115500959001E-4</v>
          </cell>
          <cell r="H14">
            <v>3.3370871305402399E-3</v>
          </cell>
          <cell r="I14">
            <v>2.16713731824622E-4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1.13343016854366E-4</v>
          </cell>
          <cell r="F15">
            <v>2.1852392499245622E-2</v>
          </cell>
          <cell r="G15">
            <v>2.2152347997881624E-2</v>
          </cell>
          <cell r="H15">
            <v>3.622450951745803E-2</v>
          </cell>
          <cell r="I15">
            <v>1.4802066470445791E-2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0.46204321587839337</v>
          </cell>
          <cell r="E16">
            <v>0.54472046058875834</v>
          </cell>
          <cell r="F16">
            <v>0.64440177405006516</v>
          </cell>
          <cell r="G16">
            <v>0.70563714672131495</v>
          </cell>
          <cell r="H16">
            <v>0.89298496814817663</v>
          </cell>
          <cell r="I16">
            <v>0.9035107547889043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0.46204321587839337</v>
          </cell>
          <cell r="E17">
            <v>0.54472046058875834</v>
          </cell>
          <cell r="F17">
            <v>0.64440177405006516</v>
          </cell>
          <cell r="G17">
            <v>0.70563714672131495</v>
          </cell>
          <cell r="H17">
            <v>0.89298496814817663</v>
          </cell>
          <cell r="I17">
            <v>0.9035107547889043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0.62649927576731279</v>
          </cell>
          <cell r="E18">
            <v>0.73777037551524849</v>
          </cell>
          <cell r="F18">
            <v>0.87130380716628497</v>
          </cell>
          <cell r="G18">
            <v>0.95142087198379555</v>
          </cell>
          <cell r="H18">
            <v>1.1972982813159923</v>
          </cell>
          <cell r="I18">
            <v>1.2046810063852047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1.8581515591631501E-2</v>
          </cell>
          <cell r="F19">
            <v>9.8520724400097404E-3</v>
          </cell>
          <cell r="G19">
            <v>2.6340632053129401E-3</v>
          </cell>
          <cell r="H19">
            <v>2.5600107569960801E-2</v>
          </cell>
          <cell r="I19">
            <v>3.8254071930988502E-2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4.8122277826485892E-2</v>
          </cell>
          <cell r="F20">
            <v>5.7300098615727706E-2</v>
          </cell>
          <cell r="G20">
            <v>5.8805936980088409E-2</v>
          </cell>
          <cell r="H20">
            <v>7.5292609618708956E-2</v>
          </cell>
          <cell r="I20">
            <v>7.6365659444629169E-2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3.6749469560758086E-2</v>
          </cell>
          <cell r="H21">
            <v>4.7712426742773928E-2</v>
          </cell>
          <cell r="I21">
            <v>2.9300561301854284E-2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3.6831776845937622E-2</v>
          </cell>
          <cell r="H22">
            <v>4.8759937190810509E-2</v>
          </cell>
          <cell r="I22">
            <v>2.9921241410036794E-2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7.2839805484388273E-2</v>
          </cell>
          <cell r="H23">
            <v>9.5529451771397211E-2</v>
          </cell>
          <cell r="I23">
            <v>5.8491957689856856E-2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0.52122299682838991</v>
          </cell>
          <cell r="E24">
            <v>0.59742679736676052</v>
          </cell>
          <cell r="F24">
            <v>0.29906003202603587</v>
          </cell>
          <cell r="G24">
            <v>0.26040341665960548</v>
          </cell>
          <cell r="H24">
            <v>0.27290355516977316</v>
          </cell>
          <cell r="I24">
            <v>0.10555082018221197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1.0424459936567798</v>
          </cell>
          <cell r="E25">
            <v>1.1948535947335206</v>
          </cell>
          <cell r="F25">
            <v>0.59812006405207174</v>
          </cell>
          <cell r="G25">
            <v>0.52080683331921107</v>
          </cell>
          <cell r="H25">
            <v>0.54580711033954643</v>
          </cell>
          <cell r="I25">
            <v>0.21110164036442391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6.39521362736573E-3</v>
          </cell>
          <cell r="F26">
            <v>3.0165044382030101E-5</v>
          </cell>
          <cell r="G26">
            <v>1.0000192808369301E-4</v>
          </cell>
          <cell r="H26">
            <v>7.3261466143140098E-3</v>
          </cell>
          <cell r="I26">
            <v>5.5781320953169003E-5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4.1688263144062994E-2</v>
          </cell>
          <cell r="F27">
            <v>3.3171574159699777E-2</v>
          </cell>
          <cell r="G27">
            <v>3.0673706079716256E-2</v>
          </cell>
          <cell r="H27">
            <v>2.0552199280416697E-2</v>
          </cell>
          <cell r="I27">
            <v>1.0061972924627034E-2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4.3877861116899473</v>
          </cell>
          <cell r="E28">
            <v>4.3701802489398345</v>
          </cell>
          <cell r="F28">
            <v>4.1403410803015124</v>
          </cell>
          <cell r="G28">
            <v>3.691630202279558</v>
          </cell>
          <cell r="H28">
            <v>3.6754280089141935</v>
          </cell>
          <cell r="I28">
            <v>1.7882792817186353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6.0941473773471406</v>
          </cell>
          <cell r="E29">
            <v>6.0696947901942142</v>
          </cell>
          <cell r="F29">
            <v>5.7504737226409901</v>
          </cell>
          <cell r="G29">
            <v>5.1272641698327241</v>
          </cell>
          <cell r="H29">
            <v>5.1047611234919339</v>
          </cell>
          <cell r="I29">
            <v>2.4837212246092135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7.4038480492247597E-4</v>
          </cell>
          <cell r="F30">
            <v>2.9426040324714101E-5</v>
          </cell>
          <cell r="G30">
            <v>6.1848018947847395E-5</v>
          </cell>
          <cell r="H30">
            <v>0.123651225759322</v>
          </cell>
          <cell r="I30">
            <v>9.1735289588175097E-5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0.35515124135638038</v>
          </cell>
          <cell r="F31">
            <v>0.35444765637649023</v>
          </cell>
          <cell r="G31">
            <v>0.35341756621029941</v>
          </cell>
          <cell r="H31">
            <v>0.29969584821390322</v>
          </cell>
          <cell r="I31">
            <v>0.1638296387341634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0.32716199468739887</v>
          </cell>
          <cell r="I32">
            <v>0.40484108103525202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0.3304666613004027</v>
          </cell>
          <cell r="I33">
            <v>0.40893038488409267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2.1050693815938601E-4</v>
          </cell>
          <cell r="H34">
            <v>8.4353704185977901E-2</v>
          </cell>
          <cell r="I34">
            <v>2.1913799288003802E-3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2.1050693815938601E-4</v>
          </cell>
          <cell r="H35">
            <v>8.5164731698000706E-2</v>
          </cell>
          <cell r="I35">
            <v>8.7356111626801097E-2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6.1741053352957769</v>
          </cell>
          <cell r="E36">
            <v>7.187262574992423</v>
          </cell>
          <cell r="F36">
            <v>6.1219408981172592</v>
          </cell>
          <cell r="G36">
            <v>4.7855907977515999</v>
          </cell>
          <cell r="H36">
            <v>2.3888422784914707</v>
          </cell>
          <cell r="I36">
            <v>0.3129219425154402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8.5751462990219078</v>
          </cell>
          <cell r="E37">
            <v>9.9823091319339312</v>
          </cell>
          <cell r="F37">
            <v>8.5026956918295333</v>
          </cell>
          <cell r="G37">
            <v>6.6466538857661126</v>
          </cell>
          <cell r="H37">
            <v>3.3178364979048207</v>
          </cell>
          <cell r="I37">
            <v>0.43461380904922231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1.66827000321606E-4</v>
          </cell>
          <cell r="E38">
            <v>8.3474153449068403E-2</v>
          </cell>
          <cell r="F38">
            <v>1.4183618385158899E-3</v>
          </cell>
          <cell r="G38">
            <v>2.05554068200527E-4</v>
          </cell>
          <cell r="H38">
            <v>6.7535987209697598E-2</v>
          </cell>
          <cell r="I38">
            <v>6.9839802593623596E-3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0.47858710481743361</v>
          </cell>
          <cell r="E39">
            <v>0.56200976080591036</v>
          </cell>
          <cell r="F39">
            <v>0.55967564739912401</v>
          </cell>
          <cell r="G39">
            <v>0.55424050438101291</v>
          </cell>
          <cell r="H39">
            <v>0.19527545608924035</v>
          </cell>
          <cell r="I39">
            <v>4.15218060408932E-2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5.1878815123838162</v>
          </cell>
          <cell r="E40">
            <v>5.5689528878665477</v>
          </cell>
          <cell r="F40">
            <v>5.6866499443130172</v>
          </cell>
          <cell r="G40">
            <v>8.6282007582784122</v>
          </cell>
          <cell r="H40">
            <v>10.546887784073984</v>
          </cell>
          <cell r="I40">
            <v>12.346673116747802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5.1878815123838162</v>
          </cell>
          <cell r="E41">
            <v>5.5689528878665477</v>
          </cell>
          <cell r="F41">
            <v>5.6866499443130172</v>
          </cell>
          <cell r="G41">
            <v>8.6282007582784122</v>
          </cell>
          <cell r="H41">
            <v>10.546887784073984</v>
          </cell>
          <cell r="I41">
            <v>12.346673116747802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5.6116979132681362</v>
          </cell>
          <cell r="E42">
            <v>6.0110255630944058</v>
          </cell>
          <cell r="F42">
            <v>6.1184502934810148</v>
          </cell>
          <cell r="G42">
            <v>9.2341772873883041</v>
          </cell>
          <cell r="H42">
            <v>11.169269882438439</v>
          </cell>
          <cell r="I42">
            <v>12.996498017629278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0.36909822217670701</v>
          </cell>
          <cell r="F43">
            <v>0.32226588717180699</v>
          </cell>
          <cell r="G43">
            <v>0.41076505948469999</v>
          </cell>
          <cell r="H43">
            <v>0.57983471416568999</v>
          </cell>
          <cell r="I43">
            <v>0.82162170450764505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0.53921044032225895</v>
          </cell>
          <cell r="F44">
            <v>0.53216329578280297</v>
          </cell>
          <cell r="G44">
            <v>0.68461953245372897</v>
          </cell>
          <cell r="H44">
            <v>0.83456384469675293</v>
          </cell>
          <cell r="I44">
            <v>1.082755407607852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9.3247983170516718E-3</v>
          </cell>
          <cell r="G45">
            <v>1.3351294291380416E-2</v>
          </cell>
          <cell r="H45">
            <v>3.0117521633932172E-2</v>
          </cell>
          <cell r="I45">
            <v>1.1920260469498217E-2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8.8302878830793172E-3</v>
          </cell>
          <cell r="G46">
            <v>1.2945894861519256E-2</v>
          </cell>
          <cell r="H46">
            <v>3.0013025567918149E-2</v>
          </cell>
          <cell r="I46">
            <v>1.1908480109798645E-2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3.5652580364395701E-3</v>
          </cell>
          <cell r="E47">
            <v>1.8651089134480499E-3</v>
          </cell>
          <cell r="F47">
            <v>5.53313801737458E-3</v>
          </cell>
          <cell r="G47">
            <v>3.7825871368615499E-3</v>
          </cell>
          <cell r="H47">
            <v>4.3273828582318097E-3</v>
          </cell>
          <cell r="I47">
            <v>2.4424978730293698E-3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3.5652623762796307E-3</v>
          </cell>
          <cell r="E48">
            <v>2.358088914687197E-4</v>
          </cell>
          <cell r="F48">
            <v>4.3761657618285798E-3</v>
          </cell>
          <cell r="G48">
            <v>4.5495669709637605E-3</v>
          </cell>
          <cell r="H48">
            <v>9.40150269649845E-3</v>
          </cell>
          <cell r="I48">
            <v>4.3146595409734702E-3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5.4917289779424242E-2</v>
          </cell>
          <cell r="F49">
            <v>7.2660087122366657E-2</v>
          </cell>
          <cell r="G49">
            <v>0.11581196541790122</v>
          </cell>
          <cell r="H49">
            <v>0.27425428665151691</v>
          </cell>
          <cell r="I49">
            <v>0.42301298372815349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2.1493289184194668</v>
          </cell>
          <cell r="E50">
            <v>3.8274357315461582</v>
          </cell>
          <cell r="F50">
            <v>3.186742710142433</v>
          </cell>
          <cell r="G50">
            <v>3.8660162005092076</v>
          </cell>
          <cell r="H50">
            <v>3.4550507585085564</v>
          </cell>
          <cell r="I50">
            <v>2.940869738232494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2.0432268620932428</v>
          </cell>
          <cell r="E51">
            <v>3.53961225470389</v>
          </cell>
          <cell r="F51">
            <v>3.4837992439497967</v>
          </cell>
          <cell r="G51">
            <v>2.9486226154775634</v>
          </cell>
          <cell r="H51">
            <v>2.4301022523666673</v>
          </cell>
          <cell r="I51">
            <v>1.8955780176355974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4.1488416656808953</v>
          </cell>
          <cell r="E52">
            <v>1.9064198020700851</v>
          </cell>
          <cell r="F52">
            <v>1.9068680716761617</v>
          </cell>
          <cell r="G52">
            <v>1.9073531267351294</v>
          </cell>
          <cell r="H52">
            <v>1.9100904842803867</v>
          </cell>
          <cell r="I52">
            <v>2.1877210938738916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0.35054663986518458</v>
          </cell>
          <cell r="F53">
            <v>0.40831437301764739</v>
          </cell>
          <cell r="G53">
            <v>0.47402465660521609</v>
          </cell>
          <cell r="H53">
            <v>0.6446178440154533</v>
          </cell>
          <cell r="I53">
            <v>0.88252816341967888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9.2202727347816307</v>
          </cell>
          <cell r="E54">
            <v>10.698733730963399</v>
          </cell>
          <cell r="F54">
            <v>9.9905550718553524</v>
          </cell>
          <cell r="G54">
            <v>10.232186744252706</v>
          </cell>
          <cell r="H54">
            <v>9.5052541767998093</v>
          </cell>
          <cell r="I54">
            <v>9.0198753061037156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0.62865573472403602</v>
          </cell>
          <cell r="E55">
            <v>3.7583719751228102E-2</v>
          </cell>
          <cell r="F55">
            <v>8.4126474639966402E-3</v>
          </cell>
          <cell r="G55">
            <v>8.2730133518782393E-3</v>
          </cell>
          <cell r="H55">
            <v>1.2507955097534801E-2</v>
          </cell>
          <cell r="I55">
            <v>2.9742194690386001E-2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0.62865573472403602</v>
          </cell>
          <cell r="E56">
            <v>0.666239454475264</v>
          </cell>
          <cell r="F56">
            <v>0.67465210193926095</v>
          </cell>
          <cell r="G56">
            <v>0.68292511529113897</v>
          </cell>
          <cell r="H56">
            <v>0.70994972372364995</v>
          </cell>
          <cell r="I56">
            <v>0.73969191841403603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2.6876642604099204E-2</v>
          </cell>
          <cell r="E57">
            <v>8.2324489843911362E-3</v>
          </cell>
          <cell r="F57">
            <v>0.22375516500366052</v>
          </cell>
          <cell r="G57">
            <v>0.27261526870783165</v>
          </cell>
          <cell r="H57">
            <v>0.5124282151889924</v>
          </cell>
          <cell r="I57">
            <v>0.36370558621591403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2.7569559318088369E-2</v>
          </cell>
          <cell r="E58">
            <v>8.2928337600447367E-3</v>
          </cell>
          <cell r="F58">
            <v>0.22155811328463162</v>
          </cell>
          <cell r="G58">
            <v>0.2674853652131251</v>
          </cell>
          <cell r="H58">
            <v>0.41679086132027932</v>
          </cell>
          <cell r="I58">
            <v>0.31644559070903716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5.4446201922187576E-2</v>
          </cell>
          <cell r="E59">
            <v>1.6525282744435887E-2</v>
          </cell>
          <cell r="F59">
            <v>0.44416791001850586</v>
          </cell>
          <cell r="G59">
            <v>0.54010063392095675</v>
          </cell>
          <cell r="H59">
            <v>0.92921907650927171</v>
          </cell>
          <cell r="I59">
            <v>0.68015117692495208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73.248751204950395</v>
          </cell>
          <cell r="E60">
            <v>78.576135996021222</v>
          </cell>
          <cell r="F60">
            <v>78.228949740783563</v>
          </cell>
          <cell r="G60">
            <v>76.792923181177784</v>
          </cell>
          <cell r="H60">
            <v>71.526086747435514</v>
          </cell>
          <cell r="I60">
            <v>65.03818152602598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6.9850352729983625</v>
          </cell>
          <cell r="F61">
            <v>7.0960387938348717</v>
          </cell>
          <cell r="G61">
            <v>8.8418495364455101</v>
          </cell>
          <cell r="H61">
            <v>12.012267527949238</v>
          </cell>
          <cell r="I61">
            <v>25.667381335858423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6.1741053352957769</v>
          </cell>
          <cell r="E62">
            <v>7.187262574992423</v>
          </cell>
          <cell r="F62">
            <v>6.1219408981172592</v>
          </cell>
          <cell r="G62">
            <v>4.7855907977515999</v>
          </cell>
          <cell r="H62">
            <v>2.3888422784914707</v>
          </cell>
          <cell r="I62">
            <v>0.3129219425154402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5.3640623841315398E-2</v>
          </cell>
          <cell r="H63">
            <v>0.12925228317007253</v>
          </cell>
          <cell r="I63">
            <v>0.18387241224654144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5.5548607306623135</v>
          </cell>
          <cell r="E64">
            <v>6.0165794868454094</v>
          </cell>
          <cell r="F64">
            <v>6.0187767929066087</v>
          </cell>
          <cell r="G64">
            <v>6.0207637535960776</v>
          </cell>
          <cell r="H64">
            <v>6.8103330983828032</v>
          </cell>
          <cell r="I64">
            <v>6.8133402550834106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2.3950230223726012</v>
          </cell>
          <cell r="E65">
            <v>1.3185913105539864E-2</v>
          </cell>
          <cell r="F65">
            <v>2.154570983067063</v>
          </cell>
          <cell r="G65">
            <v>1.8545745271115195</v>
          </cell>
          <cell r="H65">
            <v>1.1741633618369283</v>
          </cell>
          <cell r="I65">
            <v>0.55572192999454062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1.2238852773848594</v>
          </cell>
          <cell r="E66">
            <v>1.3413328807133611</v>
          </cell>
          <cell r="F66">
            <v>1.2416131305707236</v>
          </cell>
          <cell r="G66">
            <v>1.3777177198188342</v>
          </cell>
          <cell r="H66">
            <v>2.1654538816279367</v>
          </cell>
          <cell r="I66">
            <v>8.7444550466496942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4.2621872331044539</v>
          </cell>
          <cell r="E67">
            <v>4.6184197663033713</v>
          </cell>
          <cell r="F67">
            <v>4.4576825164522313</v>
          </cell>
          <cell r="G67">
            <v>4.9190494310505226</v>
          </cell>
          <cell r="H67">
            <v>5.0163079559961421</v>
          </cell>
          <cell r="I67">
            <v>8.7866692876892341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1.8778664672605099</v>
          </cell>
          <cell r="E68">
            <v>2.1604248739558765</v>
          </cell>
          <cell r="F68">
            <v>2.0947679171916924</v>
          </cell>
          <cell r="G68">
            <v>2.2240642104292885</v>
          </cell>
          <cell r="H68">
            <v>2.3738281386483231</v>
          </cell>
          <cell r="I68">
            <v>1.8055433278165054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0.68693113059112043</v>
          </cell>
          <cell r="E69">
            <v>0.74398784527748485</v>
          </cell>
          <cell r="F69">
            <v>1.7922766518604012</v>
          </cell>
          <cell r="G69">
            <v>4.7852404577572099</v>
          </cell>
          <cell r="H69">
            <v>5.0697630799628959</v>
          </cell>
          <cell r="I69">
            <v>0.96443999749859277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0.6288435614851372</v>
          </cell>
          <cell r="E70">
            <v>0.68934109618252981</v>
          </cell>
          <cell r="F70">
            <v>0.62290597625150157</v>
          </cell>
          <cell r="G70">
            <v>0.64883463128759122</v>
          </cell>
          <cell r="H70">
            <v>3.618582059722784</v>
          </cell>
          <cell r="I70">
            <v>3.6942692993198549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0.22148738048368394</v>
          </cell>
          <cell r="H71">
            <v>0.32445456741071671</v>
          </cell>
          <cell r="I71">
            <v>0.14555814394835292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24.190469885334959</v>
          </cell>
          <cell r="E72">
            <v>25.32775836633509</v>
          </cell>
          <cell r="F72">
            <v>23.979347358813609</v>
          </cell>
          <cell r="G72">
            <v>24.115520408508651</v>
          </cell>
          <cell r="H72">
            <v>22.626289083028556</v>
          </cell>
          <cell r="I72">
            <v>4.1289732022394299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0.18681040357660228</v>
          </cell>
          <cell r="G73">
            <v>0.2318662646542631</v>
          </cell>
          <cell r="H73">
            <v>0.81561273978257443</v>
          </cell>
          <cell r="I73">
            <v>0.46859304744420838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1.4109124874795249</v>
          </cell>
          <cell r="E74">
            <v>1.5279346806438885</v>
          </cell>
          <cell r="F74">
            <v>1.8295426649780737</v>
          </cell>
          <cell r="G74">
            <v>1.8021098022348003</v>
          </cell>
          <cell r="H74">
            <v>1.5778644124787291</v>
          </cell>
          <cell r="I74">
            <v>1.9943129938614923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6.610387066239877E-2</v>
          </cell>
          <cell r="H75">
            <v>0.12125623187208123</v>
          </cell>
          <cell r="I75">
            <v>0.19065331402075358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24.843666073979161</v>
          </cell>
          <cell r="E76">
            <v>21.987800234786583</v>
          </cell>
          <cell r="F76">
            <v>20.646932790130766</v>
          </cell>
          <cell r="G76">
            <v>14.863000992986912</v>
          </cell>
          <cell r="H76">
            <v>5.3235411594873723</v>
          </cell>
          <cell r="I76">
            <v>0.59507549892986289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>
            <v>1.8019148977732553E-2</v>
          </cell>
          <cell r="E77">
            <v>3.6699513116419447E-2</v>
          </cell>
          <cell r="F77">
            <v>7.0758867401661901E-2</v>
          </cell>
          <cell r="G77">
            <v>5.2405553868352869E-2</v>
          </cell>
          <cell r="H77">
            <v>9.5278957552255808E-2</v>
          </cell>
          <cell r="I77">
            <v>6.5418772040773884E-2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>
            <v>1.8019148977732553E-2</v>
          </cell>
          <cell r="E78">
            <v>3.6699513116419447E-2</v>
          </cell>
          <cell r="F78">
            <v>9.1306475153532615E-2</v>
          </cell>
          <cell r="G78">
            <v>6.551143024088088E-2</v>
          </cell>
          <cell r="H78">
            <v>0.11206642933645777</v>
          </cell>
          <cell r="I78">
            <v>7.197820786784985E-2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0.46261582869654</v>
          </cell>
          <cell r="E79">
            <v>1.85235997714841E-3</v>
          </cell>
          <cell r="F79">
            <v>5.3104816190100599E-3</v>
          </cell>
          <cell r="G79">
            <v>7.1148791537079701E-3</v>
          </cell>
          <cell r="H79">
            <v>6.75900087407914E-3</v>
          </cell>
          <cell r="I79">
            <v>7.5488304266831899E-3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0.46261582869654</v>
          </cell>
          <cell r="E80">
            <v>6.3254891147219716E-3</v>
          </cell>
          <cell r="F80">
            <v>8.9761561067739914E-3</v>
          </cell>
          <cell r="G80">
            <v>9.2118158759150193E-3</v>
          </cell>
          <cell r="H80">
            <v>1.0579473202047098E-2</v>
          </cell>
          <cell r="I80">
            <v>6.8053043190875011E-3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0.44322302198692681</v>
          </cell>
          <cell r="F81">
            <v>0.44822689342201966</v>
          </cell>
          <cell r="G81">
            <v>0.44974591733043107</v>
          </cell>
          <cell r="H81">
            <v>0.46278804031399201</v>
          </cell>
          <cell r="I81">
            <v>0.47885883367831233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0.44360029227954889</v>
          </cell>
          <cell r="F82">
            <v>0.44862921682001228</v>
          </cell>
          <cell r="G82">
            <v>0.45013500190098743</v>
          </cell>
          <cell r="H82">
            <v>0.46394457755732826</v>
          </cell>
          <cell r="I82">
            <v>0.47934190073118399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1.9054968425915201E-2</v>
          </cell>
          <cell r="F83">
            <v>2.7028882604728497E-4</v>
          </cell>
          <cell r="G83">
            <v>2.7893684956140801E-4</v>
          </cell>
          <cell r="H83">
            <v>9.3001892721319996E-3</v>
          </cell>
          <cell r="I83">
            <v>1.0111283584180701E-2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1.9054968425915201E-2</v>
          </cell>
          <cell r="F84">
            <v>1.919398071887992E-2</v>
          </cell>
          <cell r="G84">
            <v>1.9218310103662751E-2</v>
          </cell>
          <cell r="H84">
            <v>1.9335148567469526E-2</v>
          </cell>
          <cell r="I84">
            <v>1.9570947197601204E-2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>
            <v>8.5013176950696333E-3</v>
          </cell>
          <cell r="E85">
            <v>1.7518433239100092E-3</v>
          </cell>
          <cell r="F85">
            <v>1.1342280646152926E-2</v>
          </cell>
          <cell r="G85">
            <v>2.1967942202953457E-2</v>
          </cell>
          <cell r="H85">
            <v>1.6940927631842021E-2</v>
          </cell>
          <cell r="I85">
            <v>2.0718623543765219E-3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3.378104298366389E-5</v>
          </cell>
          <cell r="F86">
            <v>1.8481025233702125E-4</v>
          </cell>
          <cell r="G86">
            <v>3.5639811395102652E-4</v>
          </cell>
          <cell r="H86">
            <v>1.9972524932573583E-3</v>
          </cell>
          <cell r="I86">
            <v>1.8278351380636988E-3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7.5297573466653583E-2</v>
          </cell>
          <cell r="E87">
            <v>2.3331150238775338E-2</v>
          </cell>
          <cell r="F87">
            <v>0.43178913545250847</v>
          </cell>
          <cell r="G87">
            <v>0.45547650495116698</v>
          </cell>
          <cell r="H87">
            <v>1.4682418242747473</v>
          </cell>
          <cell r="I87">
            <v>1.5132967018253458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8.379889116172326E-2</v>
          </cell>
          <cell r="E88">
            <v>2.5116774605669002E-2</v>
          </cell>
          <cell r="F88">
            <v>0.44331622635099849</v>
          </cell>
          <cell r="G88">
            <v>0.47780084526807143</v>
          </cell>
          <cell r="H88">
            <v>1.4871800043998471</v>
          </cell>
          <cell r="I88">
            <v>1.5171963993177862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3.561133638659844</v>
          </cell>
          <cell r="E89">
            <v>3.4649881307574941</v>
          </cell>
          <cell r="F89">
            <v>0.31199555857396816</v>
          </cell>
          <cell r="G89">
            <v>6.1807951705741888E-2</v>
          </cell>
          <cell r="H89">
            <v>9.9745813816534593E-2</v>
          </cell>
          <cell r="I89">
            <v>2.3451547930659681E-2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330.11708830376801</v>
          </cell>
          <cell r="E90">
            <v>321.20439972122</v>
          </cell>
          <cell r="F90">
            <v>28.9219882798069</v>
          </cell>
          <cell r="G90">
            <v>5.7295971231222698</v>
          </cell>
          <cell r="H90">
            <v>9.2464369407927496</v>
          </cell>
          <cell r="I90">
            <v>2.1739584931721501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3.561133638659844</v>
          </cell>
          <cell r="E91">
            <v>3.4649881307574941</v>
          </cell>
          <cell r="F91">
            <v>0.31199555857396816</v>
          </cell>
          <cell r="G91">
            <v>6.1807951705741888E-2</v>
          </cell>
          <cell r="H91">
            <v>9.9745813816534593E-2</v>
          </cell>
          <cell r="I91">
            <v>2.3451547930659681E-2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0.39764275112061026</v>
          </cell>
          <cell r="E92">
            <v>0.78513619945529523</v>
          </cell>
          <cell r="F92">
            <v>0.78588660658860998</v>
          </cell>
          <cell r="G92">
            <v>0.82518356383473634</v>
          </cell>
          <cell r="H92">
            <v>3.3993673614308904</v>
          </cell>
          <cell r="I92">
            <v>4.2486764105566417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0.39764275112061026</v>
          </cell>
          <cell r="E93">
            <v>0.78513619945529523</v>
          </cell>
          <cell r="F93">
            <v>0.78588660658860998</v>
          </cell>
          <cell r="G93">
            <v>0.82518356383473634</v>
          </cell>
          <cell r="H93">
            <v>3.3993673614308904</v>
          </cell>
          <cell r="I93">
            <v>4.2486764105566417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2.7570538481365901E-2</v>
          </cell>
          <cell r="E94">
            <v>2.75575179903754E-2</v>
          </cell>
          <cell r="F94">
            <v>9.5581153680809999E-5</v>
          </cell>
          <cell r="G94">
            <v>2.8685446607426999E-3</v>
          </cell>
          <cell r="H94">
            <v>0.100500062668468</v>
          </cell>
          <cell r="I94">
            <v>8.5416780969553005E-2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2.7570538481365901E-2</v>
          </cell>
          <cell r="E95">
            <v>5.51280564717413E-2</v>
          </cell>
          <cell r="F95">
            <v>5.5223637625422199E-2</v>
          </cell>
          <cell r="G95">
            <v>5.8092182286164903E-2</v>
          </cell>
          <cell r="H95">
            <v>0.23995949333951799</v>
          </cell>
          <cell r="I95">
            <v>0.299986602077009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4.629894546729532</v>
          </cell>
          <cell r="E96">
            <v>3.6644288462240162</v>
          </cell>
          <cell r="F96">
            <v>4.1960591150694304</v>
          </cell>
          <cell r="G96">
            <v>2.7569670549427205</v>
          </cell>
          <cell r="H96">
            <v>0.98055439615270901</v>
          </cell>
          <cell r="I96">
            <v>0.32890249514995495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4.8735732070837212</v>
          </cell>
          <cell r="E97">
            <v>3.8572935223410663</v>
          </cell>
          <cell r="F97">
            <v>4.4169043316520318</v>
          </cell>
          <cell r="G97">
            <v>2.9020705841502337</v>
          </cell>
          <cell r="H97">
            <v>1.0321625222660109</v>
          </cell>
          <cell r="I97">
            <v>0.34621315278942666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9.0766076791745003E-4</v>
          </cell>
          <cell r="E98">
            <v>1.1377972564204401E-3</v>
          </cell>
          <cell r="F98">
            <v>1.9150776959077701E-3</v>
          </cell>
          <cell r="G98">
            <v>2.5257932147185999E-4</v>
          </cell>
          <cell r="H98">
            <v>2.33862650599232E-3</v>
          </cell>
          <cell r="I98">
            <v>7.21875167676287E-4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0.32770880471625641</v>
          </cell>
          <cell r="E99">
            <v>0.3281957947231125</v>
          </cell>
          <cell r="F99">
            <v>0.32990034261322448</v>
          </cell>
          <cell r="G99">
            <v>0.32844523390138453</v>
          </cell>
          <cell r="H99">
            <v>9.6600032237302597E-2</v>
          </cell>
          <cell r="I99">
            <v>4.092779642456254E-2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4.8346039819840807E-3</v>
          </cell>
          <cell r="F100">
            <v>0.69385344541431337</v>
          </cell>
          <cell r="G100">
            <v>0.85129454913348845</v>
          </cell>
          <cell r="H100">
            <v>0.62119177677993442</v>
          </cell>
          <cell r="I100">
            <v>0.69838773943487553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4.8346039819840807E-3</v>
          </cell>
          <cell r="F101">
            <v>0.69385344541431337</v>
          </cell>
          <cell r="G101">
            <v>0.85129454913348845</v>
          </cell>
          <cell r="H101">
            <v>0.62119177677993442</v>
          </cell>
          <cell r="I101">
            <v>0.69838773943487553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4.8834383656404896E-3</v>
          </cell>
          <cell r="F102">
            <v>0.70086206607506463</v>
          </cell>
          <cell r="G102">
            <v>0.85989348397321963</v>
          </cell>
          <cell r="H102">
            <v>0.62746644119185291</v>
          </cell>
          <cell r="I102">
            <v>0.70544216104532842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4.2594582434378101E-4</v>
          </cell>
          <cell r="F103">
            <v>7.1190791830947994E-2</v>
          </cell>
          <cell r="G103">
            <v>5.9262475882163601E-2</v>
          </cell>
          <cell r="H103">
            <v>5.1880345084967E-2</v>
          </cell>
          <cell r="I103">
            <v>4.3113363528872503E-2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4.2594582434378101E-4</v>
          </cell>
          <cell r="F104">
            <v>7.129256417498997E-2</v>
          </cell>
          <cell r="G104">
            <v>8.3428309031264386E-2</v>
          </cell>
          <cell r="H104">
            <v>8.1956848533995708E-2</v>
          </cell>
          <cell r="I104">
            <v>6.2704945611222085E-2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0.6150562985981366</v>
          </cell>
          <cell r="E105">
            <v>1.220158823527602</v>
          </cell>
          <cell r="F105">
            <v>1.220471528780249</v>
          </cell>
          <cell r="G105">
            <v>1.2227305406111992</v>
          </cell>
          <cell r="H105">
            <v>5.233117001621344</v>
          </cell>
          <cell r="I105">
            <v>6.6163658942625752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0.6150562985981366</v>
          </cell>
          <cell r="E106">
            <v>1.220158823527602</v>
          </cell>
          <cell r="F106">
            <v>1.220471528780249</v>
          </cell>
          <cell r="G106">
            <v>1.2227305406111992</v>
          </cell>
          <cell r="H106">
            <v>5.233117001621344</v>
          </cell>
          <cell r="I106">
            <v>6.6163658942625752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4.2930779067883097E-2</v>
          </cell>
          <cell r="E107">
            <v>4.2917144249888302E-2</v>
          </cell>
          <cell r="F107">
            <v>7.7821012722022301E-5</v>
          </cell>
          <cell r="G107">
            <v>2.5064115676065298E-4</v>
          </cell>
          <cell r="H107">
            <v>0.15657048657146699</v>
          </cell>
          <cell r="I107">
            <v>0.13724941611897801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4.2930779067883097E-2</v>
          </cell>
          <cell r="E108">
            <v>8.5847923317771399E-2</v>
          </cell>
          <cell r="F108">
            <v>8.5925744330493395E-2</v>
          </cell>
          <cell r="G108">
            <v>8.6176385487254106E-2</v>
          </cell>
          <cell r="H108">
            <v>0.36948134468316501</v>
          </cell>
          <cell r="I108">
            <v>0.46720748726103001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6.1060261200279187E-2</v>
          </cell>
          <cell r="E109">
            <v>2.416954850322256E-2</v>
          </cell>
          <cell r="F109">
            <v>0.14408969964557272</v>
          </cell>
          <cell r="G109">
            <v>0.2643100682446049</v>
          </cell>
          <cell r="H109">
            <v>0.51771719636644875</v>
          </cell>
          <cell r="I109">
            <v>0.16687083368710265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>
            <v>4.2131051123372827E-3</v>
          </cell>
          <cell r="E110">
            <v>1.8644275215281443E-3</v>
          </cell>
          <cell r="F110">
            <v>2.7998557033208802E-3</v>
          </cell>
          <cell r="G110">
            <v>4.017102284929909E-2</v>
          </cell>
          <cell r="H110">
            <v>3.58969862949617E-2</v>
          </cell>
          <cell r="I110">
            <v>1.9562811360933442E-2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>
            <v>2.9219575876137612E-3</v>
          </cell>
          <cell r="E111">
            <v>4.642113386914175E-3</v>
          </cell>
          <cell r="F111">
            <v>7.430819877399039E-4</v>
          </cell>
          <cell r="G111"/>
          <cell r="H111">
            <v>4.5193698859721007E-2</v>
          </cell>
          <cell r="I111">
            <v>2.2871847846612753E-2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>
            <v>3.3433337007173713E-3</v>
          </cell>
          <cell r="E112">
            <v>1.4982241306881526E-3</v>
          </cell>
          <cell r="F112">
            <v>1.6284214937247951E-3</v>
          </cell>
          <cell r="G112">
            <v>2.0930098828643551E-2</v>
          </cell>
          <cell r="H112">
            <v>1.4803372265240691E-2</v>
          </cell>
          <cell r="I112">
            <v>1.2615850231294771E-2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>
            <v>7.7762492198319539E-4</v>
          </cell>
          <cell r="E113">
            <v>2.128451478681067E-3</v>
          </cell>
          <cell r="F113">
            <v>2.202083408087661E-3</v>
          </cell>
          <cell r="G113"/>
          <cell r="H113">
            <v>2.4942710599934807E-2</v>
          </cell>
          <cell r="I113">
            <v>1.7999085624431116E-2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2.0190315408049792E-2</v>
          </cell>
          <cell r="E114">
            <v>1.6895452194728834E-3</v>
          </cell>
          <cell r="F114">
            <v>1.5196295476533646E-2</v>
          </cell>
          <cell r="G114">
            <v>0.13609258361495694</v>
          </cell>
          <cell r="H114">
            <v>0.14779560256540342</v>
          </cell>
          <cell r="I114">
            <v>2.1623518848727822E-2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>
            <v>2.0555677415027536E-3</v>
          </cell>
          <cell r="E115">
            <v>4.1932431149148382E-3</v>
          </cell>
          <cell r="F115"/>
          <cell r="G115">
            <v>3.0530448485019405E-2</v>
          </cell>
          <cell r="H115">
            <v>0.17693976445542287</v>
          </cell>
          <cell r="I115">
            <v>2.6351193143366158E-2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2.6920859988561498E-2</v>
          </cell>
          <cell r="E116">
            <v>2.3954811529921663E-3</v>
          </cell>
          <cell r="F116">
            <v>6.6454926296621239E-2</v>
          </cell>
          <cell r="G116">
            <v>3.6585914466686131E-2</v>
          </cell>
          <cell r="H116">
            <v>3.1859790227805378E-2</v>
          </cell>
          <cell r="I116">
            <v>1.3240266384696721E-2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>
            <v>6.3749673951353405E-4</v>
          </cell>
          <cell r="E117">
            <v>5.7580624980311263E-3</v>
          </cell>
          <cell r="F117">
            <v>5.5065035279544497E-2</v>
          </cell>
          <cell r="G117"/>
          <cell r="H117">
            <v>4.0285271097958604E-2</v>
          </cell>
          <cell r="I117">
            <v>3.26062602470399E-2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0.15727295699051247</v>
          </cell>
          <cell r="H118">
            <v>0.29267707791712239</v>
          </cell>
          <cell r="I118">
            <v>0.34917669358553161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0.15886157271768939</v>
          </cell>
          <cell r="H119">
            <v>0.29563341203749727</v>
          </cell>
          <cell r="I119">
            <v>0.35270373089447665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0.15727295699051247</v>
          </cell>
          <cell r="H120">
            <v>0.29267707791712239</v>
          </cell>
          <cell r="I120">
            <v>0.34917669358553161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1.7724040217286401E-2</v>
          </cell>
          <cell r="H121">
            <v>2.52980737527203E-2</v>
          </cell>
          <cell r="I121">
            <v>2.1067728997666998E-2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1.7724040217286401E-2</v>
          </cell>
          <cell r="H122">
            <v>3.2668745542474606E-2</v>
          </cell>
          <cell r="I122">
            <v>2.9173577493440302E-2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>
            <v>4.2131051123372827E-3</v>
          </cell>
          <cell r="E123">
            <v>1.8644275215281443E-3</v>
          </cell>
          <cell r="F123">
            <v>2.7998557033208802E-3</v>
          </cell>
          <cell r="G123">
            <v>0.19903259556698849</v>
          </cell>
          <cell r="H123">
            <v>0.33153039833245868</v>
          </cell>
          <cell r="I123">
            <v>0.37226654225541017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>
            <v>2.4533002084174919E-3</v>
          </cell>
          <cell r="E124">
            <v>5.8928256293970215E-3</v>
          </cell>
          <cell r="F124">
            <v>3.8217466913269766E-3</v>
          </cell>
          <cell r="G124">
            <v>4.6003791114484684E-3</v>
          </cell>
          <cell r="H124">
            <v>4.2887512709243333E-2</v>
          </cell>
          <cell r="I124">
            <v>2.0353318428746503E-3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>
            <v>1.9465826946187738E-4</v>
          </cell>
          <cell r="F125">
            <v>2.3581155883311324E-4</v>
          </cell>
          <cell r="G125">
            <v>1.8723321714039513E-4</v>
          </cell>
          <cell r="H125">
            <v>7.6416840689597413E-4</v>
          </cell>
          <cell r="I125">
            <v>7.9216117654484579E-4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>
            <v>6.6664053207547719E-3</v>
          </cell>
          <cell r="E126">
            <v>7.9519114203870367E-3</v>
          </cell>
          <cell r="F126">
            <v>6.857413953480971E-3</v>
          </cell>
          <cell r="G126">
            <v>0.20382020789557739</v>
          </cell>
          <cell r="H126">
            <v>0.37518207944859827</v>
          </cell>
          <cell r="I126">
            <v>0.37509403527482965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2.0227945934723119</v>
          </cell>
          <cell r="E127">
            <v>3.5042161321568503</v>
          </cell>
          <cell r="F127">
            <v>3.4489612515102985</v>
          </cell>
          <cell r="G127">
            <v>2.919136389322786</v>
          </cell>
          <cell r="H127">
            <v>2.4058012298430027</v>
          </cell>
          <cell r="I127">
            <v>1.8766222374592421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2.0227945934723119</v>
          </cell>
          <cell r="E128">
            <v>3.5042161321568503</v>
          </cell>
          <cell r="F128">
            <v>3.4489612515102985</v>
          </cell>
          <cell r="G128">
            <v>2.919136389322786</v>
          </cell>
          <cell r="H128">
            <v>2.4058012298430027</v>
          </cell>
          <cell r="I128">
            <v>1.8766222374592421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2.0432268620932428</v>
          </cell>
          <cell r="E129">
            <v>3.53961225470389</v>
          </cell>
          <cell r="F129">
            <v>3.4837992439497967</v>
          </cell>
          <cell r="G129">
            <v>2.9486226154775634</v>
          </cell>
          <cell r="H129">
            <v>2.4301022523666673</v>
          </cell>
          <cell r="I129">
            <v>1.8955780176355974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2.4045647314197901E-5</v>
          </cell>
          <cell r="F130">
            <v>1.80360071692887E-5</v>
          </cell>
          <cell r="G130">
            <v>1.7093967246476399E-5</v>
          </cell>
          <cell r="H130">
            <v>2.09114011665835E-5</v>
          </cell>
          <cell r="I130">
            <v>1.83028802797419E-5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0.3120703135888262</v>
          </cell>
          <cell r="F131">
            <v>0.31208834959599552</v>
          </cell>
          <cell r="G131">
            <v>0.31210544356324199</v>
          </cell>
          <cell r="H131">
            <v>0.31214567369825125</v>
          </cell>
          <cell r="I131">
            <v>0.31216397657853101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0.49570801869132425</v>
          </cell>
          <cell r="E132">
            <v>0.97094739332914481</v>
          </cell>
          <cell r="F132">
            <v>0.97064322740415776</v>
          </cell>
          <cell r="G132">
            <v>0.96982666524129313</v>
          </cell>
          <cell r="H132">
            <v>0.97506045162329036</v>
          </cell>
          <cell r="I132">
            <v>2.9992541628311802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0.49570801869132425</v>
          </cell>
          <cell r="E133">
            <v>0.97094739332914481</v>
          </cell>
          <cell r="F133">
            <v>0.97064322740415776</v>
          </cell>
          <cell r="G133">
            <v>0.96982666524129313</v>
          </cell>
          <cell r="H133">
            <v>0.97506045162329036</v>
          </cell>
          <cell r="I133">
            <v>2.9992541628311802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3.44988247503389E-2</v>
          </cell>
          <cell r="E134">
            <v>3.3748858383709703E-2</v>
          </cell>
          <cell r="F134">
            <v>2.57047752536486E-5</v>
          </cell>
          <cell r="G134">
            <v>3.6818113227419301E-5</v>
          </cell>
          <cell r="H134">
            <v>2.6618481217605198E-4</v>
          </cell>
          <cell r="I134">
            <v>0.17445174705188299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3.44988247503389E-2</v>
          </cell>
          <cell r="E135">
            <v>6.8247683134048595E-2</v>
          </cell>
          <cell r="F135">
            <v>6.8273387909302194E-2</v>
          </cell>
          <cell r="G135">
            <v>6.8310206022529601E-2</v>
          </cell>
          <cell r="H135">
            <v>6.8713711425167107E-2</v>
          </cell>
          <cell r="I135">
            <v>0.211724146753791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58.998853903099182</v>
          </cell>
          <cell r="E136">
            <v>55.625924978981281</v>
          </cell>
          <cell r="F136">
            <v>57.032687386011631</v>
          </cell>
          <cell r="G136">
            <v>64.674506904341854</v>
          </cell>
          <cell r="H136">
            <v>78.219889550548189</v>
          </cell>
          <cell r="I136">
            <v>81.082351567991211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11.98868999821277</v>
          </cell>
          <cell r="E137">
            <v>14.926537810026741</v>
          </cell>
          <cell r="F137">
            <v>15.911281061762603</v>
          </cell>
          <cell r="G137">
            <v>17.563971313930349</v>
          </cell>
          <cell r="H137">
            <v>20.517844413836293</v>
          </cell>
          <cell r="I137">
            <v>21.967186813043291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16.860572961288007</v>
          </cell>
          <cell r="E138">
            <v>13.188578890101207</v>
          </cell>
          <cell r="F138">
            <v>13.106239680910088</v>
          </cell>
          <cell r="G138">
            <v>15.501600008249879</v>
          </cell>
          <cell r="H138">
            <v>19.44904517828008</v>
          </cell>
          <cell r="I138">
            <v>20.44779084358969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13.698109024529943</v>
          </cell>
          <cell r="E139">
            <v>14.842882264246512</v>
          </cell>
          <cell r="F139">
            <v>15.45683852755416</v>
          </cell>
          <cell r="G139">
            <v>16.861737036894212</v>
          </cell>
          <cell r="H139">
            <v>19.872723829341663</v>
          </cell>
          <cell r="I139">
            <v>20.40885317055054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16.456789271687285</v>
          </cell>
          <cell r="E140">
            <v>12.671369212149463</v>
          </cell>
          <cell r="F140">
            <v>12.563833668116754</v>
          </cell>
          <cell r="G140">
            <v>14.75105485083186</v>
          </cell>
          <cell r="H140">
            <v>18.383870476908029</v>
          </cell>
          <cell r="I140">
            <v>18.26216116195036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5.5548607306623135</v>
          </cell>
          <cell r="E141">
            <v>6.0165794868454094</v>
          </cell>
          <cell r="F141">
            <v>6.0187767929066087</v>
          </cell>
          <cell r="G141">
            <v>6.0207637535960776</v>
          </cell>
          <cell r="H141">
            <v>6.8103330983828032</v>
          </cell>
          <cell r="I141">
            <v>6.8133402550834106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5.5548607306623135</v>
          </cell>
          <cell r="E142">
            <v>6.0165794868454094</v>
          </cell>
          <cell r="F142">
            <v>6.0187767929066087</v>
          </cell>
          <cell r="G142">
            <v>6.0207637535960776</v>
          </cell>
          <cell r="H142">
            <v>6.8103330983828032</v>
          </cell>
          <cell r="I142">
            <v>6.8133402550834106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5.6109704350124403</v>
          </cell>
          <cell r="E143">
            <v>6.0773530170155636</v>
          </cell>
          <cell r="F143">
            <v>6.0795725180874811</v>
          </cell>
          <cell r="G143">
            <v>6.0815795490869462</v>
          </cell>
          <cell r="H143">
            <v>6.8791243418008161</v>
          </cell>
          <cell r="I143">
            <v>6.8821618738216221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4.3024308257201296E-6</v>
          </cell>
          <cell r="E144">
            <v>2.85986756685723E-5</v>
          </cell>
          <cell r="F144">
            <v>6.5318931267984996E-5</v>
          </cell>
          <cell r="G144">
            <v>1.09984690457107E-4</v>
          </cell>
          <cell r="H144">
            <v>0.30492417875008099</v>
          </cell>
          <cell r="I144">
            <v>0.362940546843523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0.84970455536103073</v>
          </cell>
          <cell r="E145">
            <v>0.84973315403669936</v>
          </cell>
          <cell r="F145">
            <v>0.84979847296796729</v>
          </cell>
          <cell r="G145">
            <v>0.84990845765842438</v>
          </cell>
          <cell r="H145">
            <v>0.85051744027176901</v>
          </cell>
          <cell r="I145">
            <v>0.81498060870662004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>
            <v>4.5264644950286292E-3</v>
          </cell>
          <cell r="E146">
            <v>5.3082501460067965E-3</v>
          </cell>
          <cell r="F146">
            <v>0.25311261519867051</v>
          </cell>
          <cell r="G146">
            <v>0.11529184083624185</v>
          </cell>
          <cell r="H146">
            <v>1.2434607891479008</v>
          </cell>
          <cell r="I146">
            <v>1.2633964386774668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>
            <v>4.0863158202814548E-3</v>
          </cell>
          <cell r="E147">
            <v>3.8209668146286496E-3</v>
          </cell>
          <cell r="F147">
            <v>0.32406612867086548</v>
          </cell>
          <cell r="G147">
            <v>0.14417299635463079</v>
          </cell>
          <cell r="H147">
            <v>1.4619933407339791</v>
          </cell>
          <cell r="I147">
            <v>1.4030059934223564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0.19017114414280401</v>
          </cell>
          <cell r="E148">
            <v>3.0981023513835799E-3</v>
          </cell>
          <cell r="F148">
            <v>8.1222610783026408E-3</v>
          </cell>
          <cell r="G148">
            <v>3.5619123873629499E-3</v>
          </cell>
          <cell r="H148">
            <v>3.1922222887556799E-2</v>
          </cell>
          <cell r="I148">
            <v>0.13343130717372201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0.19017114414280401</v>
          </cell>
          <cell r="E149">
            <v>0.19169776798157206</v>
          </cell>
          <cell r="F149">
            <v>0.19891248623817967</v>
          </cell>
          <cell r="G149">
            <v>0.20220176008842358</v>
          </cell>
          <cell r="H149">
            <v>0.21887478863214005</v>
          </cell>
          <cell r="I149">
            <v>0.23353595152090409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1.4276910563926852</v>
          </cell>
          <cell r="E150">
            <v>1.6297409840569514</v>
          </cell>
          <cell r="F150">
            <v>3.5542254054138045</v>
          </cell>
          <cell r="G150">
            <v>4.638151761116668</v>
          </cell>
          <cell r="H150">
            <v>6.2624680595029432</v>
          </cell>
          <cell r="I150">
            <v>7.6499690731781635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1.4119326293792813</v>
          </cell>
          <cell r="E151">
            <v>1.6650053375307865</v>
          </cell>
          <cell r="F151">
            <v>3.2772955905559948</v>
          </cell>
          <cell r="G151">
            <v>4.3462018339369717</v>
          </cell>
          <cell r="H151">
            <v>5.869149214100271</v>
          </cell>
          <cell r="I151">
            <v>8.7135244496135584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3.2944591746699894</v>
          </cell>
          <cell r="F152">
            <v>6.8315209959697958</v>
          </cell>
          <cell r="G152">
            <v>8.9832691067081356</v>
          </cell>
          <cell r="H152">
            <v>12.130067763428064</v>
          </cell>
          <cell r="I152">
            <v>16.362188947499465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748.09961473734904</v>
          </cell>
          <cell r="E153">
            <v>659.39165735191602</v>
          </cell>
          <cell r="F153">
            <v>611.95992109387396</v>
          </cell>
          <cell r="G153">
            <v>512.281457427801</v>
          </cell>
          <cell r="H153">
            <v>193.06501290525199</v>
          </cell>
          <cell r="I153">
            <v>9.7540390909657798E-2</v>
          </cell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9.9810784170878666</v>
          </cell>
          <cell r="E154">
            <v>8.7975447519962895</v>
          </cell>
          <cell r="F154">
            <v>8.2517710155781305</v>
          </cell>
          <cell r="G154">
            <v>6.9362379741826681</v>
          </cell>
          <cell r="H154">
            <v>3.9950301480732513</v>
          </cell>
          <cell r="I154">
            <v>1.4224674022629291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10.150605356002016</v>
          </cell>
          <cell r="E155">
            <v>8.9469695705823096</v>
          </cell>
          <cell r="F155">
            <v>8.3033910596183578</v>
          </cell>
          <cell r="G155">
            <v>6.9509017290067892</v>
          </cell>
          <cell r="H155">
            <v>2.6196066879952755</v>
          </cell>
          <cell r="I155">
            <v>1.3234788454499029E-3</v>
          </cell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8.853489938716462E-2</v>
          </cell>
          <cell r="G156">
            <v>0.10643625601592013</v>
          </cell>
          <cell r="H156">
            <v>1.4516061651275998</v>
          </cell>
          <cell r="I156">
            <v>1.4517542841669593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6.8800445075946079E-3</v>
          </cell>
          <cell r="G157">
            <v>8.9063764824388689E-3</v>
          </cell>
          <cell r="H157">
            <v>1.9712257117917995E-2</v>
          </cell>
          <cell r="I157">
            <v>2.2824453733802787E-2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8.9479002786288821E-3</v>
          </cell>
          <cell r="G158">
            <v>1.105817058781516E-2</v>
          </cell>
          <cell r="H158">
            <v>2.0367962183496829E-2</v>
          </cell>
          <cell r="I158">
            <v>2.3859803042431661E-2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4.1880552654543499E-3</v>
          </cell>
          <cell r="E159">
            <v>1.22841997186493E-3</v>
          </cell>
          <cell r="F159">
            <v>4.2502294797949697E-3</v>
          </cell>
          <cell r="G159">
            <v>3.5871114088741399E-3</v>
          </cell>
          <cell r="H159">
            <v>3.51489098707756E-3</v>
          </cell>
          <cell r="I159">
            <v>6.10509276552144E-3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4.1880552654543499E-3</v>
          </cell>
          <cell r="E160">
            <v>3.599501541688005E-5</v>
          </cell>
          <cell r="F160">
            <v>2.9035161091514597E-3</v>
          </cell>
          <cell r="G160">
            <v>3.3973916367269208E-3</v>
          </cell>
          <cell r="H160">
            <v>6.2347533118794493E-3</v>
          </cell>
          <cell r="I160">
            <v>7.7762463549816401E-3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0.31180594211626467</v>
          </cell>
          <cell r="E161">
            <v>0.81111473579927007</v>
          </cell>
          <cell r="F161">
            <v>0.81074503502721196</v>
          </cell>
          <cell r="G161">
            <v>0.80968968363298599</v>
          </cell>
          <cell r="H161">
            <v>0.81078402804583005</v>
          </cell>
          <cell r="I161">
            <v>0.44874356793858006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0.31180594211626467</v>
          </cell>
          <cell r="E162">
            <v>0.81111473579927007</v>
          </cell>
          <cell r="F162">
            <v>0.81074503502721196</v>
          </cell>
          <cell r="G162">
            <v>0.80968968363298599</v>
          </cell>
          <cell r="H162">
            <v>0.81078402804583005</v>
          </cell>
          <cell r="I162">
            <v>0.44874356793858006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2.1505630192241498E-2</v>
          </cell>
          <cell r="E163">
            <v>3.54561447456965E-2</v>
          </cell>
          <cell r="F163">
            <v>1.5615126322813601E-5</v>
          </cell>
          <cell r="G163">
            <v>2.01742451622771E-5</v>
          </cell>
          <cell r="H163">
            <v>6.5507491543097195E-5</v>
          </cell>
          <cell r="I163">
            <v>1.52300950671844E-4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2.1505630192241498E-2</v>
          </cell>
          <cell r="E164">
            <v>5.6961774937937901E-2</v>
          </cell>
          <cell r="F164">
            <v>5.6977390064260697E-2</v>
          </cell>
          <cell r="G164">
            <v>5.6997564309423002E-2</v>
          </cell>
          <cell r="H164">
            <v>5.71088894812301E-2</v>
          </cell>
          <cell r="I164">
            <v>3.1578664721434398E-2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1.8632693254514054E-2</v>
          </cell>
          <cell r="G165">
            <v>2.0146224894743662E-2</v>
          </cell>
          <cell r="H165">
            <v>2.4157810388989762E-2</v>
          </cell>
          <cell r="I165">
            <v>2.4946476212470578E-2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1.8632693254514054E-2</v>
          </cell>
          <cell r="G166">
            <v>2.0146224894743662E-2</v>
          </cell>
          <cell r="H166">
            <v>2.4157810388989762E-2</v>
          </cell>
          <cell r="I166">
            <v>2.4946476212470578E-2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1.33380239231278E-5</v>
          </cell>
          <cell r="F167">
            <v>1.5470515158956799E-3</v>
          </cell>
          <cell r="G167">
            <v>1.4328093998594601E-4</v>
          </cell>
          <cell r="H167">
            <v>5.2029050479766301E-5</v>
          </cell>
          <cell r="I167">
            <v>5.3751900282268203E-5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1.33380239231278E-5</v>
          </cell>
          <cell r="F168">
            <v>1.55271088731337E-3</v>
          </cell>
          <cell r="G168">
            <v>1.6920427375311262E-3</v>
          </cell>
          <cell r="H168">
            <v>2.0132056357095901E-3</v>
          </cell>
          <cell r="I168">
            <v>2.088841221234458E-3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6.8239987091225987E-2</v>
          </cell>
          <cell r="E169">
            <v>0.6192633902640845</v>
          </cell>
          <cell r="F169">
            <v>0.61896135060046287</v>
          </cell>
          <cell r="G169">
            <v>0.61787679226384806</v>
          </cell>
          <cell r="H169">
            <v>0.61857093737600444</v>
          </cell>
          <cell r="I169">
            <v>0.35562815752066468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6.8239987091225987E-2</v>
          </cell>
          <cell r="E170">
            <v>0.6192633902640845</v>
          </cell>
          <cell r="F170">
            <v>0.61896135060046287</v>
          </cell>
          <cell r="G170">
            <v>0.61787679226384806</v>
          </cell>
          <cell r="H170">
            <v>0.61857093737600444</v>
          </cell>
          <cell r="I170">
            <v>0.35562815752066468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4.2908490863258703E-3</v>
          </cell>
          <cell r="E171">
            <v>3.9123977858893301E-2</v>
          </cell>
          <cell r="F171">
            <v>1.44020265630327E-5</v>
          </cell>
          <cell r="G171">
            <v>1.8252834927621799E-5</v>
          </cell>
          <cell r="H171">
            <v>4.4655459155568599E-5</v>
          </cell>
          <cell r="I171">
            <v>1.18717204157977E-4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4.2908490863258703E-3</v>
          </cell>
          <cell r="E172">
            <v>4.3414826945219101E-2</v>
          </cell>
          <cell r="F172">
            <v>4.3429228971782197E-2</v>
          </cell>
          <cell r="G172">
            <v>4.3447481806709799E-2</v>
          </cell>
          <cell r="H172">
            <v>4.3531428268480901E-2</v>
          </cell>
          <cell r="I172">
            <v>2.50018885121105E-2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28.620721941435544</v>
          </cell>
          <cell r="E173">
            <v>25.628654005125529</v>
          </cell>
          <cell r="F173">
            <v>28.237523860535656</v>
          </cell>
          <cell r="G173">
            <v>17.993207428879359</v>
          </cell>
          <cell r="H173">
            <v>11.36284730807316</v>
          </cell>
          <cell r="I173">
            <v>0.1975100704787037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2005.2199228813699</v>
          </cell>
          <cell r="E174">
            <v>1794.01987670482</v>
          </cell>
          <cell r="F174">
            <v>1974.0526197056699</v>
          </cell>
          <cell r="G174">
            <v>1255.14372338607</v>
          </cell>
          <cell r="H174">
            <v>789.19392684249499</v>
          </cell>
          <cell r="I174">
            <v>13.658583886988399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35.553544731939212</v>
          </cell>
          <cell r="E175">
            <v>31.808863062142123</v>
          </cell>
          <cell r="F175">
            <v>35.000932973504753</v>
          </cell>
          <cell r="G175">
            <v>22.254321336632383</v>
          </cell>
          <cell r="H175">
            <v>13.992800121320819</v>
          </cell>
          <cell r="I175">
            <v>0.24217347317355348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2.20780117371575E-2</v>
          </cell>
          <cell r="F176">
            <v>8.5117225236181704E-2</v>
          </cell>
          <cell r="G176">
            <v>2.6273052259730401E-3</v>
          </cell>
          <cell r="H176">
            <v>0.39305579631838</v>
          </cell>
          <cell r="I176">
            <v>6.65098625646864E-4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1.5777451611043691</v>
          </cell>
          <cell r="F177">
            <v>1.660956837095092</v>
          </cell>
          <cell r="G177">
            <v>1.3956227034800861</v>
          </cell>
          <cell r="H177">
            <v>0.74617879060222336</v>
          </cell>
          <cell r="I177">
            <v>1.8408377816755028E-2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0.20300797853757871</v>
          </cell>
          <cell r="G178">
            <v>0.2225408474877594</v>
          </cell>
          <cell r="H178">
            <v>0.39997963576113427</v>
          </cell>
          <cell r="I178">
            <v>0.38816589284080549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0.20300797853757871</v>
          </cell>
          <cell r="G179">
            <v>0.2225408474877594</v>
          </cell>
          <cell r="H179">
            <v>0.39997963576113427</v>
          </cell>
          <cell r="I179">
            <v>0.38816589284080549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2.63548492090784E-2</v>
          </cell>
          <cell r="G180">
            <v>2.8367382659618499E-3</v>
          </cell>
          <cell r="H180">
            <v>3.1602236511844599E-3</v>
          </cell>
          <cell r="I180">
            <v>3.3648182380830803E-2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2.9482637828673101E-2</v>
          </cell>
          <cell r="G181">
            <v>3.2319376094634998E-2</v>
          </cell>
          <cell r="H181">
            <v>5.8067176390517297E-2</v>
          </cell>
          <cell r="I181">
            <v>5.6372929372086697E-2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1.4017590054080782</v>
          </cell>
          <cell r="E182">
            <v>1.6081319147059929</v>
          </cell>
          <cell r="F182">
            <v>1.6086149824389055</v>
          </cell>
          <cell r="G182">
            <v>1.6084119962870917</v>
          </cell>
          <cell r="H182">
            <v>1.6110740632651306</v>
          </cell>
          <cell r="I182">
            <v>1.6111379709405289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1.4017590054080782</v>
          </cell>
          <cell r="E183">
            <v>1.6081319147059929</v>
          </cell>
          <cell r="F183">
            <v>1.6086149824389055</v>
          </cell>
          <cell r="G183">
            <v>1.6084119962870917</v>
          </cell>
          <cell r="H183">
            <v>1.6110740632651306</v>
          </cell>
          <cell r="I183">
            <v>1.6111379709405289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1.5575100060089773</v>
          </cell>
          <cell r="E184">
            <v>1.7868132385622155</v>
          </cell>
          <cell r="F184">
            <v>1.7873499804876716</v>
          </cell>
          <cell r="G184">
            <v>1.7871244403189901</v>
          </cell>
          <cell r="H184">
            <v>1.7900822925168125</v>
          </cell>
          <cell r="I184">
            <v>1.7901533010450339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1.5870885427644101E-4</v>
          </cell>
          <cell r="E185">
            <v>1.88734229501024E-2</v>
          </cell>
          <cell r="F185">
            <v>4.5590147628398701E-4</v>
          </cell>
          <cell r="G185">
            <v>1.4683738812701E-4</v>
          </cell>
          <cell r="H185">
            <v>3.5201294174744102E-2</v>
          </cell>
          <cell r="I185">
            <v>5.5913351655545902E-2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9.9857764974557034E-2</v>
          </cell>
          <cell r="E186">
            <v>0.11870142502174631</v>
          </cell>
          <cell r="F186">
            <v>0.11904863142382918</v>
          </cell>
          <cell r="G186">
            <v>0.11910042978872634</v>
          </cell>
          <cell r="H186">
            <v>0.11940903848493535</v>
          </cell>
          <cell r="I186">
            <v>0.11699011384358418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5.3424193881486066E-2</v>
          </cell>
          <cell r="F187">
            <v>5.3393555988579589E-2</v>
          </cell>
          <cell r="G187">
            <v>5.2311809549009776E-2</v>
          </cell>
          <cell r="H187">
            <v>5.3119020959956416E-2</v>
          </cell>
          <cell r="I187">
            <v>3.3256859063417805E-2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5.3424193881486066E-2</v>
          </cell>
          <cell r="F188">
            <v>5.3393555988579589E-2</v>
          </cell>
          <cell r="G188">
            <v>5.2311809549009776E-2</v>
          </cell>
          <cell r="H188">
            <v>5.3119020959956416E-2</v>
          </cell>
          <cell r="I188">
            <v>3.3256859063417805E-2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3.4502760987569501E-3</v>
          </cell>
          <cell r="F189">
            <v>1.4494865414149301E-5</v>
          </cell>
          <cell r="G189">
            <v>1.7898067572841301E-5</v>
          </cell>
          <cell r="H189">
            <v>5.4921994770755703E-5</v>
          </cell>
          <cell r="I189">
            <v>1.1371852392346499E-4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3.4502760987569501E-3</v>
          </cell>
          <cell r="F190">
            <v>3.4647709641711E-3</v>
          </cell>
          <cell r="G190">
            <v>3.4826690317439398E-3</v>
          </cell>
          <cell r="H190">
            <v>3.5777649897908402E-3</v>
          </cell>
          <cell r="I190">
            <v>2.2328711158394799E-3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2.4998684124248566E-2</v>
          </cell>
          <cell r="F191">
            <v>2.5000004515081362E-2</v>
          </cell>
          <cell r="G191">
            <v>2.3894042931590177E-2</v>
          </cell>
          <cell r="H191">
            <v>2.4622965108823086E-2</v>
          </cell>
          <cell r="I191">
            <v>1.6050805879717463E-2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2.4998684124248566E-2</v>
          </cell>
          <cell r="F192">
            <v>2.5000004515081362E-2</v>
          </cell>
          <cell r="G192">
            <v>2.3894042931590177E-2</v>
          </cell>
          <cell r="H192">
            <v>2.4622965108823086E-2</v>
          </cell>
          <cell r="I192">
            <v>1.6050805879717463E-2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1.44196658711786E-3</v>
          </cell>
          <cell r="F193">
            <v>1.4506619858889601E-5</v>
          </cell>
          <cell r="G193">
            <v>1.7731614708302001E-5</v>
          </cell>
          <cell r="H193">
            <v>4.2991294675043002E-5</v>
          </cell>
          <cell r="I193">
            <v>6.4545209083377103E-5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1.44196658711786E-3</v>
          </cell>
          <cell r="F194">
            <v>1.45647320697675E-3</v>
          </cell>
          <cell r="G194">
            <v>1.4742048216850501E-3</v>
          </cell>
          <cell r="H194">
            <v>1.5639582279793601E-3</v>
          </cell>
          <cell r="I194">
            <v>1.0171923557844699E-3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8.8020123600074524E-3</v>
          </cell>
          <cell r="F195">
            <v>8.8553543665397094E-3</v>
          </cell>
          <cell r="G195">
            <v>7.6809856005043333E-3</v>
          </cell>
          <cell r="H195">
            <v>8.3504528899751105E-3</v>
          </cell>
          <cell r="I195">
            <v>5.9459564491603093E-3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8.8020123600074524E-3</v>
          </cell>
          <cell r="F196">
            <v>8.8553543665397094E-3</v>
          </cell>
          <cell r="G196">
            <v>7.6809856005043333E-3</v>
          </cell>
          <cell r="H196">
            <v>8.3504528899751105E-3</v>
          </cell>
          <cell r="I196">
            <v>5.9459564491603093E-3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2.95983623198684E-4</v>
          </cell>
          <cell r="F197">
            <v>1.4156447956021701E-5</v>
          </cell>
          <cell r="G197">
            <v>1.5895901820313199E-5</v>
          </cell>
          <cell r="H197">
            <v>1.48022537452717E-5</v>
          </cell>
          <cell r="I197">
            <v>1.835623071953E-5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2.95983623198684E-4</v>
          </cell>
          <cell r="F198">
            <v>3.1014007115470602E-4</v>
          </cell>
          <cell r="G198">
            <v>3.2603597297501899E-4</v>
          </cell>
          <cell r="H198">
            <v>4.11578935339976E-4</v>
          </cell>
          <cell r="I198">
            <v>3.0218424500364898E-4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9.1606672735212005</v>
          </cell>
          <cell r="E199">
            <v>10.277380755851871</v>
          </cell>
          <cell r="F199">
            <v>10.348564459435517</v>
          </cell>
          <cell r="G199">
            <v>10.349103152569025</v>
          </cell>
          <cell r="H199">
            <v>10.41256876679742</v>
          </cell>
          <cell r="I199">
            <v>19.746146742538105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2.8627085229753737</v>
          </cell>
          <cell r="E200">
            <v>3.1590309700364361</v>
          </cell>
          <cell r="F200">
            <v>3.1045693378306582</v>
          </cell>
          <cell r="G200">
            <v>2.985318217087217</v>
          </cell>
          <cell r="H200">
            <v>2.814207774810114</v>
          </cell>
          <cell r="I200">
            <v>5.0631145493687448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9.1606672735212005</v>
          </cell>
          <cell r="E201">
            <v>10.277380755851871</v>
          </cell>
          <cell r="F201">
            <v>10.348564459435517</v>
          </cell>
          <cell r="G201">
            <v>10.349103152569025</v>
          </cell>
          <cell r="H201">
            <v>10.41256876679742</v>
          </cell>
          <cell r="I201">
            <v>19.746146742538105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7.4539955193070203E-6</v>
          </cell>
          <cell r="E202">
            <v>9.0478894969832899E-2</v>
          </cell>
          <cell r="F202">
            <v>1.05438971155232E-2</v>
          </cell>
          <cell r="G202">
            <v>4.5224068693178898E-4</v>
          </cell>
          <cell r="H202">
            <v>0.250173604646105</v>
          </cell>
          <cell r="I202">
            <v>1.16809457886187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0.73984538192088423</v>
          </cell>
          <cell r="E203">
            <v>0.83030643779192248</v>
          </cell>
          <cell r="F203">
            <v>0.84071002013640261</v>
          </cell>
          <cell r="G203">
            <v>0.84112649179529719</v>
          </cell>
          <cell r="H203">
            <v>0.84835585769033195</v>
          </cell>
          <cell r="I203">
            <v>1.6017550729684886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3.2430223900742248</v>
          </cell>
          <cell r="E204">
            <v>3.6369528325538156</v>
          </cell>
          <cell r="F204">
            <v>8.4360149862064695</v>
          </cell>
          <cell r="G204">
            <v>11.095202581961441</v>
          </cell>
          <cell r="H204">
            <v>15.692591434065449</v>
          </cell>
          <cell r="I204">
            <v>19.158845849983013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1.1500079397426337</v>
          </cell>
          <cell r="E205">
            <v>1.2869613703304366</v>
          </cell>
          <cell r="F205">
            <v>2.975666661801224</v>
          </cell>
          <cell r="G205">
            <v>3.893053537530331</v>
          </cell>
          <cell r="H205">
            <v>5.213485526267589</v>
          </cell>
          <cell r="I205">
            <v>6.1406557211484039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1.87499505533046E-3</v>
          </cell>
          <cell r="E206">
            <v>3.7113002053876298E-2</v>
          </cell>
          <cell r="F206">
            <v>0.327808465949814</v>
          </cell>
          <cell r="G206">
            <v>0.17886635435815401</v>
          </cell>
          <cell r="H206">
            <v>0.53159167320379097</v>
          </cell>
          <cell r="I206">
            <v>0.76969023596572195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0.21522765747457145</v>
          </cell>
          <cell r="E207">
            <v>0.25219474203381814</v>
          </cell>
          <cell r="F207">
            <v>0.57996905946333677</v>
          </cell>
          <cell r="G207">
            <v>0.75879922227202878</v>
          </cell>
          <cell r="H207">
            <v>1.0784963612631862</v>
          </cell>
          <cell r="I207">
            <v>1.3105971005648547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5.6116979132681362</v>
          </cell>
          <cell r="E208">
            <v>6.0110255630944058</v>
          </cell>
          <cell r="F208">
            <v>6.1184502934810148</v>
          </cell>
          <cell r="G208">
            <v>9.2341772873883041</v>
          </cell>
          <cell r="H208">
            <v>11.169269882438439</v>
          </cell>
          <cell r="I208">
            <v>12.996498017629278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6.0281973991246852E-4</v>
          </cell>
          <cell r="F209">
            <v>2.0212944717510916E-3</v>
          </cell>
          <cell r="G209">
            <v>5.3170749310556646E-3</v>
          </cell>
          <cell r="H209">
            <v>1.4247767630651276E-2</v>
          </cell>
          <cell r="I209">
            <v>8.325345398312204E-3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5.6116979132681362</v>
          </cell>
          <cell r="E210">
            <v>6.0116283828343189</v>
          </cell>
          <cell r="F210">
            <v>6.1204715879527649</v>
          </cell>
          <cell r="G210">
            <v>9.2394943623193591</v>
          </cell>
          <cell r="H210">
            <v>11.183517650069076</v>
          </cell>
          <cell r="I210">
            <v>13.00482336302758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4.6784559232837383E-3</v>
          </cell>
          <cell r="F211">
            <v>4.675240361694772E-3</v>
          </cell>
          <cell r="G211">
            <v>3.3764188686505013E-3</v>
          </cell>
          <cell r="H211">
            <v>3.384694635992841E-3</v>
          </cell>
          <cell r="I211">
            <v>2.5722077519700257E-3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4.6784559232837383E-3</v>
          </cell>
          <cell r="F212">
            <v>4.675240361694772E-3</v>
          </cell>
          <cell r="G212">
            <v>3.3764188686505013E-3</v>
          </cell>
          <cell r="H212">
            <v>3.384694635992841E-3</v>
          </cell>
          <cell r="I212">
            <v>2.5722077519700257E-3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3.24417975298084E-6</v>
          </cell>
          <cell r="F213">
            <v>8.9335161993098803E-6</v>
          </cell>
          <cell r="G213">
            <v>8.0905913142211499E-6</v>
          </cell>
          <cell r="H213">
            <v>1.2362573788179599E-5</v>
          </cell>
          <cell r="I213">
            <v>7.6050135023840296E-6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3.24417975298084E-6</v>
          </cell>
          <cell r="F214">
            <v>1.2177695952290699E-5</v>
          </cell>
          <cell r="G214">
            <v>2.0268287266511902E-5</v>
          </cell>
          <cell r="H214">
            <v>5.82768129447818E-5</v>
          </cell>
          <cell r="I214">
            <v>6.2698358455335105E-5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4.2649630516808195</v>
          </cell>
          <cell r="E215">
            <v>4.6191415577307664</v>
          </cell>
          <cell r="F215">
            <v>4.622392648907045</v>
          </cell>
          <cell r="G215">
            <v>5.0485277049819262</v>
          </cell>
          <cell r="H215">
            <v>5.3147431204563667</v>
          </cell>
          <cell r="I215">
            <v>9.120877207716136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4.2649630516808195</v>
          </cell>
          <cell r="E216">
            <v>4.6191415577307664</v>
          </cell>
          <cell r="F216">
            <v>4.622392648907045</v>
          </cell>
          <cell r="G216">
            <v>5.0485277049819262</v>
          </cell>
          <cell r="H216">
            <v>5.3147431204563667</v>
          </cell>
          <cell r="I216">
            <v>9.120877207716136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1.3328009536502556</v>
          </cell>
          <cell r="E217">
            <v>1.4256609746082616</v>
          </cell>
          <cell r="F217">
            <v>1.4007250451233473</v>
          </cell>
          <cell r="G217">
            <v>1.4848610897005665</v>
          </cell>
          <cell r="H217">
            <v>1.4763175334601029</v>
          </cell>
          <cell r="I217">
            <v>2.4002308441358253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1.06967838666871E-4</v>
          </cell>
          <cell r="E218">
            <v>1.88150353908088E-4</v>
          </cell>
          <cell r="F218">
            <v>2.1127258137090799E-4</v>
          </cell>
          <cell r="G218">
            <v>5.7397475470995999E-4</v>
          </cell>
          <cell r="H218">
            <v>0.12230478764584</v>
          </cell>
          <cell r="I218">
            <v>0.51079598889760003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0.43072428129245488</v>
          </cell>
          <cell r="E219">
            <v>0.4306414332343787</v>
          </cell>
          <cell r="F219">
            <v>0.43025852012621313</v>
          </cell>
          <cell r="G219">
            <v>0.43079301059864494</v>
          </cell>
          <cell r="H219">
            <v>0.41157434946662935</v>
          </cell>
          <cell r="I219">
            <v>0.72143998118834496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3.866493113779499E-2</v>
          </cell>
          <cell r="E220">
            <v>0.10220544956335439</v>
          </cell>
          <cell r="F220">
            <v>2.7670946542388282E-2</v>
          </cell>
          <cell r="G220">
            <v>6.9349900393428754E-2</v>
          </cell>
          <cell r="H220">
            <v>5.3962429332412971E-2</v>
          </cell>
          <cell r="I220">
            <v>0.10996809421689192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3.2595028788675859E-2</v>
          </cell>
          <cell r="E221">
            <v>6.5052597086314931E-2</v>
          </cell>
          <cell r="F221">
            <v>2.4030856890662814E-2</v>
          </cell>
          <cell r="G221">
            <v>3.7893956191641584E-2</v>
          </cell>
          <cell r="H221">
            <v>4.2598879345713818E-2</v>
          </cell>
          <cell r="I221">
            <v>6.0895904778259492E-2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7.1259959926470856E-2</v>
          </cell>
          <cell r="E222">
            <v>0.1672580466496694</v>
          </cell>
          <cell r="F222">
            <v>4.9609271158425075E-2</v>
          </cell>
          <cell r="G222">
            <v>0.10536798485230674</v>
          </cell>
          <cell r="H222">
            <v>9.4975056847291184E-2</v>
          </cell>
          <cell r="I222">
            <v>0.16986086014925708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6.9437890466115162E-2</v>
          </cell>
          <cell r="F223">
            <v>9.8356752953854168E-2</v>
          </cell>
          <cell r="G223">
            <v>0.11928326577618774</v>
          </cell>
          <cell r="H223">
            <v>0.12588384376440578</v>
          </cell>
          <cell r="I223">
            <v>6.2478961999690087E-2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7.3092516280121284E-2</v>
          </cell>
          <cell r="F224">
            <v>0.10353342416195184</v>
          </cell>
          <cell r="G224">
            <v>0.12556133239598707</v>
          </cell>
          <cell r="H224">
            <v>0.13250930922569032</v>
          </cell>
          <cell r="I224">
            <v>6.5767328420726481E-2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1.08205871969326E-2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1.08205871969326E-2</v>
          </cell>
          <cell r="F226">
            <v>1.0777240384694292E-2</v>
          </cell>
          <cell r="G226">
            <v>1.0751972826282598E-2</v>
          </cell>
          <cell r="H226">
            <v>1.7227475995647851E-2</v>
          </cell>
          <cell r="I226">
            <v>7.2620588789397613E-3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>
            <v>3.8987550460596501E-2</v>
          </cell>
          <cell r="E227">
            <v>2.7670558360761866E-3</v>
          </cell>
          <cell r="F227">
            <v>3.8119191491520071E-2</v>
          </cell>
          <cell r="G227">
            <v>3.5224193772827921E-2</v>
          </cell>
          <cell r="H227">
            <v>1.2462211861212949E-2</v>
          </cell>
          <cell r="I227">
            <v>3.7841944053813963E-2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>
            <v>3.5539719175237912E-2</v>
          </cell>
          <cell r="E228">
            <v>2.5224589296925191E-3</v>
          </cell>
          <cell r="F228">
            <v>4.6300709119058661E-2</v>
          </cell>
          <cell r="G228">
            <v>4.1278548013861265E-2</v>
          </cell>
          <cell r="H228">
            <v>1.1819125127288948E-2</v>
          </cell>
          <cell r="I228">
            <v>3.6879908814208821E-2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7.7363135360558203E-3</v>
          </cell>
          <cell r="E229">
            <v>-4.8150467650352304E-3</v>
          </cell>
          <cell r="F229">
            <v>2.15726385238218E-3</v>
          </cell>
          <cell r="G229">
            <v>3.7429558257435197E-5</v>
          </cell>
          <cell r="H229">
            <v>1.1283502505082301E-5</v>
          </cell>
          <cell r="I229">
            <v>1.3560685948007399E-3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7.7363135360558203E-3</v>
          </cell>
          <cell r="E230">
            <v>2.9212667710205899E-3</v>
          </cell>
          <cell r="F230">
            <v>5.0785306234027699E-3</v>
          </cell>
          <cell r="G230">
            <v>5.1159601816602096E-3</v>
          </cell>
          <cell r="H230">
            <v>6.5733866537819898E-4</v>
          </cell>
          <cell r="I230">
            <v>1.46509619053527E-3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4.7892946343311218E-2</v>
          </cell>
          <cell r="E231">
            <v>2.072631239492535E-2</v>
          </cell>
          <cell r="F231">
            <v>0.36168086706432856</v>
          </cell>
          <cell r="G231">
            <v>0.41470168457963585</v>
          </cell>
          <cell r="H231">
            <v>1.4220182137064707</v>
          </cell>
          <cell r="I231">
            <v>1.4850558710862423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4.7892946343311218E-2</v>
          </cell>
          <cell r="E232">
            <v>2.072631239492535E-2</v>
          </cell>
          <cell r="F232">
            <v>0.36168086706432856</v>
          </cell>
          <cell r="G232">
            <v>0.41470168457963585</v>
          </cell>
          <cell r="H232">
            <v>1.4220182137064707</v>
          </cell>
          <cell r="I232">
            <v>1.4850558710862423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4.8376713478092123E-2</v>
          </cell>
          <cell r="E233">
            <v>2.0935669085783169E-2</v>
          </cell>
          <cell r="F233">
            <v>0.36533420915588738</v>
          </cell>
          <cell r="G233">
            <v>0.41889059048448118</v>
          </cell>
          <cell r="H233">
            <v>1.4363820340469406</v>
          </cell>
          <cell r="I233">
            <v>1.5000564354406498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2.0352186772444598E-3</v>
          </cell>
          <cell r="F234">
            <v>4.1569633386724099E-2</v>
          </cell>
          <cell r="G234">
            <v>3.1912035522691097E-2</v>
          </cell>
          <cell r="H234">
            <v>9.0761250054058495E-2</v>
          </cell>
          <cell r="I234">
            <v>9.9484363087792696E-2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2.6541011536160694E-3</v>
          </cell>
          <cell r="F235">
            <v>4.3108733579099577E-2</v>
          </cell>
          <cell r="G235">
            <v>4.6286963430582653E-2</v>
          </cell>
          <cell r="H235">
            <v>0.13791066788578871</v>
          </cell>
          <cell r="I235">
            <v>0.13628883532648678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>
            <v>9.2544308799581351E-5</v>
          </cell>
          <cell r="E236">
            <v>5.5454267087271555E-4</v>
          </cell>
          <cell r="F236">
            <v>1.0048352552419739</v>
          </cell>
          <cell r="G236">
            <v>0.83896886077240052</v>
          </cell>
          <cell r="H236">
            <v>0.1775146844932439</v>
          </cell>
          <cell r="I236">
            <v>8.0352571395892844E-2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>
            <v>1.8282440001340344E-3</v>
          </cell>
          <cell r="E237">
            <v>9.9975795122694239E-5</v>
          </cell>
          <cell r="F237">
            <v>1.0044398269748469</v>
          </cell>
          <cell r="G237">
            <v>0.83859953708698332</v>
          </cell>
          <cell r="H237">
            <v>0.17762534365685737</v>
          </cell>
          <cell r="I237">
            <v>8.0446571483706833E-2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0.18071387304655401</v>
          </cell>
          <cell r="E238">
            <v>2.818603914891E-3</v>
          </cell>
          <cell r="F238">
            <v>4.3668068485630497E-3</v>
          </cell>
          <cell r="G238">
            <v>5.3911856267727402E-3</v>
          </cell>
          <cell r="H238">
            <v>6.1350829396534202E-3</v>
          </cell>
          <cell r="I238">
            <v>5.0500284411495299E-3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0.18071478241544273</v>
          </cell>
          <cell r="E239">
            <v>0.11357091857086313</v>
          </cell>
          <cell r="F239">
            <v>0.11356760342167853</v>
          </cell>
          <cell r="G239">
            <v>0.11325816974712391</v>
          </cell>
          <cell r="H239">
            <v>2.9841085864037588E-2</v>
          </cell>
          <cell r="I239">
            <v>1.4079611446854412E-2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6.9191973313412589</v>
          </cell>
          <cell r="E240">
            <v>6.2486656458991234</v>
          </cell>
          <cell r="F240">
            <v>6.2348856570365054</v>
          </cell>
          <cell r="G240">
            <v>5.0900190958921359</v>
          </cell>
          <cell r="H240">
            <v>2.5893666554873827</v>
          </cell>
          <cell r="I240">
            <v>0.58606824145743486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655.90955774042595</v>
          </cell>
          <cell r="E241">
            <v>591.38936424971598</v>
          </cell>
          <cell r="F241">
            <v>588.65902813720595</v>
          </cell>
          <cell r="G241">
            <v>478.63984298539702</v>
          </cell>
          <cell r="H241">
            <v>241.55283671140199</v>
          </cell>
          <cell r="I241">
            <v>54.240471126779298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8.899722628771034</v>
          </cell>
          <cell r="E242">
            <v>8.0242790264547761</v>
          </cell>
          <cell r="F242">
            <v>7.9872324034899105</v>
          </cell>
          <cell r="G242">
            <v>6.4944347759212553</v>
          </cell>
          <cell r="H242">
            <v>3.2775147450665187</v>
          </cell>
          <cell r="I242">
            <v>0.73596297322631454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7.1929022630749795E-2</v>
          </cell>
          <cell r="F243">
            <v>1.5302804178931701E-2</v>
          </cell>
          <cell r="G243">
            <v>4.3249000642703204E-3</v>
          </cell>
          <cell r="H243">
            <v>6.2552587700649406E-2</v>
          </cell>
          <cell r="I243">
            <v>9.2052605245718407E-3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0.4473722356091806</v>
          </cell>
          <cell r="F244">
            <v>0.45376653202620804</v>
          </cell>
          <cell r="G244">
            <v>0.44495433194911432</v>
          </cell>
          <cell r="H244">
            <v>0.20786175549696789</v>
          </cell>
          <cell r="I244">
            <v>5.40384475045406E-2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9.7463070505798369E-5</v>
          </cell>
          <cell r="F245">
            <v>6.1046488022339256E-4</v>
          </cell>
          <cell r="G245">
            <v>3.410835408395904E-3</v>
          </cell>
          <cell r="H245">
            <v>7.9252236389752932E-3</v>
          </cell>
          <cell r="I245">
            <v>1.6580120389222844E-3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0.69386982887991921</v>
          </cell>
          <cell r="E246">
            <v>0.75150287401766114</v>
          </cell>
          <cell r="F246">
            <v>1.8103804564246464</v>
          </cell>
          <cell r="G246">
            <v>4.8335762199567727</v>
          </cell>
          <cell r="H246">
            <v>5.1209728080433266</v>
          </cell>
          <cell r="I246">
            <v>0.9741818156551445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0.69386982887991921</v>
          </cell>
          <cell r="E247">
            <v>0.7516003370881672</v>
          </cell>
          <cell r="F247">
            <v>1.8109909213048692</v>
          </cell>
          <cell r="G247">
            <v>4.8369870553651664</v>
          </cell>
          <cell r="H247">
            <v>5.1288980316823034</v>
          </cell>
          <cell r="I247">
            <v>0.97583982769406619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10.03213877915273</v>
          </cell>
          <cell r="E248">
            <v>12.919965492977068</v>
          </cell>
          <cell r="F248">
            <v>14.262753759931202</v>
          </cell>
          <cell r="G248">
            <v>18.373578507186249</v>
          </cell>
          <cell r="H248">
            <v>16.791103006792085</v>
          </cell>
          <cell r="I248">
            <v>19.849154247036825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10.03213877915273</v>
          </cell>
          <cell r="E249">
            <v>12.919965492977068</v>
          </cell>
          <cell r="F249">
            <v>14.262753759931202</v>
          </cell>
          <cell r="G249">
            <v>18.373578507186249</v>
          </cell>
          <cell r="H249">
            <v>16.791103006792085</v>
          </cell>
          <cell r="I249">
            <v>19.849154247036825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58.702120254209269</v>
          </cell>
          <cell r="F250">
            <v>61.536372658628707</v>
          </cell>
          <cell r="G250">
            <v>61.960568303603672</v>
          </cell>
          <cell r="H250">
            <v>62.496743763590558</v>
          </cell>
          <cell r="I250">
            <v>61.530758244244815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58.702120254209269</v>
          </cell>
          <cell r="F251">
            <v>61.536372658628707</v>
          </cell>
          <cell r="G251">
            <v>61.960568303603672</v>
          </cell>
          <cell r="H251">
            <v>62.496743763590558</v>
          </cell>
          <cell r="I251">
            <v>61.530758244244815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1.6920298428184E-4</v>
          </cell>
          <cell r="E252">
            <v>1.10008117853034E-3</v>
          </cell>
          <cell r="F252">
            <v>6.1868950757865897E-4</v>
          </cell>
          <cell r="G252">
            <v>4.2454676011218298E-4</v>
          </cell>
          <cell r="H252">
            <v>3.1038614763984701E-2</v>
          </cell>
          <cell r="I252">
            <v>5.8647415815833899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6.6057004713381415</v>
          </cell>
          <cell r="E253">
            <v>6.5522650048879463</v>
          </cell>
          <cell r="F253">
            <v>6.552275860816815</v>
          </cell>
          <cell r="G253">
            <v>6.5511712825309392</v>
          </cell>
          <cell r="H253">
            <v>6.6065159131472004</v>
          </cell>
          <cell r="I253">
            <v>6.5040016776046201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5.5527898366925871E-2</v>
          </cell>
          <cell r="E254">
            <v>3.0090002333216827E-2</v>
          </cell>
          <cell r="F254">
            <v>5.0676924111399936E-2</v>
          </cell>
          <cell r="G254">
            <v>0.23316718061644512</v>
          </cell>
          <cell r="H254">
            <v>0.2230419134574802</v>
          </cell>
          <cell r="I254">
            <v>0.42281358381681228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0.17507724208828054</v>
          </cell>
          <cell r="E255">
            <v>0.20038555936165225</v>
          </cell>
          <cell r="F255">
            <v>0.28689638272459755</v>
          </cell>
          <cell r="G255">
            <v>0.10114298898814283</v>
          </cell>
          <cell r="H255">
            <v>0.10808046005288444</v>
          </cell>
          <cell r="I255">
            <v>0.17043671564848364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0.2306051404552063</v>
          </cell>
          <cell r="E256">
            <v>0.2304755616948691</v>
          </cell>
          <cell r="F256">
            <v>0.3369130793983186</v>
          </cell>
          <cell r="G256">
            <v>0.33325999014198404</v>
          </cell>
          <cell r="H256">
            <v>0.33112237351036444</v>
          </cell>
          <cell r="I256">
            <v>0.59325029946529573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4.635570322918077E-4</v>
          </cell>
          <cell r="F257">
            <v>1.1376888763820747</v>
          </cell>
          <cell r="G257">
            <v>1.4715945004416353</v>
          </cell>
          <cell r="H257">
            <v>2.1347110968476199</v>
          </cell>
          <cell r="I257">
            <v>2.7250915906449289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4.8018027100393476E-4</v>
          </cell>
          <cell r="F258">
            <v>0.95604929633077806</v>
          </cell>
          <cell r="G258">
            <v>1.2378023494767356</v>
          </cell>
          <cell r="H258">
            <v>1.6034329379523522</v>
          </cell>
          <cell r="I258">
            <v>2.3409918262541352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6.3264583383805615E-4</v>
          </cell>
          <cell r="F259">
            <v>2.0937381727128526</v>
          </cell>
          <cell r="G259">
            <v>2.7083123615728644</v>
          </cell>
          <cell r="H259">
            <v>3.7364448751217112</v>
          </cell>
          <cell r="I259">
            <v>5.0646677259624218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4.271632132775937E-2</v>
          </cell>
          <cell r="F260">
            <v>9.7039954704317297E-2</v>
          </cell>
          <cell r="G260">
            <v>0.25518671965444051</v>
          </cell>
          <cell r="H260">
            <v>0.70035651660354703</v>
          </cell>
          <cell r="I260">
            <v>1.1278467657051066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4.3031645623680448E-2</v>
          </cell>
          <cell r="F261">
            <v>9.7246611759693249E-2</v>
          </cell>
          <cell r="G261">
            <v>0.25538316024251972</v>
          </cell>
          <cell r="H261">
            <v>0.70087920300970308</v>
          </cell>
          <cell r="I261">
            <v>1.1285264377018553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7.8446018314498392E-3</v>
          </cell>
          <cell r="E262">
            <v>6.9125224941990601E-3</v>
          </cell>
          <cell r="F262">
            <v>1.8532705668584299E-2</v>
          </cell>
          <cell r="G262">
            <v>3.5425634706446198E-2</v>
          </cell>
          <cell r="H262">
            <v>6.7092524654494098E-2</v>
          </cell>
          <cell r="I262">
            <v>9.9631323322878398E-2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7.8446018314498392E-3</v>
          </cell>
          <cell r="E263">
            <v>1.0903553590560489E-2</v>
          </cell>
          <cell r="F263">
            <v>2.7198024059558932E-2</v>
          </cell>
          <cell r="G263">
            <v>5.7646907545604191E-2</v>
          </cell>
          <cell r="H263">
            <v>0.1172690374164195</v>
          </cell>
          <cell r="I263">
            <v>0.15537200632562714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5.6109704350124403</v>
          </cell>
          <cell r="E264">
            <v>6.0773530170155636</v>
          </cell>
          <cell r="F264">
            <v>6.0795725180874811</v>
          </cell>
          <cell r="G264">
            <v>6.0815795490869462</v>
          </cell>
          <cell r="H264">
            <v>6.8791243418008161</v>
          </cell>
          <cell r="I264">
            <v>6.8821618738216221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6.0998307186386294</v>
          </cell>
          <cell r="E265">
            <v>6.6051108965160088</v>
          </cell>
          <cell r="F265">
            <v>6.6049193602738505</v>
          </cell>
          <cell r="G265">
            <v>6.6027633169190718</v>
          </cell>
          <cell r="H265">
            <v>7.4588655943889002</v>
          </cell>
          <cell r="I265">
            <v>7.4523893342589886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0.84976370631568898</v>
          </cell>
          <cell r="E266">
            <v>9.0858957556812098E-5</v>
          </cell>
          <cell r="F266">
            <v>7.4452085783840099E-5</v>
          </cell>
          <cell r="G266">
            <v>6.4160281837543696E-5</v>
          </cell>
          <cell r="H266">
            <v>7.6667482963201905E-5</v>
          </cell>
          <cell r="I266">
            <v>1.14030651331681E-4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0.84976370631568898</v>
          </cell>
          <cell r="E267">
            <v>0.84985456527324499</v>
          </cell>
          <cell r="F267">
            <v>0.84992901735902904</v>
          </cell>
          <cell r="G267">
            <v>0.84999317764086701</v>
          </cell>
          <cell r="H267">
            <v>0.85282405016089602</v>
          </cell>
          <cell r="I267">
            <v>0.852938080812227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0.31126453749826283</v>
          </cell>
          <cell r="E268">
            <v>0.39270534082615755</v>
          </cell>
          <cell r="F268">
            <v>1.1430492514331694</v>
          </cell>
          <cell r="G268">
            <v>2.768255232039404</v>
          </cell>
          <cell r="H268">
            <v>2.7690754735546061</v>
          </cell>
          <cell r="I268">
            <v>2.8043359842764479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0.43778415963187423</v>
          </cell>
          <cell r="E269">
            <v>0.55232818681597384</v>
          </cell>
          <cell r="F269">
            <v>1.6076642073602934</v>
          </cell>
          <cell r="G269">
            <v>3.8934672743170231</v>
          </cell>
          <cell r="H269">
            <v>3.8946209192047876</v>
          </cell>
          <cell r="I269">
            <v>3.8949110892728442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1.9174998327532899E-2</v>
          </cell>
          <cell r="F270">
            <v>7.1876082072208095E-2</v>
          </cell>
          <cell r="G270">
            <v>0.10322716800297101</v>
          </cell>
          <cell r="H270">
            <v>0.18033781639200899</v>
          </cell>
          <cell r="I270">
            <v>6.4488093163334606E-2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3.562843086911744E-2</v>
          </cell>
          <cell r="F271">
            <v>0.10607413370993858</v>
          </cell>
          <cell r="G271">
            <v>0.20762799221735928</v>
          </cell>
          <cell r="H271">
            <v>0.22597467460722512</v>
          </cell>
          <cell r="I271">
            <v>0.1980726511434113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2.9700507928541252E-2</v>
          </cell>
          <cell r="G272">
            <v>3.8976092480564023E-2</v>
          </cell>
          <cell r="H272">
            <v>6.0904730928161545E-2</v>
          </cell>
          <cell r="I272">
            <v>6.1871270434740396E-2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3.3000564365045837E-2</v>
          </cell>
          <cell r="G273">
            <v>4.3306769422848883E-2</v>
          </cell>
          <cell r="H273">
            <v>6.7671923253512803E-2</v>
          </cell>
          <cell r="I273">
            <v>6.8745856038600367E-2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1.34428892584732E-4</v>
          </cell>
          <cell r="F274">
            <v>3.2720128122175501E-3</v>
          </cell>
          <cell r="G274">
            <v>5.8496886464033595E-4</v>
          </cell>
          <cell r="H274">
            <v>2.3414464913972398E-3</v>
          </cell>
          <cell r="I274">
            <v>2.7281555756410998E-3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1.34428892584732E-4</v>
          </cell>
          <cell r="F275">
            <v>3.3554478492426611E-3</v>
          </cell>
          <cell r="G275">
            <v>3.8825401152374158E-3</v>
          </cell>
          <cell r="H275">
            <v>6.9787650790588372E-3</v>
          </cell>
          <cell r="I275">
            <v>6.0172263585932086E-3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7.5218488875448034E-2</v>
          </cell>
          <cell r="H276">
            <v>7.3476931530960854E-2</v>
          </cell>
          <cell r="I276">
            <v>5.726909130926338E-2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2.4492937146073781E-2</v>
          </cell>
          <cell r="H277">
            <v>7.1696778231078881E-2</v>
          </cell>
          <cell r="I277">
            <v>5.5608194367678811E-2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9.9273258149422047E-2</v>
          </cell>
          <cell r="H278">
            <v>0.14392339091922621</v>
          </cell>
          <cell r="I278">
            <v>0.11214528271192944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0.68693113059112043</v>
          </cell>
          <cell r="E279">
            <v>0.74398784527748485</v>
          </cell>
          <cell r="F279">
            <v>1.7922766518604012</v>
          </cell>
          <cell r="G279">
            <v>4.7852404577572099</v>
          </cell>
          <cell r="H279">
            <v>5.0697630799628959</v>
          </cell>
          <cell r="I279">
            <v>0.96443999749859277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0.68693113059112043</v>
          </cell>
          <cell r="E280">
            <v>0.74398784527748485</v>
          </cell>
          <cell r="F280">
            <v>1.7922766518604012</v>
          </cell>
          <cell r="G280">
            <v>4.7852404577572099</v>
          </cell>
          <cell r="H280">
            <v>5.0697630799628959</v>
          </cell>
          <cell r="I280">
            <v>0.96443999749859277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0.69386982887991921</v>
          </cell>
          <cell r="E281">
            <v>0.75150287401766114</v>
          </cell>
          <cell r="F281">
            <v>1.8103804564246464</v>
          </cell>
          <cell r="G281">
            <v>4.8335762199567727</v>
          </cell>
          <cell r="H281">
            <v>5.1209728080433266</v>
          </cell>
          <cell r="I281">
            <v>0.9741818156551445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>
            <v>1.5861633272813999E-5</v>
          </cell>
          <cell r="E282">
            <v>5.7613100754898797E-2</v>
          </cell>
          <cell r="F282">
            <v>9.6914422218711896E-2</v>
          </cell>
          <cell r="G282">
            <v>0.29354046695326902</v>
          </cell>
          <cell r="H282">
            <v>0.25528073175148103</v>
          </cell>
          <cell r="I282">
            <v>4.0956206301952798E-2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7.5985130591799718E-2</v>
          </cell>
          <cell r="E283">
            <v>8.2005374875994408E-2</v>
          </cell>
          <cell r="F283">
            <v>0.13856492092788969</v>
          </cell>
          <cell r="G283">
            <v>0.37335750555189795</v>
          </cell>
          <cell r="H283">
            <v>0.40435983478554899</v>
          </cell>
          <cell r="I283">
            <v>9.2137542222802016E-2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2093.6994473864902</v>
          </cell>
          <cell r="H284">
            <v>2078.1273175001902</v>
          </cell>
          <cell r="I284">
            <v>2064.1673022555701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2093.6994473864938</v>
          </cell>
          <cell r="H285">
            <v>2078.1273175001916</v>
          </cell>
          <cell r="I285">
            <v>2064.1673022555751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8.1499960788188996E-2</v>
          </cell>
          <cell r="F286">
            <v>8.1497112734934624E-2</v>
          </cell>
          <cell r="G286">
            <v>8.130007209449204E-2</v>
          </cell>
          <cell r="H286">
            <v>8.135425393892029E-2</v>
          </cell>
          <cell r="I286">
            <v>5.7364344197173268E-2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8.1499960788188996E-2</v>
          </cell>
          <cell r="F287">
            <v>8.1497112734934624E-2</v>
          </cell>
          <cell r="G287">
            <v>8.130007209449204E-2</v>
          </cell>
          <cell r="H287">
            <v>8.135425393892029E-2</v>
          </cell>
          <cell r="I287">
            <v>5.7364344197173268E-2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0.11319438998359574</v>
          </cell>
          <cell r="F288">
            <v>0.11319043435407572</v>
          </cell>
          <cell r="G288">
            <v>0.11291676679790563</v>
          </cell>
          <cell r="H288">
            <v>0.11299201935961158</v>
          </cell>
          <cell r="I288">
            <v>7.967270027385169E-2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1.0010711434964801E-2</v>
          </cell>
          <cell r="F289">
            <v>1.7287092211265499E-4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1.0010711434964801E-2</v>
          </cell>
          <cell r="F290">
            <v>1.0108517738515692E-2</v>
          </cell>
          <cell r="G290">
            <v>1.0066410907279642E-2</v>
          </cell>
          <cell r="H290">
            <v>1.1452567667872126E-2</v>
          </cell>
          <cell r="I290">
            <v>4.8731398186285706E-3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0.40468474157116097</v>
          </cell>
          <cell r="F291">
            <v>0.97874220262777656</v>
          </cell>
          <cell r="G291">
            <v>1.8189285700258409</v>
          </cell>
          <cell r="H291">
            <v>3.2283301545171836</v>
          </cell>
          <cell r="I291">
            <v>4.6066272733393383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1.2105119025468396E-3</v>
          </cell>
          <cell r="F292">
            <v>8.6358814994316815E-3</v>
          </cell>
          <cell r="G292">
            <v>0.12640076457125243</v>
          </cell>
          <cell r="H292">
            <v>0.13671805539474471</v>
          </cell>
          <cell r="I292">
            <v>0.11540852915739509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>
            <v>1.1583969194292752E-2</v>
          </cell>
          <cell r="G293"/>
          <cell r="H293"/>
          <cell r="I293">
            <v>2.3975645546633301E-2</v>
          </cell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/>
          <cell r="F294">
            <v>0.12413503988651384</v>
          </cell>
          <cell r="G294">
            <v>0.1712929476325028</v>
          </cell>
          <cell r="H294">
            <v>0.27491197649239574</v>
          </cell>
          <cell r="I294">
            <v>0.12814138768935063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1.2295025432582674E-2</v>
          </cell>
          <cell r="G295">
            <v>1.3687951106767947E-2</v>
          </cell>
          <cell r="H295">
            <v>1.4372782646502179E-2</v>
          </cell>
          <cell r="I295">
            <v>1.5477541168300708E-2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2.7867512222829887E-2</v>
          </cell>
          <cell r="F296">
            <v>6.9170843798543047E-2</v>
          </cell>
          <cell r="G296">
            <v>8.5238706899968167E-2</v>
          </cell>
          <cell r="H296">
            <v>0.30158353138229882</v>
          </cell>
          <cell r="I296">
            <v>0.10472246587583796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1.6027843018927028E-3</v>
          </cell>
          <cell r="F297">
            <v>1.1897085203679074E-2</v>
          </cell>
          <cell r="G297">
            <v>2.5770659971114065E-2</v>
          </cell>
          <cell r="H297">
            <v>4.8804663811888638E-2</v>
          </cell>
          <cell r="I297"/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1.4466999289969454E-3</v>
          </cell>
          <cell r="F298">
            <v>6.1875702340776495E-2</v>
          </cell>
          <cell r="G298">
            <v>6.3578271554423346E-2</v>
          </cell>
          <cell r="H298">
            <v>9.9750167709596341E-2</v>
          </cell>
          <cell r="I298">
            <v>8.8816793631345176E-2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5.3974631774461983E-2</v>
          </cell>
          <cell r="F299">
            <v>7.2206908591987071E-2</v>
          </cell>
          <cell r="G299">
            <v>0.10613516969365529</v>
          </cell>
          <cell r="H299">
            <v>0.23633434478438115</v>
          </cell>
          <cell r="I299">
            <v>0.36247030746472997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6.827119644231415E-2</v>
          </cell>
          <cell r="F300">
            <v>8.3897234487186542E-2</v>
          </cell>
          <cell r="G300">
            <v>0.11004641723332378</v>
          </cell>
          <cell r="H300">
            <v>0.10821476972158804</v>
          </cell>
          <cell r="I300">
            <v>8.0928321421657942E-2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0.24776208370521888</v>
          </cell>
          <cell r="F301">
            <v>0.32575617695716147</v>
          </cell>
          <cell r="G301">
            <v>0.79752761704961495</v>
          </cell>
          <cell r="H301">
            <v>1.634986614614222</v>
          </cell>
          <cell r="I301">
            <v>3.3165068753234985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1.7178844880380406E-2</v>
          </cell>
          <cell r="F302">
            <v>7.1949550576587099E-2</v>
          </cell>
          <cell r="G302">
            <v>7.9258408471601149E-2</v>
          </cell>
          <cell r="H302">
            <v>0.21640942180758088</v>
          </cell>
          <cell r="I302">
            <v>0.22808354980385617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8.1625441711821612E-3</v>
          </cell>
          <cell r="F303">
            <v>0.16045030007484296</v>
          </cell>
          <cell r="G303">
            <v>0.27073976017203588</v>
          </cell>
          <cell r="H303">
            <v>0.18584173788876387</v>
          </cell>
          <cell r="I303">
            <v>0.15096701561862311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>
            <v>5.635661306240952E-3</v>
          </cell>
          <cell r="G304">
            <v>9.7558995891404363E-3</v>
          </cell>
          <cell r="H304">
            <v>7.5040436001233644E-3</v>
          </cell>
          <cell r="I304">
            <v>2.2815140768290752E-2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44.577763325938683</v>
          </cell>
          <cell r="E305">
            <v>44.861408677195556</v>
          </cell>
          <cell r="F305">
            <v>44.66258175443005</v>
          </cell>
          <cell r="G305">
            <v>45.062480031809109</v>
          </cell>
          <cell r="H305">
            <v>46.179009107761807</v>
          </cell>
          <cell r="I305">
            <v>48.805199894792892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44.577763325938683</v>
          </cell>
          <cell r="E306">
            <v>44.861408677195556</v>
          </cell>
          <cell r="F306">
            <v>44.66258175443005</v>
          </cell>
          <cell r="G306">
            <v>45.062480031809109</v>
          </cell>
          <cell r="H306">
            <v>46.179009107761807</v>
          </cell>
          <cell r="I306">
            <v>48.805199894792892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0.19390132521553799</v>
          </cell>
          <cell r="E307">
            <v>1.05000240693318E-3</v>
          </cell>
          <cell r="F307">
            <v>1.00505525501285E-3</v>
          </cell>
          <cell r="G307">
            <v>4.7076539678458998E-3</v>
          </cell>
          <cell r="H307">
            <v>6.0066958217706301E-2</v>
          </cell>
          <cell r="I307">
            <v>4.6060393794063197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4.7124380093460081</v>
          </cell>
          <cell r="E308">
            <v>4.7437667156399579</v>
          </cell>
          <cell r="F308">
            <v>4.7599988729569214</v>
          </cell>
          <cell r="G308">
            <v>4.7640026630136196</v>
          </cell>
          <cell r="H308">
            <v>4.8821763983149946</v>
          </cell>
          <cell r="I308">
            <v>5.1590720274063244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1.5231601938880392</v>
          </cell>
          <cell r="F309">
            <v>1.5920706654056349</v>
          </cell>
          <cell r="G309">
            <v>2.6124977531138605</v>
          </cell>
          <cell r="H309">
            <v>2.6187648487763195</v>
          </cell>
          <cell r="I309">
            <v>2.6184970385067468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1.5231601938880392</v>
          </cell>
          <cell r="F310">
            <v>1.5920706654056349</v>
          </cell>
          <cell r="G310">
            <v>2.6124977531138605</v>
          </cell>
          <cell r="H310">
            <v>2.6187648487763195</v>
          </cell>
          <cell r="I310">
            <v>2.6184970385067468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0.117457084456678</v>
          </cell>
          <cell r="F311">
            <v>5.4406357066248403E-3</v>
          </cell>
          <cell r="G311">
            <v>7.8971196674639796E-2</v>
          </cell>
          <cell r="H311">
            <v>1.10479994705541E-4</v>
          </cell>
          <cell r="I311">
            <v>5.0610337559160001E-2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0.117457084456678</v>
          </cell>
          <cell r="F312">
            <v>0.12288070291930052</v>
          </cell>
          <cell r="G312">
            <v>0.20182711857846952</v>
          </cell>
          <cell r="H312">
            <v>0.20238370674756576</v>
          </cell>
          <cell r="I312">
            <v>0.20235529798971674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6.8342882219995411E-3</v>
          </cell>
          <cell r="E313">
            <v>3.0308647090920939E-3</v>
          </cell>
          <cell r="F313">
            <v>0.41563118971892316</v>
          </cell>
          <cell r="G313">
            <v>0.42152089699094425</v>
          </cell>
          <cell r="H313">
            <v>0.69280148536037878</v>
          </cell>
          <cell r="I313">
            <v>0.68638420295343494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>
            <v>7.0107250352235563E-5</v>
          </cell>
          <cell r="E314">
            <v>1.9307019119699249E-5</v>
          </cell>
          <cell r="F314">
            <v>0.41371261174098928</v>
          </cell>
          <cell r="G314">
            <v>0.41965162166186876</v>
          </cell>
          <cell r="H314">
            <v>0.69067849509951051</v>
          </cell>
          <cell r="I314">
            <v>0.68460135867570615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6.8699658764039204E-2</v>
          </cell>
          <cell r="E315">
            <v>-8.1157136438581002E-4</v>
          </cell>
          <cell r="F315">
            <v>1.5650962080217001E-3</v>
          </cell>
          <cell r="G315">
            <v>1.1575120566282399E-3</v>
          </cell>
          <cell r="H315">
            <v>2.12230479702674E-2</v>
          </cell>
          <cell r="I315">
            <v>5.69036352393009E-2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6.8700721317002805E-2</v>
          </cell>
          <cell r="E316">
            <v>6.7889149952616995E-2</v>
          </cell>
          <cell r="F316">
            <v>6.9454246160638708E-2</v>
          </cell>
          <cell r="G316">
            <v>7.0611758217266896E-2</v>
          </cell>
          <cell r="H316">
            <v>0.112290625094425</v>
          </cell>
          <cell r="I316">
            <v>0.11037534639230399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2.3716129809504887</v>
          </cell>
          <cell r="F317">
            <v>2.411480380667792</v>
          </cell>
          <cell r="G317">
            <v>3.1325169290699657</v>
          </cell>
          <cell r="H317">
            <v>4.0781262753173522</v>
          </cell>
          <cell r="I317">
            <v>4.0776591382951244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2.3716129809504887</v>
          </cell>
          <cell r="F318">
            <v>2.411480380667792</v>
          </cell>
          <cell r="G318">
            <v>3.1325169290699657</v>
          </cell>
          <cell r="H318">
            <v>4.0781262753173522</v>
          </cell>
          <cell r="I318">
            <v>4.0776591382951244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0.18292712037842199</v>
          </cell>
          <cell r="F319">
            <v>3.3157064060878199E-3</v>
          </cell>
          <cell r="G319">
            <v>5.5826132270342499E-2</v>
          </cell>
          <cell r="H319">
            <v>1.3316917407638599E-4</v>
          </cell>
          <cell r="I319">
            <v>7.77786819683077E-2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0.18292712037842199</v>
          </cell>
          <cell r="F320">
            <v>0.18622585640107805</v>
          </cell>
          <cell r="G320">
            <v>0.24202507853392763</v>
          </cell>
          <cell r="H320">
            <v>0.31519728562718619</v>
          </cell>
          <cell r="I320">
            <v>0.31514425621611236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1.9067744201351429</v>
          </cell>
          <cell r="F321">
            <v>1.9074991152447478</v>
          </cell>
          <cell r="G321">
            <v>1.9079347500169401</v>
          </cell>
          <cell r="H321">
            <v>3.2749332543344107</v>
          </cell>
          <cell r="I321">
            <v>3.2763671172250337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1.9067744201351429</v>
          </cell>
          <cell r="F322">
            <v>1.9074991152447478</v>
          </cell>
          <cell r="G322">
            <v>1.9079347500169401</v>
          </cell>
          <cell r="H322">
            <v>3.2749332543344107</v>
          </cell>
          <cell r="I322">
            <v>3.2763671172250337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0.14699380604314399</v>
          </cell>
          <cell r="F323">
            <v>2.8539219038227199E-4</v>
          </cell>
          <cell r="G323">
            <v>1.14411836724592E-4</v>
          </cell>
          <cell r="H323">
            <v>4.4414404764707199E-4</v>
          </cell>
          <cell r="I323">
            <v>6.2156877996505502E-2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0.14699380604314399</v>
          </cell>
          <cell r="F324">
            <v>0.14726418749160042</v>
          </cell>
          <cell r="G324">
            <v>0.14736120515741311</v>
          </cell>
          <cell r="H324">
            <v>0.25309809472842654</v>
          </cell>
          <cell r="I324">
            <v>0.25319826972324228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0.5274533826391552</v>
          </cell>
          <cell r="F325">
            <v>0.5279005532005302</v>
          </cell>
          <cell r="G325">
            <v>0.53024987253547784</v>
          </cell>
          <cell r="H325">
            <v>0.91547860226809763</v>
          </cell>
          <cell r="I325">
            <v>3.6023330940703229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0.5274533826391552</v>
          </cell>
          <cell r="F326">
            <v>0.5279005532005302</v>
          </cell>
          <cell r="G326">
            <v>0.53024987253547784</v>
          </cell>
          <cell r="H326">
            <v>0.91547860226809763</v>
          </cell>
          <cell r="I326">
            <v>3.6023330940703229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4.0423112895505403E-2</v>
          </cell>
          <cell r="F327">
            <v>1.85092190088587E-4</v>
          </cell>
          <cell r="G327">
            <v>2.70936288476968E-4</v>
          </cell>
          <cell r="H327">
            <v>2.1011567872094399E-3</v>
          </cell>
          <cell r="I327">
            <v>0.224766915655226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4.0423112895505403E-2</v>
          </cell>
          <cell r="F328">
            <v>4.0596582198305989E-2</v>
          </cell>
          <cell r="G328">
            <v>4.0856811226581094E-2</v>
          </cell>
          <cell r="H328">
            <v>7.0700747097717467E-2</v>
          </cell>
          <cell r="I328">
            <v>0.2783868783478709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1128.05990270963</v>
          </cell>
          <cell r="E329">
            <v>1106.3050405461099</v>
          </cell>
          <cell r="F329">
            <v>1099.65441427884</v>
          </cell>
          <cell r="G329">
            <v>1080.8583496507099</v>
          </cell>
          <cell r="H329">
            <v>903.342966215449</v>
          </cell>
          <cell r="I329">
            <v>383.63851619326698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19.001008999541568</v>
          </cell>
          <cell r="E330">
            <v>18.634570718418459</v>
          </cell>
          <cell r="F330">
            <v>18.522547758242911</v>
          </cell>
          <cell r="G330">
            <v>18.205947378868277</v>
          </cell>
          <cell r="H330">
            <v>15.215883296182207</v>
          </cell>
          <cell r="I330">
            <v>6.4619962833972373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20.001062104780605</v>
          </cell>
          <cell r="E331">
            <v>19.615337598335209</v>
          </cell>
          <cell r="F331">
            <v>19.497418692887283</v>
          </cell>
          <cell r="G331">
            <v>19.164155135650809</v>
          </cell>
          <cell r="H331">
            <v>16.016719259139176</v>
          </cell>
          <cell r="I331">
            <v>6.8021013509444597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1.17027258085575E-3</v>
          </cell>
          <cell r="F332">
            <v>7.9378303542577998E-4</v>
          </cell>
          <cell r="G332">
            <v>2.2151269962177099E-4</v>
          </cell>
          <cell r="H332">
            <v>0.15071831438542499</v>
          </cell>
          <cell r="I332">
            <v>6.7945518425725594E-5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1.3479234788539323</v>
          </cell>
          <cell r="F333">
            <v>1.3479761437791387</v>
          </cell>
          <cell r="G333">
            <v>1.3457186779791537</v>
          </cell>
          <cell r="H333">
            <v>1.0826682989167438</v>
          </cell>
          <cell r="I333">
            <v>0.50064093173900437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0.65603429538553937</v>
          </cell>
          <cell r="F334">
            <v>0.65708807931616975</v>
          </cell>
          <cell r="G334">
            <v>0.65865023170925918</v>
          </cell>
          <cell r="H334">
            <v>0.75475175817733242</v>
          </cell>
          <cell r="I334">
            <v>3.9963799396799806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0.65603429538553937</v>
          </cell>
          <cell r="F335">
            <v>0.65708807931616975</v>
          </cell>
          <cell r="G335">
            <v>0.65865023170925918</v>
          </cell>
          <cell r="H335">
            <v>0.75475175817733242</v>
          </cell>
          <cell r="I335">
            <v>3.9963799396799806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5.0447194735364999E-2</v>
          </cell>
          <cell r="F336">
            <v>1.4807695099818501E-4</v>
          </cell>
          <cell r="G336">
            <v>2.1032589388413799E-4</v>
          </cell>
          <cell r="H336">
            <v>1.3626297243977601E-3</v>
          </cell>
          <cell r="I336">
            <v>0.27188040805922598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5.0447194735364999E-2</v>
          </cell>
          <cell r="F337">
            <v>5.0583246503579378E-2</v>
          </cell>
          <cell r="G337">
            <v>5.0782854490496125E-2</v>
          </cell>
          <cell r="H337">
            <v>5.8275630649312966E-2</v>
          </cell>
          <cell r="I337">
            <v>0.30884155092539062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>
            <v>1.6578344065887944E-4</v>
          </cell>
          <cell r="E338">
            <v>3.3613965635321126E-4</v>
          </cell>
          <cell r="F338">
            <v>1.1070064206625121</v>
          </cell>
          <cell r="G338">
            <v>1.1132976073253136</v>
          </cell>
          <cell r="H338">
            <v>1.1796511420195008</v>
          </cell>
          <cell r="I338">
            <v>2.6065783818402655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1.9316101878388506E-3</v>
          </cell>
          <cell r="E339">
            <v>9.7932521468748878E-4</v>
          </cell>
          <cell r="F339">
            <v>1.1075811093915995</v>
          </cell>
          <cell r="G339">
            <v>1.113848984754193</v>
          </cell>
          <cell r="H339">
            <v>1.1803157010287275</v>
          </cell>
          <cell r="I339">
            <v>2.6074237407429304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0.17728080995246001</v>
          </cell>
          <cell r="E340">
            <v>2.7929819768775601E-3</v>
          </cell>
          <cell r="F340">
            <v>5.3370694943788502E-3</v>
          </cell>
          <cell r="G340">
            <v>5.2183261112496403E-3</v>
          </cell>
          <cell r="H340">
            <v>3.6007817150053002E-2</v>
          </cell>
          <cell r="I340">
            <v>0.21284718065093899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0.17728080995246001</v>
          </cell>
          <cell r="E341">
            <v>0.14652605538231822</v>
          </cell>
          <cell r="F341">
            <v>0.1482812598449032</v>
          </cell>
          <cell r="G341">
            <v>0.14851682342733119</v>
          </cell>
          <cell r="H341">
            <v>0.14963509784817644</v>
          </cell>
          <cell r="I341">
            <v>0.28265106496402914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0.37021278907572069</v>
          </cell>
          <cell r="I342">
            <v>3.8524837249525312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0.37021278907572069</v>
          </cell>
          <cell r="I343">
            <v>3.8524837249525312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1.8680682205792099E-2</v>
          </cell>
          <cell r="I344">
            <v>0.269167379438154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2.8563088374489353E-2</v>
          </cell>
          <cell r="I345">
            <v>0.29771957942430516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1.20715021831532</v>
          </cell>
          <cell r="F346">
            <v>2.7604446577349209</v>
          </cell>
          <cell r="G346">
            <v>5.0369844263398686</v>
          </cell>
          <cell r="H346">
            <v>8.6058912178904823</v>
          </cell>
          <cell r="I346">
            <v>10.766727028051799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4.5041483084349947E-4</v>
          </cell>
          <cell r="F347">
            <v>1.5191279078211091E-2</v>
          </cell>
          <cell r="G347"/>
          <cell r="H347">
            <v>1.8084173550723309E-2</v>
          </cell>
          <cell r="I347">
            <v>1.8747136696017328E-2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0.34375959364011338</v>
          </cell>
          <cell r="F348">
            <v>0.32067721181426279</v>
          </cell>
          <cell r="G348">
            <v>0.38581962443632511</v>
          </cell>
          <cell r="H348">
            <v>0.52441517582133768</v>
          </cell>
          <cell r="I348">
            <v>0.75533856985660175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1.8632693254514054E-2</v>
          </cell>
          <cell r="G349">
            <v>2.0146224894743662E-2</v>
          </cell>
          <cell r="H349">
            <v>2.4157810388989762E-2</v>
          </cell>
          <cell r="I349">
            <v>2.4946476212470578E-2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0.15394183793661281</v>
          </cell>
          <cell r="F350">
            <v>0.17868828407610379</v>
          </cell>
          <cell r="G350">
            <v>0.1848937096370126</v>
          </cell>
          <cell r="H350">
            <v>0.14825629744659197</v>
          </cell>
          <cell r="I350">
            <v>0.10054432178636634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8.1355615856658361E-2</v>
          </cell>
          <cell r="F351">
            <v>0.11245138142371475</v>
          </cell>
          <cell r="G351">
            <v>0.12229745687083916</v>
          </cell>
          <cell r="H351">
            <v>0.1366709623761547</v>
          </cell>
          <cell r="I351">
            <v>0.1044947824535932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0.53930631705176535</v>
          </cell>
          <cell r="F352">
            <v>0.96129435011597009</v>
          </cell>
          <cell r="G352">
            <v>2.6815953225813391</v>
          </cell>
          <cell r="H352">
            <v>5.7307440366342792</v>
          </cell>
          <cell r="I352">
            <v>7.8100985612472469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2.4508379614458163E-4</v>
          </cell>
          <cell r="F353">
            <v>1.0178022673320261E-2</v>
          </cell>
          <cell r="G353">
            <v>6.0439969032924833E-2</v>
          </cell>
          <cell r="H353">
            <v>3.0891735338944265E-2</v>
          </cell>
          <cell r="I353">
            <v>2.0088984927904237E-2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7.3942988438499002E-2</v>
          </cell>
          <cell r="F354">
            <v>0.16122134755795198</v>
          </cell>
          <cell r="G354">
            <v>0.20314984652628851</v>
          </cell>
          <cell r="H354">
            <v>0.3985937045397635</v>
          </cell>
          <cell r="I354">
            <v>0.5290937160262551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9.6191390983118852E-3</v>
          </cell>
          <cell r="F355">
            <v>0.566824969515629</v>
          </cell>
          <cell r="G355">
            <v>0.70573340179726884</v>
          </cell>
          <cell r="H355">
            <v>0.53160020179558787</v>
          </cell>
          <cell r="I355">
            <v>0.64545967195819354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2.6502460387239503E-2</v>
          </cell>
          <cell r="F356">
            <v>0.15495948041725274</v>
          </cell>
          <cell r="G356">
            <v>0.19405348163262576</v>
          </cell>
          <cell r="H356">
            <v>0.31692128485752957</v>
          </cell>
          <cell r="I356">
            <v>0.32955391495979641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E357">
            <v>6.12650352336933E-5</v>
          </cell>
          <cell r="F357">
            <v>2.4292210228052068E-2</v>
          </cell>
          <cell r="G357">
            <v>0.18533366610937757</v>
          </cell>
          <cell r="H357">
            <v>0.22886600958003792</v>
          </cell>
          <cell r="I357">
            <v>0.25655584090797645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1.9270164271466747E-3</v>
          </cell>
          <cell r="F358">
            <v>0.26953750806796778</v>
          </cell>
          <cell r="G358">
            <v>0.33330480715570776</v>
          </cell>
          <cell r="H358">
            <v>0.53169453804017952</v>
          </cell>
          <cell r="I358">
            <v>0.18856675393141317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1.7726892548458042E-3</v>
          </cell>
          <cell r="F359">
            <v>7.9380032603853928E-3</v>
          </cell>
          <cell r="G359">
            <v>1.0599791405913137E-3</v>
          </cell>
          <cell r="H359">
            <v>2.3377747620073445E-2</v>
          </cell>
          <cell r="I359">
            <v>1.5791866364003971E-2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0.50873729372347931</v>
          </cell>
          <cell r="F360">
            <v>0.51380472731304061</v>
          </cell>
          <cell r="G360">
            <v>0.51334582362797654</v>
          </cell>
          <cell r="H360">
            <v>0.51842985070915182</v>
          </cell>
          <cell r="I360">
            <v>0.53429346261968558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0.50924032078031067</v>
          </cell>
          <cell r="F361">
            <v>0.51450555928023933</v>
          </cell>
          <cell r="G361">
            <v>0.51372309392059934</v>
          </cell>
          <cell r="H361">
            <v>0.51883961308041593</v>
          </cell>
          <cell r="I361">
            <v>0.53474865248060344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1.9851089845727601E-2</v>
          </cell>
          <cell r="F362">
            <v>2.1843544871044901E-4</v>
          </cell>
          <cell r="G362">
            <v>1.95631445015071E-4</v>
          </cell>
          <cell r="H362">
            <v>9.6459753073848496E-3</v>
          </cell>
          <cell r="I362">
            <v>1.0411006814316601E-2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1.9851089845727601E-2</v>
          </cell>
          <cell r="F363">
            <v>1.9977196732844017E-2</v>
          </cell>
          <cell r="G363">
            <v>2.0002382439913834E-2</v>
          </cell>
          <cell r="H363">
            <v>2.0094156562068921E-2</v>
          </cell>
          <cell r="I363">
            <v>2.018471411987903E-2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4.2222976236527749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4.2222976236527749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0.32629538927517698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0.32629538927517698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1.614232960242911E-2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1.614232960242911E-2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1.1799934334759299E-3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1.1799934334759299E-3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49.622237898796634</v>
          </cell>
          <cell r="F372">
            <v>51.431942190390942</v>
          </cell>
          <cell r="G372">
            <v>52.716835991775234</v>
          </cell>
          <cell r="H372">
            <v>54.230348247956925</v>
          </cell>
          <cell r="I372">
            <v>55.34280392310275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49.622237898796634</v>
          </cell>
          <cell r="F373">
            <v>51.431942190390942</v>
          </cell>
          <cell r="G373">
            <v>52.716835991775234</v>
          </cell>
          <cell r="H373">
            <v>54.230348247956925</v>
          </cell>
          <cell r="I373">
            <v>55.34280392310275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8.4280056080255503E-2</v>
          </cell>
          <cell r="E374">
            <v>8.5090814482363594E-2</v>
          </cell>
          <cell r="F374">
            <v>9.8598572808378304E-2</v>
          </cell>
          <cell r="G374">
            <v>7.0877943114443606E-2</v>
          </cell>
          <cell r="H374">
            <v>3.5251423858236701E-2</v>
          </cell>
          <cell r="I374">
            <v>2.5905503670277001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2.6146072881129658</v>
          </cell>
          <cell r="E375">
            <v>2.6996085541384396</v>
          </cell>
          <cell r="F375">
            <v>2.7978441331554804</v>
          </cell>
          <cell r="G375">
            <v>2.8673399409086926</v>
          </cell>
          <cell r="H375">
            <v>2.9499303265753838</v>
          </cell>
          <cell r="I375">
            <v>3.0099731476778233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0.34704117346653296</v>
          </cell>
          <cell r="F376">
            <v>0.40423122928747085</v>
          </cell>
          <cell r="G376">
            <v>0.46928441003916432</v>
          </cell>
          <cell r="H376">
            <v>0.6381716655752987</v>
          </cell>
          <cell r="I376">
            <v>0.87370288178548239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0.34704117346653296</v>
          </cell>
          <cell r="F377">
            <v>0.40423122928747085</v>
          </cell>
          <cell r="G377">
            <v>0.46928441003916432</v>
          </cell>
          <cell r="H377">
            <v>0.6381716655752987</v>
          </cell>
          <cell r="I377">
            <v>0.87370288178548239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0.35054663986518458</v>
          </cell>
          <cell r="F378">
            <v>0.40831437301764739</v>
          </cell>
          <cell r="G378">
            <v>0.47402465660521609</v>
          </cell>
          <cell r="H378">
            <v>0.6446178440154533</v>
          </cell>
          <cell r="I378">
            <v>0.88252816341967888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3.05095070208493E-2</v>
          </cell>
          <cell r="F379">
            <v>6.1793228432857096E-3</v>
          </cell>
          <cell r="G379">
            <v>4.14011298179103E-3</v>
          </cell>
          <cell r="H379">
            <v>5.7383747433583203E-3</v>
          </cell>
          <cell r="I379">
            <v>1.77051966831893E-2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3.05095070208493E-2</v>
          </cell>
          <cell r="F380">
            <v>3.6688829864134999E-2</v>
          </cell>
          <cell r="G380">
            <v>4.08289428459261E-2</v>
          </cell>
          <cell r="H380">
            <v>5.7671136365278701E-2</v>
          </cell>
          <cell r="I380">
            <v>7.5376333048468094E-2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5.2213298734752273E-3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5.2213298734752273E-3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3.2809491737255202E-4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3.2809491737255202E-4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2.368153869708796</v>
          </cell>
          <cell r="E385">
            <v>2.3076820950844921</v>
          </cell>
          <cell r="F385">
            <v>0.20825703534812379</v>
          </cell>
          <cell r="G385">
            <v>4.1411327642847086E-2</v>
          </cell>
          <cell r="H385">
            <v>6.7328424326160846E-2</v>
          </cell>
          <cell r="I385">
            <v>1.5947052592848596E-2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330.11708830376801</v>
          </cell>
          <cell r="E386">
            <v>321.20439972122</v>
          </cell>
          <cell r="F386">
            <v>28.9219882798069</v>
          </cell>
          <cell r="G386">
            <v>5.7295971231222698</v>
          </cell>
          <cell r="H386">
            <v>9.2464369407927496</v>
          </cell>
          <cell r="I386">
            <v>2.1739584931721501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3.561133638659844</v>
          </cell>
          <cell r="E387">
            <v>3.4649881307574941</v>
          </cell>
          <cell r="F387">
            <v>0.31199555857396816</v>
          </cell>
          <cell r="G387">
            <v>6.1807951705741888E-2</v>
          </cell>
          <cell r="H387">
            <v>9.9745813816534593E-2</v>
          </cell>
          <cell r="I387">
            <v>2.3451547930659681E-2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1.32982409586518E-3</v>
          </cell>
          <cell r="F388">
            <v>9.0970935007712503E-4</v>
          </cell>
          <cell r="G388">
            <v>9.5798807286141601E-4</v>
          </cell>
          <cell r="H388">
            <v>5.6017532282154701E-3</v>
          </cell>
          <cell r="I388">
            <v>3.7930648962375098E-4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0.21449557246655526</v>
          </cell>
          <cell r="F389">
            <v>1.9704156633802289E-2</v>
          </cell>
          <cell r="G389">
            <v>3.9298623890067219E-3</v>
          </cell>
          <cell r="H389">
            <v>6.3378154983323703E-3</v>
          </cell>
          <cell r="I389">
            <v>1.5172893333743097E-3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5.0655220210425664E-2</v>
          </cell>
          <cell r="E390">
            <v>3.380025509066812E-2</v>
          </cell>
          <cell r="F390">
            <v>0.45806240414403054</v>
          </cell>
          <cell r="G390">
            <v>0.28175548155464658</v>
          </cell>
          <cell r="H390">
            <v>0.93511961573853386</v>
          </cell>
          <cell r="I390">
            <v>0.75882081908676513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6.2195847810441407</v>
          </cell>
          <cell r="E392">
            <v>5.4453587139048416</v>
          </cell>
          <cell r="F392">
            <v>5.9171232068799391</v>
          </cell>
          <cell r="G392">
            <v>5.8719907139363192</v>
          </cell>
          <cell r="H392">
            <v>3.6006709440803593</v>
          </cell>
          <cell r="I392">
            <v>1.5304103570320715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6.8150273046612506</v>
          </cell>
          <cell r="E393">
            <v>5.7542112470422246</v>
          </cell>
          <cell r="F393">
            <v>1.3848909507717724</v>
          </cell>
          <cell r="G393">
            <v>0.79349853308917262</v>
          </cell>
          <cell r="H393">
            <v>0.22232641201638223</v>
          </cell>
          <cell r="I393">
            <v>0.22250239372348607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0.5484528693296622</v>
          </cell>
          <cell r="E394">
            <v>0.58607836532921531</v>
          </cell>
          <cell r="F394">
            <v>0.37533247885473225</v>
          </cell>
          <cell r="G394">
            <v>0.35610420621539302</v>
          </cell>
          <cell r="H394">
            <v>0.3487812051753143</v>
          </cell>
          <cell r="I394">
            <v>0.26074857504894533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1.5048937503514014E-2</v>
          </cell>
          <cell r="E395">
            <v>2.1681086234226304E-2</v>
          </cell>
          <cell r="F395">
            <v>0.27695101834193625</v>
          </cell>
          <cell r="G395">
            <v>0.30928797491432664</v>
          </cell>
          <cell r="H395">
            <v>0.4690037385458683</v>
          </cell>
          <cell r="I395">
            <v>0.30188065324356111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7.5934337344155473E-2</v>
          </cell>
          <cell r="E396">
            <v>1.8439543569440199E-2</v>
          </cell>
          <cell r="F396">
            <v>0.13136310214415856</v>
          </cell>
          <cell r="G396">
            <v>0.13248341107180636</v>
          </cell>
          <cell r="H396">
            <v>0.1261235767114349</v>
          </cell>
          <cell r="I396">
            <v>0.13786448506383159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0.25893283287997848</v>
          </cell>
          <cell r="E397">
            <v>0.21566571003038612</v>
          </cell>
          <cell r="F397">
            <v>0.26930676585975399</v>
          </cell>
          <cell r="G397">
            <v>0.2746764566777497</v>
          </cell>
          <cell r="H397">
            <v>0.27187190718423748</v>
          </cell>
          <cell r="I397">
            <v>0.2883085744923522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1.2701731199915778</v>
          </cell>
          <cell r="E398">
            <v>1.4299721599322806</v>
          </cell>
          <cell r="F398">
            <v>1.4935943531825615</v>
          </cell>
          <cell r="G398">
            <v>1.6736602745588482</v>
          </cell>
          <cell r="H398">
            <v>1.7789398845998685</v>
          </cell>
          <cell r="I398">
            <v>1.6143119723643251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6.4772378334862788</v>
          </cell>
          <cell r="E399">
            <v>6.9180954261106793</v>
          </cell>
          <cell r="F399">
            <v>6.2088699920507588</v>
          </cell>
          <cell r="G399">
            <v>3.9052067176964051</v>
          </cell>
          <cell r="H399">
            <v>1.3153582803046708</v>
          </cell>
          <cell r="I399">
            <v>0.49341366028084671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1.6880259377155566</v>
          </cell>
          <cell r="E400">
            <v>1.9826755558074112</v>
          </cell>
          <cell r="F400">
            <v>1.8628971984125624</v>
          </cell>
          <cell r="G400">
            <v>1.8636826332661198</v>
          </cell>
          <cell r="H400">
            <v>2.9289204051182884</v>
          </cell>
          <cell r="I400">
            <v>2.7453369176266493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3.1208922416785985</v>
          </cell>
          <cell r="E401">
            <v>3.5904139108421624</v>
          </cell>
          <cell r="F401">
            <v>7.9566612896458517</v>
          </cell>
          <cell r="G401">
            <v>10.610237484128504</v>
          </cell>
          <cell r="H401">
            <v>15.212817579202108</v>
          </cell>
          <cell r="I401">
            <v>18.094202656210697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0.17618223537191363</v>
          </cell>
          <cell r="G402">
            <v>0.22009535539871736</v>
          </cell>
          <cell r="H402">
            <v>0.5116716123418753</v>
          </cell>
          <cell r="I402">
            <v>0.20456279976923905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5.8416684744126703</v>
          </cell>
          <cell r="G403">
            <v>7.25928540613313</v>
          </cell>
          <cell r="H403">
            <v>15.979113475128299</v>
          </cell>
          <cell r="I403">
            <v>6.1631099930475797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0.10357568217043725</v>
          </cell>
          <cell r="G404">
            <v>0.12871073415129677</v>
          </cell>
          <cell r="H404">
            <v>0.28331761480723988</v>
          </cell>
          <cell r="I404">
            <v>0.10927499987673031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1.77601837578531E-4</v>
          </cell>
          <cell r="F405">
            <v>1.77606335339828E-2</v>
          </cell>
          <cell r="G405">
            <v>7.8799263337608102E-4</v>
          </cell>
          <cell r="H405">
            <v>9.2662668030523507E-3</v>
          </cell>
          <cell r="I405">
            <v>2.46252503838584E-4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1.2713030440286753E-4</v>
          </cell>
          <cell r="F406">
            <v>1.7877475804285191E-2</v>
          </cell>
          <cell r="G406">
            <v>1.8624200117778638E-2</v>
          </cell>
          <cell r="H406">
            <v>3.9981200045601135E-2</v>
          </cell>
          <cell r="I406">
            <v>1.8393496257224837E-2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D407">
            <v>2.7414903781786447E-3</v>
          </cell>
          <cell r="E407">
            <v>5.352943575092221E-3</v>
          </cell>
          <cell r="F407">
            <v>0.57058090543969742</v>
          </cell>
          <cell r="G407">
            <v>0.52019938393458309</v>
          </cell>
          <cell r="H407">
            <v>1.6944466807688536</v>
          </cell>
          <cell r="I407">
            <v>3.0039646316302648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D408">
            <v>3.7475444917475487E-3</v>
          </cell>
          <cell r="E408">
            <v>5.5428362885653927E-3</v>
          </cell>
          <cell r="F408">
            <v>0.7348535091523668</v>
          </cell>
          <cell r="G408">
            <v>0.6492466134570144</v>
          </cell>
          <cell r="H408">
            <v>1.9935517861740386</v>
          </cell>
          <cell r="I408">
            <v>3.3375216931964546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0.30975189733484298</v>
          </cell>
          <cell r="E409">
            <v>2.7280973179039398E-3</v>
          </cell>
          <cell r="F409">
            <v>4.1799701992513297E-3</v>
          </cell>
          <cell r="G409">
            <v>5.7493254897101201E-3</v>
          </cell>
          <cell r="H409">
            <v>3.2205763497076503E-2</v>
          </cell>
          <cell r="I409">
            <v>0.124456560481289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0.30975189733484298</v>
          </cell>
          <cell r="E410">
            <v>0.101327230966821</v>
          </cell>
          <cell r="F410">
            <v>0.10115629790828198</v>
          </cell>
          <cell r="G410">
            <v>0.10144411075589202</v>
          </cell>
          <cell r="H410">
            <v>9.6765261600990096E-2</v>
          </cell>
          <cell r="I410">
            <v>0.16979694282947139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1928.8238805359499</v>
          </cell>
          <cell r="E411">
            <v>1539.8616602597599</v>
          </cell>
          <cell r="F411">
            <v>1541.0308199409101</v>
          </cell>
          <cell r="G411">
            <v>1538.87011377419</v>
          </cell>
          <cell r="H411">
            <v>1020.36373535058</v>
          </cell>
          <cell r="I411">
            <v>7.4492359515141198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23.445111618907127</v>
          </cell>
          <cell r="E412">
            <v>18.717223934636451</v>
          </cell>
          <cell r="F412">
            <v>18.731435226554442</v>
          </cell>
          <cell r="G412">
            <v>18.705171554808416</v>
          </cell>
          <cell r="H412">
            <v>12.402657343983217</v>
          </cell>
          <cell r="I412">
            <v>9.0546456895948521E-2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26.171287388547476</v>
          </cell>
          <cell r="E413">
            <v>20.893645322384867</v>
          </cell>
          <cell r="F413">
            <v>20.909509090107282</v>
          </cell>
          <cell r="G413">
            <v>20.880191503041917</v>
          </cell>
          <cell r="H413">
            <v>13.844826802585899</v>
          </cell>
          <cell r="I413">
            <v>0.10107511467454705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1.3533271907031401E-4</v>
          </cell>
          <cell r="F414">
            <v>2.9746576880917503E-4</v>
          </cell>
          <cell r="G414">
            <v>1.2986208315132099E-4</v>
          </cell>
          <cell r="H414">
            <v>0.147308268691521</v>
          </cell>
          <cell r="I414">
            <v>5.91985907654344E-5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1.6550142286811507</v>
          </cell>
          <cell r="F415">
            <v>1.6540500166195085</v>
          </cell>
          <cell r="G415">
            <v>1.6529157017891194</v>
          </cell>
          <cell r="H415">
            <v>0.88143443962350321</v>
          </cell>
          <cell r="I415">
            <v>1.0921524881474021E-2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0.13551323396226489</v>
          </cell>
          <cell r="G416">
            <v>0.13985894220255601</v>
          </cell>
          <cell r="H416">
            <v>0.41123039289478158</v>
          </cell>
          <cell r="I416">
            <v>0.1966967118542787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3.82147319773587</v>
          </cell>
          <cell r="G417">
            <v>3.7923290097231499</v>
          </cell>
          <cell r="H417">
            <v>10.4474748465161</v>
          </cell>
          <cell r="I417">
            <v>4.7408951062313296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0.13551323396226489</v>
          </cell>
          <cell r="G418">
            <v>0.13985894220255601</v>
          </cell>
          <cell r="H418">
            <v>0.41123039289478158</v>
          </cell>
          <cell r="I418">
            <v>0.1966967118542787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6.7756616981132431E-2</v>
          </cell>
          <cell r="G419">
            <v>6.7239876058921191E-2</v>
          </cell>
          <cell r="H419">
            <v>0.18523891571837009</v>
          </cell>
          <cell r="I419">
            <v>8.4058423869349877E-2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1.19915606898001E-4</v>
          </cell>
          <cell r="F420">
            <v>1.4835590685012799E-2</v>
          </cell>
          <cell r="G420">
            <v>1.23910602498759E-4</v>
          </cell>
          <cell r="H420">
            <v>1.2821016581016101E-2</v>
          </cell>
          <cell r="I420">
            <v>3.3616223197237798E-4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1.19915606898001E-4</v>
          </cell>
          <cell r="F421">
            <v>1.4937479347413697E-2</v>
          </cell>
          <cell r="G421">
            <v>1.4957189436713467E-2</v>
          </cell>
          <cell r="H421">
            <v>3.7442775992644346E-2</v>
          </cell>
          <cell r="I421">
            <v>1.8902530157247417E-2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D422">
            <v>3.3433337007173713E-3</v>
          </cell>
          <cell r="E422">
            <v>1.4982241306881526E-3</v>
          </cell>
          <cell r="F422">
            <v>1.6284214937247951E-3</v>
          </cell>
          <cell r="G422">
            <v>0.11734127790985023</v>
          </cell>
          <cell r="H422">
            <v>0.21245027195168942</v>
          </cell>
          <cell r="I422">
            <v>0.15821327869587545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D423">
            <v>2.5257596137806381E-3</v>
          </cell>
          <cell r="E423">
            <v>5.4146432946686265E-3</v>
          </cell>
          <cell r="F423">
            <v>3.6267428076421689E-3</v>
          </cell>
          <cell r="G423">
            <v>1.8940672028772976E-3</v>
          </cell>
          <cell r="H423">
            <v>1.54591175050891E-2</v>
          </cell>
          <cell r="I423">
            <v>1.6457213526056903E-3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E424">
            <v>1.0097359073632316E-4</v>
          </cell>
          <cell r="F424">
            <v>1.7229829560675436E-4</v>
          </cell>
          <cell r="G424">
            <v>1.3189140510837802E-4</v>
          </cell>
          <cell r="H424">
            <v>5.4930545150128497E-4</v>
          </cell>
          <cell r="I424">
            <v>3.9379873164472685E-4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D425">
            <v>5.8690933144980107E-3</v>
          </cell>
          <cell r="E425">
            <v>7.013841016093098E-3</v>
          </cell>
          <cell r="F425">
            <v>5.4274625969737136E-3</v>
          </cell>
          <cell r="G425">
            <v>0.11936723651783603</v>
          </cell>
          <cell r="H425">
            <v>0.22845869490828</v>
          </cell>
          <cell r="I425">
            <v>0.16025279878012588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3.8519643285855575E-3</v>
          </cell>
          <cell r="G426">
            <v>3.9103777783612457E-3</v>
          </cell>
          <cell r="H426">
            <v>7.2666519873470867E-3</v>
          </cell>
          <cell r="I426">
            <v>4.3812332198115986E-3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3.8519643285855575E-3</v>
          </cell>
          <cell r="G427">
            <v>3.9103777783612457E-3</v>
          </cell>
          <cell r="H427">
            <v>7.2666519873470867E-3</v>
          </cell>
          <cell r="I427">
            <v>4.3812332198115986E-3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E428">
            <v>2.2991437480461299E-6</v>
          </cell>
          <cell r="F428">
            <v>1.3763156860721899E-4</v>
          </cell>
          <cell r="G428">
            <v>2.69476205773444E-5</v>
          </cell>
          <cell r="H428">
            <v>2.7429731650666702E-6</v>
          </cell>
          <cell r="I428">
            <v>3.3496801379275199E-6</v>
          </cell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E429">
            <v>2.2991437480461299E-6</v>
          </cell>
          <cell r="F429">
            <v>1.3438636222692045E-4</v>
          </cell>
          <cell r="G429">
            <v>1.637871256507412E-4</v>
          </cell>
          <cell r="H429">
            <v>1.3982699894319632E-4</v>
          </cell>
          <cell r="I429">
            <v>1.7820660495232327E-4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0.14861880838494437</v>
          </cell>
          <cell r="G430">
            <v>0.15098045703364255</v>
          </cell>
          <cell r="H430">
            <v>2.3577702019100792</v>
          </cell>
          <cell r="I430">
            <v>2.3589672187683672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0.14861880838494437</v>
          </cell>
          <cell r="G431">
            <v>0.15098045703364255</v>
          </cell>
          <cell r="H431">
            <v>2.3577702019100792</v>
          </cell>
          <cell r="I431">
            <v>2.3589672187683672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9.1683713726242507E-3</v>
          </cell>
          <cell r="G432">
            <v>1.59075622594099E-4</v>
          </cell>
          <cell r="H432">
            <v>0.22760917431852001</v>
          </cell>
          <cell r="I432">
            <v>0.12956741195025101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2.1583755149461779E-2</v>
          </cell>
          <cell r="G433">
            <v>2.1742830772055882E-2</v>
          </cell>
          <cell r="H433">
            <v>0.34237736282291997</v>
          </cell>
          <cell r="I433">
            <v>0.34256448380726701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0.26218977666947146</v>
          </cell>
          <cell r="G434">
            <v>0.30572869185807933</v>
          </cell>
          <cell r="H434">
            <v>0.93160410974892693</v>
          </cell>
          <cell r="I434">
            <v>0.51423639865535742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7.4684360627061501</v>
          </cell>
          <cell r="G435">
            <v>8.4524991278410209</v>
          </cell>
          <cell r="H435">
            <v>24.325218421222001</v>
          </cell>
          <cell r="I435">
            <v>12.7205845983167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0.26218977666947146</v>
          </cell>
          <cell r="G436">
            <v>0.30572869185807933</v>
          </cell>
          <cell r="H436">
            <v>0.93160410974892693</v>
          </cell>
          <cell r="I436">
            <v>0.51423639865535742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0.13241907912599557</v>
          </cell>
          <cell r="G437">
            <v>0.14986700581278409</v>
          </cell>
          <cell r="H437">
            <v>0.43129819895783678</v>
          </cell>
          <cell r="I437">
            <v>0.22554228011199903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4.82730397181049E-5</v>
          </cell>
          <cell r="E438">
            <v>5.7646528044973701E-3</v>
          </cell>
          <cell r="F438">
            <v>1.5863850180224098E-2</v>
          </cell>
          <cell r="G438">
            <v>3.4159896643270898E-3</v>
          </cell>
          <cell r="H438">
            <v>3.1682164941546902E-2</v>
          </cell>
          <cell r="I438">
            <v>8.7676913991492893E-3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4.82730397181049E-5</v>
          </cell>
          <cell r="E439">
            <v>5.7745620470027424E-3</v>
          </cell>
          <cell r="F439">
            <v>2.1348333938401663E-2</v>
          </cell>
          <cell r="G439">
            <v>2.4801633235740094E-2</v>
          </cell>
          <cell r="H439">
            <v>7.2132156357132743E-2</v>
          </cell>
          <cell r="I439">
            <v>4.6640296936907716E-2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D440">
            <v>4.6128724101844407E-3</v>
          </cell>
          <cell r="E440">
            <v>4.3156832902197777E-3</v>
          </cell>
          <cell r="F440">
            <v>0.1674709477820612</v>
          </cell>
          <cell r="G440">
            <v>0.13593939769457736</v>
          </cell>
          <cell r="H440">
            <v>0.28332816397847893</v>
          </cell>
          <cell r="I440">
            <v>5.6423054983468699E-4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E441">
            <v>3.6443257002264444E-5</v>
          </cell>
          <cell r="F441">
            <v>3.2011262986655025E-4</v>
          </cell>
          <cell r="G441">
            <v>7.22447575929528E-4</v>
          </cell>
          <cell r="H441">
            <v>1.6194051328538152E-3</v>
          </cell>
          <cell r="I441">
            <v>1.3738896883885596E-3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D442">
            <v>2.0555677415027536E-3</v>
          </cell>
          <cell r="E442">
            <v>9.0766814805553261E-3</v>
          </cell>
          <cell r="F442">
            <v>0.70086206607506463</v>
          </cell>
          <cell r="G442">
            <v>0.89042393245823948</v>
          </cell>
          <cell r="H442">
            <v>0.80440620564727527</v>
          </cell>
          <cell r="I442">
            <v>0.7317933541886954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D443">
            <v>6.6684401516871909E-3</v>
          </cell>
          <cell r="E443">
            <v>1.3428808027777368E-2</v>
          </cell>
          <cell r="F443">
            <v>0.86865312648699144</v>
          </cell>
          <cell r="G443">
            <v>1.0270857777287465</v>
          </cell>
          <cell r="H443">
            <v>1.0893537747586093</v>
          </cell>
          <cell r="I443">
            <v>0.733731474426918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0.5464067478732112</v>
          </cell>
          <cell r="F444">
            <v>1.2934233379763194</v>
          </cell>
          <cell r="G444">
            <v>3.0346015811265397</v>
          </cell>
          <cell r="H444">
            <v>6.2147499555189105</v>
          </cell>
          <cell r="I444">
            <v>8.2872423593860045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0.16795289381348699</v>
          </cell>
          <cell r="F445">
            <v>0.3880270013928962</v>
          </cell>
          <cell r="G445">
            <v>0.87536584070957801</v>
          </cell>
          <cell r="H445">
            <v>1.6796621501402451</v>
          </cell>
          <cell r="I445">
            <v>2.1249339383041028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0.5464067478732112</v>
          </cell>
          <cell r="F446">
            <v>1.2934233379763194</v>
          </cell>
          <cell r="G446">
            <v>3.0346015811265397</v>
          </cell>
          <cell r="H446">
            <v>6.2147499555189105</v>
          </cell>
          <cell r="I446">
            <v>8.2872423593860045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4.9729585017083099E-2</v>
          </cell>
          <cell r="F447">
            <v>6.6295709212444903E-2</v>
          </cell>
          <cell r="G447">
            <v>0.12873781553937899</v>
          </cell>
          <cell r="H447">
            <v>0.28506030743577598</v>
          </cell>
          <cell r="I447">
            <v>0.40529864436710999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4.9729585017083099E-2</v>
          </cell>
          <cell r="F448">
            <v>0.11595931233875319</v>
          </cell>
          <cell r="G448">
            <v>0.24466469166352797</v>
          </cell>
          <cell r="H448">
            <v>0.49871685673939631</v>
          </cell>
          <cell r="I448">
            <v>0.66038375266952798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3.8149399717359973</v>
          </cell>
          <cell r="H449">
            <v>8.2889065131347479</v>
          </cell>
          <cell r="I449">
            <v>7.2273519609330394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3.8149399717359973</v>
          </cell>
          <cell r="H450">
            <v>8.2889065131347479</v>
          </cell>
          <cell r="I450">
            <v>7.2273519609330394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0.14098298932094999</v>
          </cell>
          <cell r="H451">
            <v>0.25889125809944702</v>
          </cell>
          <cell r="I451">
            <v>0.167099034772555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0.14098298932094999</v>
          </cell>
          <cell r="H452">
            <v>0.295705367819109</v>
          </cell>
          <cell r="I452">
            <v>0.25577479126798902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D453">
            <v>1.463291029633733E-5</v>
          </cell>
          <cell r="E453">
            <v>0.53272334147075862</v>
          </cell>
          <cell r="F453">
            <v>0.5253338451313645</v>
          </cell>
          <cell r="G453">
            <v>0.45780193645185591</v>
          </cell>
          <cell r="H453">
            <v>0.12120082647816494</v>
          </cell>
          <cell r="I453">
            <v>5.1135727356469152E-2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7.0891439674420817E-4</v>
          </cell>
          <cell r="E454">
            <v>0.53220744941389553</v>
          </cell>
          <cell r="F454">
            <v>0.52484492112035641</v>
          </cell>
          <cell r="G454">
            <v>0.45734041135553977</v>
          </cell>
          <cell r="H454">
            <v>0.12129958989217694</v>
          </cell>
          <cell r="I454">
            <v>5.0981508489725019E-2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0.18413324046222401</v>
          </cell>
          <cell r="E455">
            <v>2.7818577985656901E-3</v>
          </cell>
          <cell r="F455">
            <v>4.32258908214088E-3</v>
          </cell>
          <cell r="G455">
            <v>5.2459000196045397E-3</v>
          </cell>
          <cell r="H455">
            <v>4.9334159424699597E-3</v>
          </cell>
          <cell r="I455">
            <v>3.5672013256117601E-3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0.18413324046222401</v>
          </cell>
          <cell r="E456">
            <v>7.7223575272072006E-2</v>
          </cell>
          <cell r="F456">
            <v>7.7582085603470005E-2</v>
          </cell>
          <cell r="G456">
            <v>7.7322329435636994E-2</v>
          </cell>
          <cell r="H456">
            <v>2.269305514325802E-2</v>
          </cell>
          <cell r="I456">
            <v>9.65384442370118E-3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0.1799436284637102</v>
          </cell>
          <cell r="H457">
            <v>0.22166736685641725</v>
          </cell>
          <cell r="I457">
            <v>0.2604382121221972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0.18176124087243464</v>
          </cell>
          <cell r="H458">
            <v>0.22390643116809802</v>
          </cell>
          <cell r="I458">
            <v>0.26306890113353237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0.1799436284637102</v>
          </cell>
          <cell r="H459">
            <v>0.22166736685641725</v>
          </cell>
          <cell r="I459">
            <v>0.2604382121221972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2.0156441429929398E-2</v>
          </cell>
          <cell r="H460">
            <v>2.2222077817273499E-2</v>
          </cell>
          <cell r="I460">
            <v>1.7767780396104299E-2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2.0156441429929398E-2</v>
          </cell>
          <cell r="H461">
            <v>2.8915021735757898E-2</v>
          </cell>
          <cell r="I461">
            <v>2.4739397076794005E-2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74.111154758224004</v>
          </cell>
          <cell r="F462">
            <v>75.899606885562193</v>
          </cell>
          <cell r="G462">
            <v>76.946760432896895</v>
          </cell>
          <cell r="H462">
            <v>77.571415743611738</v>
          </cell>
          <cell r="I462">
            <v>77.699417805625686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0.36285349667567929</v>
          </cell>
          <cell r="G463">
            <v>0.3960671199720785</v>
          </cell>
          <cell r="H463">
            <v>0.41896482910285965</v>
          </cell>
          <cell r="I463">
            <v>0.26867543296989499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61.7046061969831</v>
          </cell>
          <cell r="E464">
            <v>58.323284361707785</v>
          </cell>
          <cell r="F464">
            <v>57.716614805294881</v>
          </cell>
          <cell r="G464">
            <v>56.681539740404773</v>
          </cell>
          <cell r="H464">
            <v>52.969802183156162</v>
          </cell>
          <cell r="I464">
            <v>50.99191363015801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1.40154232354552</v>
          </cell>
          <cell r="F465">
            <v>3.1776373282011261</v>
          </cell>
          <cell r="G465">
            <v>4.8552253270553791</v>
          </cell>
          <cell r="H465">
            <v>4.9106394127446276</v>
          </cell>
          <cell r="I465">
            <v>6.337521379102327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3.9972075117981625</v>
          </cell>
          <cell r="F466">
            <v>4.0084031066507606</v>
          </cell>
          <cell r="G466">
            <v>4.1663344123313486</v>
          </cell>
          <cell r="H466">
            <v>6.407198500408831</v>
          </cell>
          <cell r="I466">
            <v>6.8103250389508538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9.8198852847225204</v>
          </cell>
          <cell r="E467">
            <v>10.335805286148823</v>
          </cell>
          <cell r="F467">
            <v>10.524199104364561</v>
          </cell>
          <cell r="G467">
            <v>10.726640131601751</v>
          </cell>
          <cell r="H467">
            <v>10.536115195095885</v>
          </cell>
          <cell r="I467">
            <v>10.957141090106989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7.5550009145355534E-2</v>
          </cell>
          <cell r="E468">
            <v>8.7825042247269031E-2</v>
          </cell>
          <cell r="F468">
            <v>0.14301943270383466</v>
          </cell>
          <cell r="G468">
            <v>0.14492060093417491</v>
          </cell>
          <cell r="H468">
            <v>2.3634516490142867</v>
          </cell>
          <cell r="I468">
            <v>2.3631907387909377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3.1919445203563946E-3</v>
          </cell>
          <cell r="F469">
            <v>8.5291373074352583E-2</v>
          </cell>
          <cell r="G469">
            <v>0.11029292518190358</v>
          </cell>
          <cell r="H469">
            <v>0.11989270205855433</v>
          </cell>
          <cell r="I469">
            <v>6.4934853367262735E-2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3.1631342088617926E-3</v>
          </cell>
          <cell r="F470">
            <v>8.5767278609451464E-2</v>
          </cell>
          <cell r="G470">
            <v>0.11161368903886787</v>
          </cell>
          <cell r="H470">
            <v>0.13708620805279015</v>
          </cell>
          <cell r="I470">
            <v>6.9471898997896048E-2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6.3550787292181816E-3</v>
          </cell>
          <cell r="F471">
            <v>0.16973832667415303</v>
          </cell>
          <cell r="G471">
            <v>0.22190661422077135</v>
          </cell>
          <cell r="H471">
            <v>0.25697891011134472</v>
          </cell>
          <cell r="I471">
            <v>0.1344067523651587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2.3581523091089764E-2</v>
          </cell>
          <cell r="G472">
            <v>2.3385888285211286E-2</v>
          </cell>
          <cell r="H472">
            <v>3.8330896025738255E-2</v>
          </cell>
          <cell r="I472">
            <v>1.0893071831115556E-2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2.5397979809675744E-2</v>
          </cell>
          <cell r="G473">
            <v>2.5256647336502985E-2</v>
          </cell>
          <cell r="H473">
            <v>3.9316054228870981E-2</v>
          </cell>
          <cell r="I473">
            <v>1.2263832686292369E-2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4.2076277771362003E-3</v>
          </cell>
          <cell r="E474">
            <v>1.22419318521448E-3</v>
          </cell>
          <cell r="F474">
            <v>9.3646879710673793E-3</v>
          </cell>
          <cell r="G474">
            <v>4.5979352855827597E-3</v>
          </cell>
          <cell r="H474">
            <v>4.8346660345759502E-3</v>
          </cell>
          <cell r="I474">
            <v>2.6352344168276498E-3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4.2076277771362003E-3</v>
          </cell>
          <cell r="E475">
            <v>3.4887901695329453E-5</v>
          </cell>
          <cell r="F475">
            <v>8.2623138268364191E-3</v>
          </cell>
          <cell r="G475">
            <v>9.0915816695772006E-3</v>
          </cell>
          <cell r="H475">
            <v>1.4269795168751549E-2</v>
          </cell>
          <cell r="I475">
            <v>5.4694856763239704E-3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0.43778415963187423</v>
          </cell>
          <cell r="E476">
            <v>0.55232818681597384</v>
          </cell>
          <cell r="F476">
            <v>1.6076642073602934</v>
          </cell>
          <cell r="G476">
            <v>3.8934672743170231</v>
          </cell>
          <cell r="H476">
            <v>3.8946209192047876</v>
          </cell>
          <cell r="I476">
            <v>3.8949110892728442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0.43778415963187423</v>
          </cell>
          <cell r="E477">
            <v>0.55232818681597384</v>
          </cell>
          <cell r="F477">
            <v>1.6076642073602934</v>
          </cell>
          <cell r="G477">
            <v>3.8934672743170231</v>
          </cell>
          <cell r="H477">
            <v>3.8946209192047876</v>
          </cell>
          <cell r="I477">
            <v>3.8949110892728442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1.8192717370635176E-2</v>
          </cell>
          <cell r="H478">
            <v>4.9584472235551395E-2</v>
          </cell>
          <cell r="I478">
            <v>3.3806973081924471E-2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3.2945950667534453E-2</v>
          </cell>
          <cell r="H479">
            <v>5.0856711175382908E-2</v>
          </cell>
          <cell r="I479">
            <v>3.4672496206932926E-2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5.0700966416383143E-2</v>
          </cell>
          <cell r="H480">
            <v>9.9318788792163187E-2</v>
          </cell>
          <cell r="I480">
            <v>6.7737706028104513E-2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1624.0336751612299</v>
          </cell>
          <cell r="E481">
            <v>1339.1544625210599</v>
          </cell>
          <cell r="F481">
            <v>1726.0391687301201</v>
          </cell>
          <cell r="G481">
            <v>2073.6367489463701</v>
          </cell>
          <cell r="H481">
            <v>1993.0688043541199</v>
          </cell>
          <cell r="I481">
            <v>364.66691928787702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29.000345843683654</v>
          </cell>
          <cell r="E482">
            <v>28.508399458565783</v>
          </cell>
          <cell r="F482">
            <v>30.622438158513503</v>
          </cell>
          <cell r="G482">
            <v>36.671514324296048</v>
          </cell>
          <cell r="H482">
            <v>35.326968474591446</v>
          </cell>
          <cell r="I482">
            <v>6.5349738086221878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28.794923318461581</v>
          </cell>
          <cell r="E483">
            <v>23.743873448954915</v>
          </cell>
          <cell r="F483">
            <v>30.603531360463069</v>
          </cell>
          <cell r="G483">
            <v>36.766609023871851</v>
          </cell>
          <cell r="H483">
            <v>35.338099367980782</v>
          </cell>
          <cell r="I483">
            <v>6.4657255192886121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0.29806759811488431</v>
          </cell>
          <cell r="E484">
            <v>4.8555995009455097</v>
          </cell>
          <cell r="F484">
            <v>0.10822969546122832</v>
          </cell>
          <cell r="G484">
            <v>3.1345810990551566E-2</v>
          </cell>
          <cell r="H484">
            <v>6.3072549031022787E-2</v>
          </cell>
          <cell r="I484">
            <v>7.7307822425710271E-2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8.5041433645874839E-3</v>
          </cell>
          <cell r="G485">
            <v>2.2906207841451212E-2</v>
          </cell>
          <cell r="H485">
            <v>0.11292369651230444</v>
          </cell>
          <cell r="I485">
            <v>6.8404083443305022E-2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5.7333451477722102E-3</v>
          </cell>
          <cell r="E486">
            <v>5.7116635079631001E-5</v>
          </cell>
          <cell r="F486">
            <v>1.39304712744646E-4</v>
          </cell>
          <cell r="G486">
            <v>1.9510226409765499E-4</v>
          </cell>
          <cell r="H486">
            <v>3.5962409304432302E-4</v>
          </cell>
          <cell r="I486">
            <v>5.9108008040087705E-4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2.2407855467729125</v>
          </cell>
          <cell r="E487">
            <v>2.2408426634079919</v>
          </cell>
          <cell r="F487">
            <v>2.2409819681207366</v>
          </cell>
          <cell r="G487">
            <v>2.2411770703848344</v>
          </cell>
          <cell r="H487">
            <v>2.2417890498462656</v>
          </cell>
          <cell r="I487">
            <v>1.1282184307903862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0.62649927576731279</v>
          </cell>
          <cell r="E488">
            <v>0.73777037551524849</v>
          </cell>
          <cell r="F488">
            <v>0.87130380716628497</v>
          </cell>
          <cell r="G488">
            <v>0.95142087198379555</v>
          </cell>
          <cell r="H488">
            <v>1.1972982813159923</v>
          </cell>
          <cell r="I488">
            <v>1.2046810063852047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0.62649927576731279</v>
          </cell>
          <cell r="E489">
            <v>0.73777037551524849</v>
          </cell>
          <cell r="F489">
            <v>0.87130380716628497</v>
          </cell>
          <cell r="G489">
            <v>0.95142087198379555</v>
          </cell>
          <cell r="H489">
            <v>1.1972982813159923</v>
          </cell>
          <cell r="I489">
            <v>1.2046810063852047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5.3119753496895754</v>
          </cell>
          <cell r="E490">
            <v>6.2671658589071289</v>
          </cell>
          <cell r="F490">
            <v>5.7521617425750087</v>
          </cell>
          <cell r="G490">
            <v>7.4594610293934123</v>
          </cell>
          <cell r="H490">
            <v>5.4900503269999303</v>
          </cell>
          <cell r="I490">
            <v>5.3704761088668249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9.0033480503213248</v>
          </cell>
          <cell r="E491">
            <v>10.610325946231026</v>
          </cell>
          <cell r="F491">
            <v>9.7219635085774776</v>
          </cell>
          <cell r="G491">
            <v>12.572125330438338</v>
          </cell>
          <cell r="H491">
            <v>9.2012016653630013</v>
          </cell>
          <cell r="I491">
            <v>8.9507935147780451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5.3119753496895754</v>
          </cell>
          <cell r="E492">
            <v>6.2671658589071289</v>
          </cell>
          <cell r="F492">
            <v>5.7521617425750087</v>
          </cell>
          <cell r="G492">
            <v>7.4594610293934123</v>
          </cell>
          <cell r="H492">
            <v>5.4900503269999303</v>
          </cell>
          <cell r="I492">
            <v>5.3704761088668249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0.10917275341709801</v>
          </cell>
          <cell r="F493">
            <v>3.1094658067586801E-2</v>
          </cell>
          <cell r="G493">
            <v>4.6715261492430098E-2</v>
          </cell>
          <cell r="H493">
            <v>2.7296253416402301E-2</v>
          </cell>
          <cell r="I493">
            <v>0.18926455716753601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0.39767051171593409</v>
          </cell>
          <cell r="F494">
            <v>0.42712131951193882</v>
          </cell>
          <cell r="G494">
            <v>0.46757308863636476</v>
          </cell>
          <cell r="H494">
            <v>0.40921275004318158</v>
          </cell>
          <cell r="I494">
            <v>0.3559076315522231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2.8068003873755271E-2</v>
          </cell>
          <cell r="E495">
            <v>1.7262282208452537E-2</v>
          </cell>
          <cell r="F495">
            <v>3.0071105949629008E-2</v>
          </cell>
          <cell r="G495">
            <v>0.17068262302605186</v>
          </cell>
          <cell r="H495">
            <v>2.1793697482361383</v>
          </cell>
          <cell r="I495">
            <v>3.1943730918513347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0.15633583543890009</v>
          </cell>
          <cell r="E496">
            <v>0.49871442550989331</v>
          </cell>
          <cell r="F496">
            <v>1.0892482762017186</v>
          </cell>
          <cell r="G496">
            <v>1.7498725461014646</v>
          </cell>
          <cell r="H496">
            <v>0.33415160293804597</v>
          </cell>
          <cell r="I496">
            <v>0.60072672522647641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0.18440383931265553</v>
          </cell>
          <cell r="E497">
            <v>0.51597670771834603</v>
          </cell>
          <cell r="F497">
            <v>1.1187150501517016</v>
          </cell>
          <cell r="G497">
            <v>1.9196038720653994</v>
          </cell>
          <cell r="H497">
            <v>2.5135213511741834</v>
          </cell>
          <cell r="I497">
            <v>3.7950998170778112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2.424521020915193E-3</v>
          </cell>
          <cell r="E498">
            <v>2.9654920685579182E-3</v>
          </cell>
          <cell r="F498">
            <v>8.2914651403347694E-2</v>
          </cell>
          <cell r="G498">
            <v>8.3949451174822581E-2</v>
          </cell>
          <cell r="H498">
            <v>0.22948528424318271</v>
          </cell>
          <cell r="I498">
            <v>0.23656296298077453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D499">
            <v>1.0985733162409113E-4</v>
          </cell>
          <cell r="E499">
            <v>3.273342562449321E-5</v>
          </cell>
          <cell r="F499">
            <v>8.1263980521270041E-2</v>
          </cell>
          <cell r="G499">
            <v>8.2441064665326705E-2</v>
          </cell>
          <cell r="H499">
            <v>0.22877138239694914</v>
          </cell>
          <cell r="I499">
            <v>0.23629102481898873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1.62853700322735E-2</v>
          </cell>
          <cell r="E500">
            <v>-1.94943354732965E-4</v>
          </cell>
          <cell r="F500">
            <v>7.5666089757822597E-4</v>
          </cell>
          <cell r="G500">
            <v>4.3613249177822999E-5</v>
          </cell>
          <cell r="H500">
            <v>1.25615209434073E-2</v>
          </cell>
          <cell r="I500">
            <v>2.0390326722700899E-2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1.62853700322735E-2</v>
          </cell>
          <cell r="E501">
            <v>1.6090426677540501E-2</v>
          </cell>
          <cell r="F501">
            <v>1.6847087575118699E-2</v>
          </cell>
          <cell r="G501">
            <v>1.6890700824296601E-2</v>
          </cell>
          <cell r="H501">
            <v>3.9808424287196102E-2</v>
          </cell>
          <cell r="I501">
            <v>4.0962647849062103E-2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4.2099381634811044E-3</v>
          </cell>
          <cell r="F502">
            <v>4.1145079949550236E-3</v>
          </cell>
          <cell r="G502">
            <v>4.1550029186960408E-3</v>
          </cell>
          <cell r="H502">
            <v>3.9246770979064604E-3</v>
          </cell>
          <cell r="I502">
            <v>2.5730848473074675E-3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2.592523784101369E-2</v>
          </cell>
          <cell r="F503">
            <v>2.5337568920432436E-2</v>
          </cell>
          <cell r="G503">
            <v>2.5586940879965304E-2</v>
          </cell>
          <cell r="H503">
            <v>2.41685704780687E-2</v>
          </cell>
          <cell r="I503">
            <v>1.584532457749812E-2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3.013517600449481E-2</v>
          </cell>
          <cell r="F504">
            <v>2.9452076915387457E-2</v>
          </cell>
          <cell r="G504">
            <v>2.9741943798661321E-2</v>
          </cell>
          <cell r="H504">
            <v>2.8093247575975137E-2</v>
          </cell>
          <cell r="I504">
            <v>1.841840942480558E-2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1.43187773880031E-3</v>
          </cell>
          <cell r="F505">
            <v>4.0370639826152002E-5</v>
          </cell>
          <cell r="G505">
            <v>5.4320468439519503E-5</v>
          </cell>
          <cell r="H505">
            <v>4.11752893514979E-4</v>
          </cell>
          <cell r="I505">
            <v>2.0767995562494501E-4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1.43187773880031E-3</v>
          </cell>
          <cell r="F506">
            <v>1.47224837862646E-3</v>
          </cell>
          <cell r="G506">
            <v>1.5265688470659799E-3</v>
          </cell>
          <cell r="H506">
            <v>1.4302334798592599E-3</v>
          </cell>
          <cell r="I506">
            <v>9.1859688132698203E-4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D507">
            <v>1.3493798702396277E-3</v>
          </cell>
          <cell r="E507">
            <v>1.0129044120311981E-2</v>
          </cell>
          <cell r="F507">
            <v>1.6211898359678849</v>
          </cell>
          <cell r="G507">
            <v>0.97507603735728843</v>
          </cell>
          <cell r="H507">
            <v>4.0272036579314383</v>
          </cell>
          <cell r="I507">
            <v>8.4502563370090016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D508">
            <v>1.3493798702396301E-3</v>
          </cell>
          <cell r="E508">
            <v>1.0137323287919903E-2</v>
          </cell>
          <cell r="F508">
            <v>1.6232603210712941</v>
          </cell>
          <cell r="G508">
            <v>0.97507603735728698</v>
          </cell>
          <cell r="H508">
            <v>4.0272036579314356</v>
          </cell>
          <cell r="I508">
            <v>8.4502563370090016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D509">
            <v>1.7316805116327349E-3</v>
          </cell>
          <cell r="E509">
            <v>1.2443705106501965E-2</v>
          </cell>
          <cell r="F509">
            <v>1.9325899847116534</v>
          </cell>
          <cell r="G509">
            <v>1.1209121586241879</v>
          </cell>
          <cell r="H509">
            <v>4.3306860734061017</v>
          </cell>
          <cell r="I509">
            <v>8.5361887902591516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D510">
            <v>1.7316805116327349E-3</v>
          </cell>
          <cell r="E510">
            <v>1.2443705106501965E-2</v>
          </cell>
          <cell r="F510">
            <v>1.9325899847116534</v>
          </cell>
          <cell r="G510">
            <v>1.1209121586241879</v>
          </cell>
          <cell r="H510">
            <v>4.3306860734061017</v>
          </cell>
          <cell r="I510">
            <v>8.5361887902591516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0.123029396653196</v>
          </cell>
          <cell r="E511">
            <v>2.66230442775265E-3</v>
          </cell>
          <cell r="F511">
            <v>2.3780386570724501E-3</v>
          </cell>
          <cell r="G511">
            <v>6.7675571211301398E-4</v>
          </cell>
          <cell r="H511">
            <v>8.8613479305869006E-2</v>
          </cell>
          <cell r="I511">
            <v>0.192041153027008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0.123029396653196</v>
          </cell>
          <cell r="E512">
            <v>0.12534647454790526</v>
          </cell>
          <cell r="F512">
            <v>0.1273165330854289</v>
          </cell>
          <cell r="G512">
            <v>0.12687344113981622</v>
          </cell>
          <cell r="H512">
            <v>0.32137729611387528</v>
          </cell>
          <cell r="I512">
            <v>0.4295449062477576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0.2566028758737724</v>
          </cell>
          <cell r="H513">
            <v>0.62383063794564864</v>
          </cell>
          <cell r="I513">
            <v>1.3015619403220671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6.9171421205858674E-2</v>
          </cell>
          <cell r="H514">
            <v>0.21922789579929985</v>
          </cell>
          <cell r="I514">
            <v>0.35636252031733412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0.32404824950621497</v>
          </cell>
          <cell r="H515">
            <v>0.84161704353467004</v>
          </cell>
          <cell r="I515">
            <v>1.6574229141419938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2827.2641691640702</v>
          </cell>
          <cell r="E516">
            <v>2727.6584451188</v>
          </cell>
          <cell r="F516">
            <v>2988.5767054016501</v>
          </cell>
          <cell r="G516">
            <v>2955.8591882301298</v>
          </cell>
          <cell r="H516">
            <v>2570.1009055753598</v>
          </cell>
          <cell r="I516">
            <v>1256.35896084816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50.270755614654142</v>
          </cell>
          <cell r="E517">
            <v>48.294424094148646</v>
          </cell>
          <cell r="F517">
            <v>52.916285588736869</v>
          </cell>
          <cell r="G517">
            <v>52.349044273619128</v>
          </cell>
          <cell r="H517">
            <v>45.635362722712195</v>
          </cell>
          <cell r="I517">
            <v>22.515941243976339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50.128797325604062</v>
          </cell>
          <cell r="E518">
            <v>48.362738388631257</v>
          </cell>
          <cell r="F518">
            <v>52.988948677334193</v>
          </cell>
          <cell r="G518">
            <v>52.408850855144152</v>
          </cell>
          <cell r="H518">
            <v>45.569164992470952</v>
          </cell>
          <cell r="I518">
            <v>22.27586810014467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0.3025542296433173</v>
          </cell>
          <cell r="E519">
            <v>8.5968018722741762E-2</v>
          </cell>
          <cell r="F519">
            <v>8.2710935440923894E-2</v>
          </cell>
          <cell r="G519">
            <v>8.244625594582497E-2</v>
          </cell>
          <cell r="H519">
            <v>8.3986646518816183E-2</v>
          </cell>
          <cell r="I519">
            <v>8.4699270964428336E-2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1.3673378431081943E-2</v>
          </cell>
          <cell r="G520">
            <v>2.4982444781985438E-2</v>
          </cell>
          <cell r="H520">
            <v>0.12799870738476832</v>
          </cell>
          <cell r="I520">
            <v>0.22730373980890864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8.6344398592484994E-3</v>
          </cell>
          <cell r="E521">
            <v>9.4552626430886193E-5</v>
          </cell>
          <cell r="F521">
            <v>1.9965898405016901E-4</v>
          </cell>
          <cell r="G521">
            <v>1.8249901038613401E-4</v>
          </cell>
          <cell r="H521">
            <v>2.26103402996308E-4</v>
          </cell>
          <cell r="I521">
            <v>1.6721952518575E-4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3.1058744472551685</v>
          </cell>
          <cell r="E522">
            <v>3.1059689998815996</v>
          </cell>
          <cell r="F522">
            <v>3.1061686588656499</v>
          </cell>
          <cell r="G522">
            <v>3.1063511578760359</v>
          </cell>
          <cell r="H522">
            <v>3.1068561516299944</v>
          </cell>
          <cell r="I522">
            <v>1.5630656117954802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3.2104867179129646E-3</v>
          </cell>
          <cell r="F523">
            <v>0.28935313014646441</v>
          </cell>
          <cell r="G523">
            <v>0.38782946431470061</v>
          </cell>
          <cell r="H523">
            <v>0.25866373153785949</v>
          </cell>
          <cell r="I523">
            <v>0.18970229629879165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3.2104867179129646E-3</v>
          </cell>
          <cell r="F524">
            <v>0.28935313014646441</v>
          </cell>
          <cell r="G524">
            <v>0.38782946431470061</v>
          </cell>
          <cell r="H524">
            <v>0.25866373153785949</v>
          </cell>
          <cell r="I524">
            <v>0.18970229629879165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3.2429158766797651E-3</v>
          </cell>
          <cell r="F525">
            <v>0.29227588903683271</v>
          </cell>
          <cell r="G525">
            <v>0.39174693365121255</v>
          </cell>
          <cell r="H525">
            <v>0.26127649650288831</v>
          </cell>
          <cell r="I525">
            <v>0.19161848110989063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1.9106239851236599E-4</v>
          </cell>
          <cell r="F526">
            <v>3.4893093781401097E-2</v>
          </cell>
          <cell r="G526">
            <v>3.09821367781896E-2</v>
          </cell>
          <cell r="H526">
            <v>2.1676267037578401E-2</v>
          </cell>
          <cell r="I526">
            <v>1.42733147263142E-2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1.9106239851236599E-4</v>
          </cell>
          <cell r="F527">
            <v>3.4840585127359346E-2</v>
          </cell>
          <cell r="G527">
            <v>4.2346366835750798E-2</v>
          </cell>
          <cell r="H527">
            <v>3.2065533204795792E-2</v>
          </cell>
          <cell r="I527">
            <v>2.1424731823172297E-2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0.22372462675119567</v>
          </cell>
          <cell r="H528">
            <v>0.32773188627345123</v>
          </cell>
          <cell r="I528">
            <v>0.14702842823065954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1.9407063182513793E-4</v>
          </cell>
          <cell r="H529">
            <v>5.4797285869430325E-4</v>
          </cell>
          <cell r="I529">
            <v>3.5120607426596774E-4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0.22391869738302109</v>
          </cell>
          <cell r="H530">
            <v>0.32827985913214514</v>
          </cell>
          <cell r="I530">
            <v>0.14737963430492568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0.93481721765048675</v>
          </cell>
          <cell r="E531">
            <v>1.0954679626721324</v>
          </cell>
          <cell r="F531">
            <v>1.5136190413103492</v>
          </cell>
          <cell r="G531">
            <v>1.7399892806528476</v>
          </cell>
          <cell r="H531">
            <v>1.2042385196593195</v>
          </cell>
          <cell r="I531">
            <v>1.7064331923003973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2.4977761202538157E-2</v>
          </cell>
          <cell r="E532">
            <v>1.204110608861291E-2</v>
          </cell>
          <cell r="F532">
            <v>1.8159407891093556E-2</v>
          </cell>
          <cell r="G532">
            <v>4.5071072131969835E-2</v>
          </cell>
          <cell r="H532">
            <v>1.1970072835377061</v>
          </cell>
          <cell r="I532">
            <v>1.6954032090343307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0.95979497885302378</v>
          </cell>
          <cell r="E533">
            <v>1.1075090687607447</v>
          </cell>
          <cell r="F533">
            <v>1.5315687766586961</v>
          </cell>
          <cell r="G533">
            <v>1.7846062892283716</v>
          </cell>
          <cell r="H533">
            <v>2.398645251495108</v>
          </cell>
          <cell r="I533">
            <v>3.3990493497545522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9.5447067290394635E-2</v>
          </cell>
          <cell r="H534">
            <v>0.19567043068958431</v>
          </cell>
          <cell r="I534">
            <v>0.14414145417993496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9.5447067290394635E-2</v>
          </cell>
          <cell r="H535">
            <v>0.19567043068958431</v>
          </cell>
          <cell r="I535">
            <v>0.14414145417993496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9.6411179081206763E-2</v>
          </cell>
          <cell r="H536">
            <v>0.19764689968644869</v>
          </cell>
          <cell r="I536">
            <v>0.14559742846458076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1.1933673283404901E-2</v>
          </cell>
          <cell r="H537">
            <v>1.5963921489546201E-2</v>
          </cell>
          <cell r="I537">
            <v>9.87984009993652E-3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1.1933673283404901E-2</v>
          </cell>
          <cell r="H538">
            <v>2.2603438785676302E-2</v>
          </cell>
          <cell r="I538">
            <v>1.4915827657817298E-2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7.9772866927169082E-3</v>
          </cell>
          <cell r="G539">
            <v>7.7720156735253919E-3</v>
          </cell>
          <cell r="H539">
            <v>2.2583158512136138E-2</v>
          </cell>
          <cell r="I539">
            <v>9.3174600534485022E-3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1.0124237890126977E-2</v>
          </cell>
          <cell r="G540">
            <v>9.9490673177449213E-3</v>
          </cell>
          <cell r="H540">
            <v>2.3217592415166095E-2</v>
          </cell>
          <cell r="I540">
            <v>1.085489014149209E-2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2.3046244462041898E-3</v>
          </cell>
          <cell r="E541">
            <v>1.5006030083288501E-3</v>
          </cell>
          <cell r="F541">
            <v>3.6699704836532102E-3</v>
          </cell>
          <cell r="G541">
            <v>3.2009959530572298E-3</v>
          </cell>
          <cell r="H541">
            <v>3.6141947882533101E-3</v>
          </cell>
          <cell r="I541">
            <v>1.97648886169013E-3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2.3046244462041898E-3</v>
          </cell>
          <cell r="E542">
            <v>1.0407473840319016E-4</v>
          </cell>
          <cell r="F542">
            <v>2.6352383006464407E-3</v>
          </cell>
          <cell r="G542">
            <v>2.6388197558758902E-3</v>
          </cell>
          <cell r="H542">
            <v>6.6011147503105992E-3</v>
          </cell>
          <cell r="I542">
            <v>3.32231897547454E-3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4.7621009496478725E-4</v>
          </cell>
          <cell r="F543">
            <v>1.6052403972012104</v>
          </cell>
          <cell r="G543">
            <v>2.0431300901989888</v>
          </cell>
          <cell r="H543">
            <v>2.67371475976026</v>
          </cell>
          <cell r="I543">
            <v>4.1423193147615036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4.6272090760065421E-4</v>
          </cell>
          <cell r="F544">
            <v>2.2103334418248695</v>
          </cell>
          <cell r="G544">
            <v>2.8574212102293477</v>
          </cell>
          <cell r="H544">
            <v>3.9323646717145069</v>
          </cell>
          <cell r="I544">
            <v>4.7387946955040396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6.277556373439965E-4</v>
          </cell>
          <cell r="F545">
            <v>3.8155738390260789</v>
          </cell>
          <cell r="G545">
            <v>4.8994664845912483</v>
          </cell>
          <cell r="H545">
            <v>6.6046986852068423</v>
          </cell>
          <cell r="I545">
            <v>8.8797157553111017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213.823365503253</v>
          </cell>
          <cell r="E546">
            <v>4.06586602795403</v>
          </cell>
          <cell r="F546">
            <v>5.3585277506921001</v>
          </cell>
          <cell r="G546">
            <v>6.1129554454324504</v>
          </cell>
          <cell r="H546">
            <v>8.1429813654675893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2.7305489105270113</v>
          </cell>
          <cell r="E547">
            <v>5.1921575674618033E-2</v>
          </cell>
          <cell r="F547">
            <v>6.8429014187686765E-2</v>
          </cell>
          <cell r="G547">
            <v>7.8063142408876643E-2</v>
          </cell>
          <cell r="H547">
            <v>0.10398680632300204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2.776926824717576</v>
          </cell>
          <cell r="E548">
            <v>5.2803454908493981E-2</v>
          </cell>
          <cell r="F548">
            <v>6.9591269489507709E-2</v>
          </cell>
          <cell r="G548">
            <v>7.9389031758863124E-2</v>
          </cell>
          <cell r="H548">
            <v>0.10575300474633231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2.9525890514547931E-2</v>
          </cell>
          <cell r="G549">
            <v>3.3801216643017565E-2</v>
          </cell>
          <cell r="H549">
            <v>4.6293602218014214E-2</v>
          </cell>
          <cell r="I549">
            <v>4.7654130658548038E-2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2.9525890514547931E-2</v>
          </cell>
          <cell r="G550">
            <v>3.3801216643017565E-2</v>
          </cell>
          <cell r="H550">
            <v>4.6293602218014214E-2</v>
          </cell>
          <cell r="I550">
            <v>4.7654130658548038E-2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4.7838868567013202E-6</v>
          </cell>
          <cell r="E551">
            <v>1.47859158906946E-5</v>
          </cell>
          <cell r="F551">
            <v>2.42994365853805E-3</v>
          </cell>
          <cell r="G551">
            <v>1.72647930911374E-4</v>
          </cell>
          <cell r="H551">
            <v>4.5601976883416999E-5</v>
          </cell>
          <cell r="I551">
            <v>1.9956296950987501E-5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4.7838868567013202E-6</v>
          </cell>
          <cell r="E552">
            <v>-3.6519835246913795E-5</v>
          </cell>
          <cell r="F552">
            <v>2.4343823612870586E-3</v>
          </cell>
          <cell r="G552">
            <v>2.6066521643157308E-3</v>
          </cell>
          <cell r="H552">
            <v>3.5828010906941363E-3</v>
          </cell>
          <cell r="I552">
            <v>3.6260015596645684E-3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0.49301545384663426</v>
          </cell>
          <cell r="G553">
            <v>0.49429175788086332</v>
          </cell>
          <cell r="H553">
            <v>1.1955470361111817</v>
          </cell>
          <cell r="I553">
            <v>1.2008793030845952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0.49301545384663426</v>
          </cell>
          <cell r="G554">
            <v>0.49429175788086332</v>
          </cell>
          <cell r="H554">
            <v>1.1955470361111817</v>
          </cell>
          <cell r="I554">
            <v>1.2008793030845952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3.21580881470746E-3</v>
          </cell>
          <cell r="G555">
            <v>1.8535630900574801E-4</v>
          </cell>
          <cell r="H555">
            <v>4.5261947906291497E-2</v>
          </cell>
          <cell r="I555">
            <v>8.7559267702246493E-2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7.1600122194254601E-2</v>
          </cell>
          <cell r="G556">
            <v>7.1785478503260308E-2</v>
          </cell>
          <cell r="H556">
            <v>0.17360767476480499</v>
          </cell>
          <cell r="I556">
            <v>0.17440245365646401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5.3640623841315398E-2</v>
          </cell>
          <cell r="H557">
            <v>0.12925228317007253</v>
          </cell>
          <cell r="I557">
            <v>0.18387241224654144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5.6654142034647588E-2</v>
          </cell>
          <cell r="H558">
            <v>0.13651364739311023</v>
          </cell>
          <cell r="I558">
            <v>0.19420232304690899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6.8318932565279303E-3</v>
          </cell>
          <cell r="H559">
            <v>9.4054227976218506E-3</v>
          </cell>
          <cell r="I559">
            <v>1.46873914983544E-2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6.8318932565279303E-3</v>
          </cell>
          <cell r="H560">
            <v>1.6478188032979475E-2</v>
          </cell>
          <cell r="I560">
            <v>2.247837748534633E-2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7.8377234528278043E-3</v>
          </cell>
          <cell r="F561">
            <v>7.8457503318580969E-3</v>
          </cell>
          <cell r="G561">
            <v>8.3952180803248174E-3</v>
          </cell>
          <cell r="H561">
            <v>1.9557107974122932E-2</v>
          </cell>
          <cell r="I561">
            <v>2.0996187792591468E-2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2.0565374493030504</v>
          </cell>
          <cell r="F562">
            <v>2.0586436192165687</v>
          </cell>
          <cell r="G562">
            <v>2.2028182649165702</v>
          </cell>
          <cell r="H562">
            <v>5.1315825559443526</v>
          </cell>
          <cell r="I562">
            <v>5.50918219403174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2.0643751727558768</v>
          </cell>
          <cell r="F563">
            <v>2.0664893695484268</v>
          </cell>
          <cell r="G563">
            <v>2.2112134829968961</v>
          </cell>
          <cell r="H563">
            <v>5.1511396639184763</v>
          </cell>
          <cell r="I563">
            <v>5.5301783818243253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0.11210387378025199</v>
          </cell>
          <cell r="F564">
            <v>2.14703435123477E-4</v>
          </cell>
          <cell r="G564">
            <v>7.8769392594700005E-3</v>
          </cell>
          <cell r="H564">
            <v>6.2711575744209505E-2</v>
          </cell>
          <cell r="I564">
            <v>0.16556788271724901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0.11210387378025199</v>
          </cell>
          <cell r="F565">
            <v>0.112318577215376</v>
          </cell>
          <cell r="G565">
            <v>0.120195516474846</v>
          </cell>
          <cell r="H565">
            <v>0.28015065053045202</v>
          </cell>
          <cell r="I565">
            <v>0.30076361101291499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0.22148738048368394</v>
          </cell>
          <cell r="H566">
            <v>0.32445456741071671</v>
          </cell>
          <cell r="I566">
            <v>0.14555814394835292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0.22372462675119567</v>
          </cell>
          <cell r="H567">
            <v>0.32773188627345123</v>
          </cell>
          <cell r="I567">
            <v>0.14702842823065954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0.22148738048368394</v>
          </cell>
          <cell r="H568">
            <v>0.32445456741071671</v>
          </cell>
          <cell r="I568">
            <v>0.14555814394835292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2.0954575476059601E-2</v>
          </cell>
          <cell r="H569">
            <v>2.40125478526639E-2</v>
          </cell>
          <cell r="I569">
            <v>1.0227377861742101E-2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2.0954575476059601E-2</v>
          </cell>
          <cell r="H570">
            <v>3.39255773355061E-2</v>
          </cell>
          <cell r="I570">
            <v>1.6766020854289101E-2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1.2020128697959096E-2</v>
          </cell>
          <cell r="E571">
            <v>1.2233348837359407E-2</v>
          </cell>
          <cell r="F571">
            <v>0.25804601505026076</v>
          </cell>
          <cell r="G571">
            <v>0.29053091757851768</v>
          </cell>
          <cell r="H571">
            <v>0.65575275579321335</v>
          </cell>
          <cell r="I571">
            <v>0.40324475935089921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1.2020128697959096E-2</v>
          </cell>
          <cell r="E572">
            <v>1.2233348837359407E-2</v>
          </cell>
          <cell r="F572">
            <v>0.33124625921334477</v>
          </cell>
          <cell r="G572">
            <v>0.3631662993549043</v>
          </cell>
          <cell r="H572">
            <v>0.77130737102490876</v>
          </cell>
          <cell r="I572">
            <v>0.44814215737340357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0.19970089673965399</v>
          </cell>
          <cell r="E573">
            <v>1.61016822435456E-3</v>
          </cell>
          <cell r="F573">
            <v>5.2591159763500598E-3</v>
          </cell>
          <cell r="G573">
            <v>4.4010622384811704E-3</v>
          </cell>
          <cell r="H573">
            <v>8.8674853103976707E-3</v>
          </cell>
          <cell r="I573">
            <v>5.6640439077412204E-3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0.19970089673965399</v>
          </cell>
          <cell r="E574">
            <v>1.4277634110169968E-3</v>
          </cell>
          <cell r="F574">
            <v>4.9468634172989967E-3</v>
          </cell>
          <cell r="G574">
            <v>5.9154499612280032E-3</v>
          </cell>
          <cell r="H574">
            <v>1.6892640745022992E-2</v>
          </cell>
          <cell r="I574">
            <v>1.101974066836196E-2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0.48813255913410714</v>
          </cell>
          <cell r="F575">
            <v>0.48771186711234071</v>
          </cell>
          <cell r="G575">
            <v>0.48748691459524596</v>
          </cell>
          <cell r="H575">
            <v>0.44765496630834728</v>
          </cell>
          <cell r="I575">
            <v>0.48851758366207526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0.75455952182828201</v>
          </cell>
          <cell r="F576">
            <v>0.75390921247103737</v>
          </cell>
          <cell r="G576">
            <v>0.75356147892907832</v>
          </cell>
          <cell r="H576">
            <v>0.69198890957175796</v>
          </cell>
          <cell r="I576">
            <v>0.75515469606585284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1.2426920809623907</v>
          </cell>
          <cell r="F577">
            <v>1.2416210795833775</v>
          </cell>
          <cell r="G577">
            <v>1.2410483935243253</v>
          </cell>
          <cell r="H577">
            <v>1.139643875880104</v>
          </cell>
          <cell r="I577">
            <v>1.2436722797279274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6.7478235996997094E-2</v>
          </cell>
          <cell r="F578">
            <v>8.7661431082034106E-6</v>
          </cell>
          <cell r="G578">
            <v>1.1865757889966699E-5</v>
          </cell>
          <cell r="H578">
            <v>5.5831582412687597E-2</v>
          </cell>
          <cell r="I578">
            <v>2.4435911739324301E-2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6.7478235996997094E-2</v>
          </cell>
          <cell r="F579">
            <v>6.7487002140105307E-2</v>
          </cell>
          <cell r="G579">
            <v>6.7498867897995293E-2</v>
          </cell>
          <cell r="H579">
            <v>6.18403274968055E-2</v>
          </cell>
          <cell r="I579">
            <v>6.7492345033228096E-2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0.57075076677058112</v>
          </cell>
          <cell r="E580">
            <v>1.1324214416395797</v>
          </cell>
          <cell r="F580">
            <v>1.200926462651837</v>
          </cell>
          <cell r="G580">
            <v>2.4527443862746234</v>
          </cell>
          <cell r="H580">
            <v>6.1751198416503001</v>
          </cell>
          <cell r="I580">
            <v>6.4159875549648007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0.57075076677058112</v>
          </cell>
          <cell r="E581">
            <v>1.1324214416395797</v>
          </cell>
          <cell r="F581">
            <v>1.200926462651837</v>
          </cell>
          <cell r="G581">
            <v>2.4527443862746234</v>
          </cell>
          <cell r="H581">
            <v>6.1751198416503001</v>
          </cell>
          <cell r="I581">
            <v>6.4159875549648007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4.5569001271571902E-2</v>
          </cell>
          <cell r="E582">
            <v>4.5566510140540799E-2</v>
          </cell>
          <cell r="F582">
            <v>5.57781376023604E-3</v>
          </cell>
          <cell r="G582">
            <v>0.10131643331765799</v>
          </cell>
          <cell r="H582">
            <v>0.16618077410486301</v>
          </cell>
          <cell r="I582">
            <v>6.25775307695558E-2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4.5569001271571902E-2</v>
          </cell>
          <cell r="E583">
            <v>9.1135511412112694E-2</v>
          </cell>
          <cell r="F583">
            <v>9.6713325172348694E-2</v>
          </cell>
          <cell r="G583">
            <v>0.19802975849000701</v>
          </cell>
          <cell r="H583">
            <v>0.49884166139813202</v>
          </cell>
          <cell r="I583">
            <v>0.518345747141855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2.4128705996007707E-2</v>
          </cell>
          <cell r="F584">
            <v>2.6299894274489474E-2</v>
          </cell>
          <cell r="G584">
            <v>2.9024192860064853E-2</v>
          </cell>
          <cell r="H584">
            <v>5.5362821803427505E-2</v>
          </cell>
          <cell r="I584">
            <v>5.204969654856325E-2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4.7884785788353756E-2</v>
          </cell>
          <cell r="F585">
            <v>5.219363209111394E-2</v>
          </cell>
          <cell r="G585">
            <v>5.7600157174364328E-2</v>
          </cell>
          <cell r="H585">
            <v>0.10987066041314275</v>
          </cell>
          <cell r="I585">
            <v>0.10329557540255793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7.2013491784361408E-2</v>
          </cell>
          <cell r="F586">
            <v>7.8493526365603403E-2</v>
          </cell>
          <cell r="G586">
            <v>8.6624350034429226E-2</v>
          </cell>
          <cell r="H586">
            <v>0.1652334822165703</v>
          </cell>
          <cell r="I586">
            <v>0.15534527195112127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3.7706784530712801E-3</v>
          </cell>
          <cell r="F587">
            <v>3.6119963127121698E-4</v>
          </cell>
          <cell r="G587">
            <v>5.1619255122463804E-4</v>
          </cell>
          <cell r="H587">
            <v>2.2720103717436802E-3</v>
          </cell>
          <cell r="I587">
            <v>4.06090232094881E-3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3.7706784530712801E-3</v>
          </cell>
          <cell r="F588">
            <v>4.1318780843425003E-3</v>
          </cell>
          <cell r="G588">
            <v>4.64807063556713E-3</v>
          </cell>
          <cell r="H588">
            <v>8.7947318906942892E-3</v>
          </cell>
          <cell r="I588">
            <v>8.2926632664657406E-3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0.1045509503378064</v>
          </cell>
          <cell r="H589">
            <v>0.29201539869779869</v>
          </cell>
          <cell r="I589">
            <v>0.5968609896607171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9.0021476558847513E-2</v>
          </cell>
          <cell r="H590">
            <v>0.23920116099021124</v>
          </cell>
          <cell r="I590">
            <v>0.4382084015417681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8.5378615481193302E-3</v>
          </cell>
          <cell r="H591">
            <v>8.1374965528139805E-4</v>
          </cell>
          <cell r="I591">
            <v>1.6824918598381498E-2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8.5378615481193302E-3</v>
          </cell>
          <cell r="H592">
            <v>1.8697815794190043E-2</v>
          </cell>
          <cell r="I592">
            <v>3.2491161298928373E-2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4.2818470311290238</v>
          </cell>
          <cell r="E593">
            <v>3.5009361650842248</v>
          </cell>
          <cell r="F593">
            <v>3.8352836188817538</v>
          </cell>
          <cell r="G593">
            <v>2.3148737953931851</v>
          </cell>
          <cell r="H593">
            <v>0.73629971161705032</v>
          </cell>
          <cell r="I593">
            <v>0.22407256463430258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4.5072074011884427</v>
          </cell>
          <cell r="E594">
            <v>3.6851959632465481</v>
          </cell>
          <cell r="F594">
            <v>4.0371406514544752</v>
          </cell>
          <cell r="G594">
            <v>2.4367092583086172</v>
          </cell>
          <cell r="H594">
            <v>0.77505232801794688</v>
          </cell>
          <cell r="I594">
            <v>0.23586585750979217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7.4588462491442497E-6</v>
          </cell>
          <cell r="E595">
            <v>4.33160202970029E-4</v>
          </cell>
          <cell r="F595">
            <v>6.6062267629346603E-4</v>
          </cell>
          <cell r="G595">
            <v>1.3612502792962201E-4</v>
          </cell>
          <cell r="H595">
            <v>5.00384858534802E-3</v>
          </cell>
          <cell r="I595">
            <v>3.4116939009612999E-4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0.34577675872258212</v>
          </cell>
          <cell r="E596">
            <v>0.34607322338011098</v>
          </cell>
          <cell r="F596">
            <v>0.34622454816234499</v>
          </cell>
          <cell r="G596">
            <v>0.33542035925083646</v>
          </cell>
          <cell r="H596">
            <v>6.9675147942887303E-2</v>
          </cell>
          <cell r="I596">
            <v>3.0961911145524146E-2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6.6474387000409454</v>
          </cell>
          <cell r="E597">
            <v>6.9690624147747187</v>
          </cell>
          <cell r="F597">
            <v>6.5190358798202936</v>
          </cell>
          <cell r="G597">
            <v>4.2061312577128023</v>
          </cell>
          <cell r="H597">
            <v>1.5200244875104232</v>
          </cell>
          <cell r="I597">
            <v>0.52642155375110489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8.4144793671404372</v>
          </cell>
          <cell r="E598">
            <v>8.7993212307761617</v>
          </cell>
          <cell r="F598">
            <v>8.2000451318494232</v>
          </cell>
          <cell r="G598">
            <v>5.2576640721409991</v>
          </cell>
          <cell r="H598">
            <v>1.8765734413708934</v>
          </cell>
          <cell r="I598">
            <v>0.64197750457451774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6.7344225125260697E-3</v>
          </cell>
          <cell r="E599">
            <v>3.8622139828032698E-2</v>
          </cell>
          <cell r="F599">
            <v>9.13600933314155E-4</v>
          </cell>
          <cell r="G599">
            <v>2.1303149759972401E-4</v>
          </cell>
          <cell r="H599">
            <v>1.62300047925844E-2</v>
          </cell>
          <cell r="I599">
            <v>1.42955664928257E-3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0.44430301128620309</v>
          </cell>
          <cell r="E600">
            <v>0.48267012480830834</v>
          </cell>
          <cell r="F600">
            <v>0.48300705974567043</v>
          </cell>
          <cell r="G600">
            <v>0.48099471736723981</v>
          </cell>
          <cell r="H600">
            <v>0.12713915986507918</v>
          </cell>
          <cell r="I600">
            <v>5.9894568399945072E-2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6.5850612074810018</v>
          </cell>
          <cell r="E601">
            <v>7.0682908849413204</v>
          </cell>
          <cell r="F601">
            <v>6.8570016674536349</v>
          </cell>
          <cell r="G601">
            <v>7.8483876775576791</v>
          </cell>
          <cell r="H601">
            <v>9.3229977543441134</v>
          </cell>
          <cell r="I601">
            <v>11.125647957627828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7.1230181623373658</v>
          </cell>
          <cell r="E602">
            <v>7.6293834859584173</v>
          </cell>
          <cell r="F602">
            <v>7.3776695023382253</v>
          </cell>
          <cell r="G602">
            <v>8.3995963080931002</v>
          </cell>
          <cell r="H602">
            <v>9.8731569125896073</v>
          </cell>
          <cell r="I602">
            <v>11.711208376450347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6.5850612074810018</v>
          </cell>
          <cell r="E603">
            <v>7.0682908849413204</v>
          </cell>
          <cell r="F603">
            <v>6.8570016674536349</v>
          </cell>
          <cell r="G603">
            <v>7.8483876775576791</v>
          </cell>
          <cell r="H603">
            <v>9.3229977543441134</v>
          </cell>
          <cell r="I603">
            <v>11.125647957627828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0.42295902272061803</v>
          </cell>
          <cell r="F604">
            <v>0.349178731115242</v>
          </cell>
          <cell r="G604">
            <v>0.38375812095467798</v>
          </cell>
          <cell r="H604">
            <v>0.43715042287359801</v>
          </cell>
          <cell r="I604">
            <v>0.56087339052858098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0.63885047548607621</v>
          </cell>
          <cell r="F605">
            <v>0.59998678425011898</v>
          </cell>
          <cell r="G605">
            <v>0.69707505898410305</v>
          </cell>
          <cell r="H605">
            <v>0.71668165662997507</v>
          </cell>
          <cell r="I605">
            <v>0.78826046290203089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0.41733441205413152</v>
          </cell>
          <cell r="E606">
            <v>0.82545664663629115</v>
          </cell>
          <cell r="F606">
            <v>0.84934032039038732</v>
          </cell>
          <cell r="G606">
            <v>1.7692240852100936</v>
          </cell>
          <cell r="H606">
            <v>4.4787563130231733</v>
          </cell>
          <cell r="I606">
            <v>4.6698132803246004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0.41733441205413152</v>
          </cell>
          <cell r="E607">
            <v>0.82545664663629115</v>
          </cell>
          <cell r="F607">
            <v>0.84934032039038732</v>
          </cell>
          <cell r="G607">
            <v>1.7692240852100936</v>
          </cell>
          <cell r="H607">
            <v>4.4787563130231733</v>
          </cell>
          <cell r="I607">
            <v>4.6698132803246004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3.3168974570669099E-2</v>
          </cell>
          <cell r="E608">
            <v>3.3166381027004699E-2</v>
          </cell>
          <cell r="F608">
            <v>1.9614333138924102E-3</v>
          </cell>
          <cell r="G608">
            <v>7.4492466699858997E-2</v>
          </cell>
          <cell r="H608">
            <v>0.12099287733075099</v>
          </cell>
          <cell r="I608">
            <v>4.6413423078398901E-2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3.3168974570669099E-2</v>
          </cell>
          <cell r="E609">
            <v>6.6335355597673798E-2</v>
          </cell>
          <cell r="F609">
            <v>6.8296788911566195E-2</v>
          </cell>
          <cell r="G609">
            <v>0.142789255611425</v>
          </cell>
          <cell r="H609">
            <v>0.361758075515969</v>
          </cell>
          <cell r="I609">
            <v>0.37724563340605299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4.6292858681855335E-2</v>
          </cell>
          <cell r="F610">
            <v>4.6332410939965082E-2</v>
          </cell>
          <cell r="G610">
            <v>4.6624897293789269E-2</v>
          </cell>
          <cell r="H610">
            <v>1.6472627576668043E-2</v>
          </cell>
          <cell r="I610">
            <v>1.9907774745421547E-2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0.49748798505601954</v>
          </cell>
          <cell r="F611">
            <v>0.49791303491795669</v>
          </cell>
          <cell r="G611">
            <v>0.50105625076082361</v>
          </cell>
          <cell r="H611">
            <v>0.17702372536580555</v>
          </cell>
          <cell r="I611">
            <v>0.21393966644213139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0.54378084373787483</v>
          </cell>
          <cell r="F612">
            <v>0.54424544585792201</v>
          </cell>
          <cell r="G612">
            <v>0.54768114805461299</v>
          </cell>
          <cell r="H612">
            <v>0.19349635294247355</v>
          </cell>
          <cell r="I612">
            <v>0.23384744118755291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2.93703193853905E-2</v>
          </cell>
          <cell r="F613">
            <v>1.16476910700177E-4</v>
          </cell>
          <cell r="G613">
            <v>2.1640093138502599E-4</v>
          </cell>
          <cell r="H613">
            <v>8.0618921391433594E-3</v>
          </cell>
          <cell r="I613">
            <v>5.8508107204842501E-3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2.93703193853905E-2</v>
          </cell>
          <cell r="F614">
            <v>2.9486796296090599E-2</v>
          </cell>
          <cell r="G614">
            <v>2.9703197227475699E-2</v>
          </cell>
          <cell r="H614">
            <v>1.04573584044188E-2</v>
          </cell>
          <cell r="I614">
            <v>1.2643620756875499E-2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0.52062458433210668</v>
          </cell>
          <cell r="E615">
            <v>6.7542404905806888E-2</v>
          </cell>
          <cell r="F615">
            <v>8.66416583774587E-2</v>
          </cell>
          <cell r="G615">
            <v>0.86501774760284622</v>
          </cell>
          <cell r="H615">
            <v>3.0610519313350171</v>
          </cell>
          <cell r="I615">
            <v>1.4062381736212239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0.15121953922065365</v>
          </cell>
          <cell r="E616">
            <v>4.9736321110017301E-2</v>
          </cell>
          <cell r="F616">
            <v>5.7902701147871723E-2</v>
          </cell>
          <cell r="G616">
            <v>9.7847001075953691E-2</v>
          </cell>
          <cell r="H616">
            <v>0.4021265701333942</v>
          </cell>
          <cell r="I616">
            <v>0.26970370206004518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0.67184412355276057</v>
          </cell>
          <cell r="E617">
            <v>0.11727872601582415</v>
          </cell>
          <cell r="F617">
            <v>0.14286463500426336</v>
          </cell>
          <cell r="G617">
            <v>0.96286474867880079</v>
          </cell>
          <cell r="H617">
            <v>3.4631785014684096</v>
          </cell>
          <cell r="I617">
            <v>1.6759418756812685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2.3959124894866171</v>
          </cell>
          <cell r="E618">
            <v>1.3363017847319287E-2</v>
          </cell>
          <cell r="F618">
            <v>2.3044801314819385</v>
          </cell>
          <cell r="G618">
            <v>1.9154675621701089</v>
          </cell>
          <cell r="H618">
            <v>1.2621196730715629</v>
          </cell>
          <cell r="I618">
            <v>0.58458626192235796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2.6256575227250574</v>
          </cell>
          <cell r="E619">
            <v>1.460439108996643E-2</v>
          </cell>
          <cell r="F619">
            <v>2.5082776941300007</v>
          </cell>
          <cell r="G619">
            <v>2.0707757428866045</v>
          </cell>
          <cell r="H619">
            <v>1.3462609846096691</v>
          </cell>
          <cell r="I619">
            <v>0.61535395991827169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1.2078839464231799E-3</v>
          </cell>
          <cell r="E620">
            <v>1.98698937448834E-4</v>
          </cell>
          <cell r="F620">
            <v>0.18800848156180999</v>
          </cell>
          <cell r="G620">
            <v>8.6537949560728101E-4</v>
          </cell>
          <cell r="H620">
            <v>8.6401703137839306E-2</v>
          </cell>
          <cell r="I620">
            <v>4.9741038385601099E-3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0.18619593229786519</v>
          </cell>
          <cell r="E621">
            <v>1.8512758251930106E-3</v>
          </cell>
          <cell r="F621">
            <v>0.189779288934141</v>
          </cell>
          <cell r="G621">
            <v>0.189444362860928</v>
          </cell>
          <cell r="H621">
            <v>0.13405440724297854</v>
          </cell>
          <cell r="I621">
            <v>7.3657149978891251E-2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0.68462085526188565</v>
          </cell>
          <cell r="E622">
            <v>1.3600517538209991</v>
          </cell>
          <cell r="F622">
            <v>1.3717963126344632</v>
          </cell>
          <cell r="G622">
            <v>1.3707001029402723</v>
          </cell>
          <cell r="H622">
            <v>4.7565467422676724</v>
          </cell>
          <cell r="I622">
            <v>7.6382310472717698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0.68462085526188565</v>
          </cell>
          <cell r="E623">
            <v>1.3600517538209991</v>
          </cell>
          <cell r="F623">
            <v>1.3717963126344632</v>
          </cell>
          <cell r="G623">
            <v>1.3707001029402723</v>
          </cell>
          <cell r="H623">
            <v>4.7565467422676724</v>
          </cell>
          <cell r="I623">
            <v>7.6382310472717698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5.47727373645258E-2</v>
          </cell>
          <cell r="E624">
            <v>5.4753317418337298E-2</v>
          </cell>
          <cell r="F624">
            <v>9.9801119606760793E-4</v>
          </cell>
          <cell r="G624">
            <v>5.7368633061693897E-5</v>
          </cell>
          <cell r="H624">
            <v>0.19964441544744399</v>
          </cell>
          <cell r="I624">
            <v>0.28345918360031602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5.47727373645258E-2</v>
          </cell>
          <cell r="E625">
            <v>0.10952605478286299</v>
          </cell>
          <cell r="F625">
            <v>0.110524065978931</v>
          </cell>
          <cell r="G625">
            <v>0.110581434611992</v>
          </cell>
          <cell r="H625">
            <v>0.38419931619472503</v>
          </cell>
          <cell r="I625">
            <v>0.61705147630799695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4.081489926936837E-2</v>
          </cell>
          <cell r="F626">
            <v>4.0829920847550973E-2</v>
          </cell>
          <cell r="G626">
            <v>4.1145267399665106E-2</v>
          </cell>
          <cell r="H626">
            <v>1.920298314180548E-2</v>
          </cell>
          <cell r="I626">
            <v>1.5851657585813094E-2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0.20019203936773414</v>
          </cell>
          <cell r="F627">
            <v>0.20026571835322107</v>
          </cell>
          <cell r="G627">
            <v>0.20181245423902239</v>
          </cell>
          <cell r="H627">
            <v>9.4188260314717998E-2</v>
          </cell>
          <cell r="I627">
            <v>7.7750422425875265E-2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0.24100693863710265</v>
          </cell>
          <cell r="F628">
            <v>0.24109563920077223</v>
          </cell>
          <cell r="G628">
            <v>0.24295772163868767</v>
          </cell>
          <cell r="H628">
            <v>0.11339124345652347</v>
          </cell>
          <cell r="I628">
            <v>9.3602080011688432E-2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1.29024755053662E-2</v>
          </cell>
          <cell r="F629">
            <v>8.6701919307019705E-5</v>
          </cell>
          <cell r="G629">
            <v>1.4230642271347501E-4</v>
          </cell>
          <cell r="H629">
            <v>4.3791203494596802E-3</v>
          </cell>
          <cell r="I629">
            <v>1.1652974483346999E-3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1.29024755053662E-2</v>
          </cell>
          <cell r="F630">
            <v>1.2989177424673299E-2</v>
          </cell>
          <cell r="G630">
            <v>1.31314838473867E-2</v>
          </cell>
          <cell r="H630">
            <v>6.0575762641995002E-3</v>
          </cell>
          <cell r="I630">
            <v>5.0057416543604202E-3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D631">
            <v>6.8607300319870117E-5</v>
          </cell>
          <cell r="E631">
            <v>0.43941049123984005</v>
          </cell>
          <cell r="F631">
            <v>0.44433136283356689</v>
          </cell>
          <cell r="G631">
            <v>0.34870666932432759</v>
          </cell>
          <cell r="H631">
            <v>6.3577338907502084E-2</v>
          </cell>
          <cell r="I631">
            <v>2.8038434654480093E-2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8.2837969145448988E-4</v>
          </cell>
          <cell r="E632">
            <v>0.43894828090728671</v>
          </cell>
          <cell r="F632">
            <v>0.44389888881211964</v>
          </cell>
          <cell r="G632">
            <v>0.34828416126430356</v>
          </cell>
          <cell r="H632">
            <v>6.3684291827191403E-2</v>
          </cell>
          <cell r="I632">
            <v>2.7933841484471453E-2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0.12933158976060599</v>
          </cell>
          <cell r="E633">
            <v>1.6522929837080799E-3</v>
          </cell>
          <cell r="F633">
            <v>2.88229556722604E-3</v>
          </cell>
          <cell r="G633">
            <v>3.3546836750870798E-3</v>
          </cell>
          <cell r="H633">
            <v>3.4012818784080702E-3</v>
          </cell>
          <cell r="I633">
            <v>2.3459853885899298E-3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0.12933158976060599</v>
          </cell>
          <cell r="E634">
            <v>6.1071627313962901E-2</v>
          </cell>
          <cell r="F634">
            <v>6.1057113891736389E-2</v>
          </cell>
          <cell r="G634">
            <v>5.9232825449157103E-2</v>
          </cell>
          <cell r="H634">
            <v>1.2257834527925029E-2</v>
          </cell>
          <cell r="I634">
            <v>5.5052926687600709E-3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0.43122302664794554</v>
          </cell>
          <cell r="F635">
            <v>0.43271589795363591</v>
          </cell>
          <cell r="G635">
            <v>0.43142763184426514</v>
          </cell>
          <cell r="H635">
            <v>0.43568518369535009</v>
          </cell>
          <cell r="I635">
            <v>0.27235811063488691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0.43122302664794554</v>
          </cell>
          <cell r="F636">
            <v>0.43271589795363591</v>
          </cell>
          <cell r="G636">
            <v>0.43142763184426514</v>
          </cell>
          <cell r="H636">
            <v>0.43568518369535009</v>
          </cell>
          <cell r="I636">
            <v>0.27235811063488691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3.4480451244492998E-2</v>
          </cell>
          <cell r="F637">
            <v>1.4075397061107E-4</v>
          </cell>
          <cell r="G637">
            <v>3.5207554495376898E-5</v>
          </cell>
          <cell r="H637">
            <v>2.2489578403107999E-4</v>
          </cell>
          <cell r="I637">
            <v>1.44359280474522E-3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3.4480451244492998E-2</v>
          </cell>
          <cell r="F638">
            <v>3.4621205215104103E-2</v>
          </cell>
          <cell r="G638">
            <v>3.46564127695995E-2</v>
          </cell>
          <cell r="H638">
            <v>3.5007736352389698E-2</v>
          </cell>
          <cell r="I638">
            <v>2.1875469742706499E-2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5.1001112022545321E-2</v>
          </cell>
          <cell r="F639">
            <v>5.3118330820950244E-2</v>
          </cell>
          <cell r="G639">
            <v>5.6668553405944087E-2</v>
          </cell>
          <cell r="H639">
            <v>6.779286836151821E-2</v>
          </cell>
          <cell r="I639">
            <v>4.9994580771814533E-2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5.1001112022545321E-2</v>
          </cell>
          <cell r="F640">
            <v>5.3118330820950244E-2</v>
          </cell>
          <cell r="G640">
            <v>5.6668553405944087E-2</v>
          </cell>
          <cell r="H640">
            <v>6.779286836151821E-2</v>
          </cell>
          <cell r="I640">
            <v>4.9994580771814533E-2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2.5722362617849898E-3</v>
          </cell>
          <cell r="F641">
            <v>1.9324273741853001E-4</v>
          </cell>
          <cell r="G641">
            <v>2.24203109178592E-4</v>
          </cell>
          <cell r="H641">
            <v>8.3515381509913699E-4</v>
          </cell>
          <cell r="I641">
            <v>9.4180842924550799E-4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2.5722362617849898E-3</v>
          </cell>
          <cell r="F642">
            <v>2.7654789992035199E-3</v>
          </cell>
          <cell r="G642">
            <v>2.9896821083821102E-3</v>
          </cell>
          <cell r="H642">
            <v>3.5793155702099899E-3</v>
          </cell>
          <cell r="I642">
            <v>2.6294230564759902E-3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10.898426533506701</v>
          </cell>
          <cell r="G643">
            <v>11.9095900962568</v>
          </cell>
          <cell r="H643">
            <v>17.9648160311617</v>
          </cell>
          <cell r="I643">
            <v>5.1927812454208997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0.38646902601087468</v>
          </cell>
          <cell r="G644">
            <v>0.43921892553570951</v>
          </cell>
          <cell r="H644">
            <v>0.70712573739679196</v>
          </cell>
          <cell r="I644">
            <v>0.21544517933129262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0.19323451300543742</v>
          </cell>
          <cell r="G645">
            <v>0.21116294496909124</v>
          </cell>
          <cell r="H645">
            <v>0.31852510693549174</v>
          </cell>
          <cell r="I645">
            <v>9.2070589457817431E-2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0.38646902601087468</v>
          </cell>
          <cell r="G646">
            <v>0.43921892553570951</v>
          </cell>
          <cell r="H646">
            <v>0.70712573739679196</v>
          </cell>
          <cell r="I646">
            <v>0.21544517933129262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1.53513447380498E-4</v>
          </cell>
          <cell r="F647">
            <v>3.5353049721906303E-2</v>
          </cell>
          <cell r="G647">
            <v>2.9516004121734199E-3</v>
          </cell>
          <cell r="H647">
            <v>2.7292116232181798E-3</v>
          </cell>
          <cell r="I647">
            <v>1.93076306458595E-4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1.53513447380498E-4</v>
          </cell>
          <cell r="F648">
            <v>3.5473633760273078E-2</v>
          </cell>
          <cell r="G648">
            <v>3.8286985181899345E-2</v>
          </cell>
          <cell r="H648">
            <v>6.0974556372537576E-2</v>
          </cell>
          <cell r="I648">
            <v>2.3287117611045276E-2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0.14504283015505123</v>
          </cell>
          <cell r="H649">
            <v>0.13879438298638327</v>
          </cell>
          <cell r="I649">
            <v>5.573532772350491E-2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3.1373091496875061E-2</v>
          </cell>
          <cell r="H650">
            <v>0.13817476334305115</v>
          </cell>
          <cell r="I650">
            <v>5.5477536316917535E-2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0.17602395436694435</v>
          </cell>
          <cell r="H651">
            <v>0.2741486236632163</v>
          </cell>
          <cell r="I651">
            <v>0.10824500228612545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0.27549087940329126</v>
          </cell>
          <cell r="F652">
            <v>0.27552834480055166</v>
          </cell>
          <cell r="G652">
            <v>0.27406318967380389</v>
          </cell>
          <cell r="H652">
            <v>0.27539797699055124</v>
          </cell>
          <cell r="I652">
            <v>0.16155123339671626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0.27549087940329126</v>
          </cell>
          <cell r="F653">
            <v>0.27552834480055166</v>
          </cell>
          <cell r="G653">
            <v>0.27406318967380389</v>
          </cell>
          <cell r="H653">
            <v>0.27539797699055124</v>
          </cell>
          <cell r="I653">
            <v>0.16155123339671626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2.1897169120248802E-2</v>
          </cell>
          <cell r="F654">
            <v>1.9915357145610501E-5</v>
          </cell>
          <cell r="G654">
            <v>2.0870074920560998E-5</v>
          </cell>
          <cell r="H654">
            <v>6.8040457965880895E-5</v>
          </cell>
          <cell r="I654">
            <v>1.0999780912718E-4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2.1897169120248802E-2</v>
          </cell>
          <cell r="F655">
            <v>2.1917084477394499E-2</v>
          </cell>
          <cell r="G655">
            <v>2.1937954552314998E-2</v>
          </cell>
          <cell r="H655">
            <v>2.20538091280458E-2</v>
          </cell>
          <cell r="I655">
            <v>1.29213683486497E-2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1.2295025432582674E-2</v>
          </cell>
          <cell r="G656">
            <v>1.3687951106767947E-2</v>
          </cell>
          <cell r="H656">
            <v>1.4372782646502179E-2</v>
          </cell>
          <cell r="I656">
            <v>1.5477541168300708E-2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1.2295025432582674E-2</v>
          </cell>
          <cell r="G657">
            <v>1.3687951106767947E-2</v>
          </cell>
          <cell r="H657">
            <v>1.4372782646502179E-2</v>
          </cell>
          <cell r="I657">
            <v>1.5477541168300708E-2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9.2561511771813394E-6</v>
          </cell>
          <cell r="F658">
            <v>8.6157818502118403E-4</v>
          </cell>
          <cell r="G658">
            <v>8.5417144497533404E-5</v>
          </cell>
          <cell r="H658">
            <v>5.5413346354160799E-5</v>
          </cell>
          <cell r="I658">
            <v>7.0183726171969604E-5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9.2561511771813394E-6</v>
          </cell>
          <cell r="F659">
            <v>8.6396554292652368E-4</v>
          </cell>
          <cell r="G659">
            <v>9.4601687394969152E-4</v>
          </cell>
          <cell r="H659">
            <v>1.0655218705683963E-3</v>
          </cell>
          <cell r="I659">
            <v>1.1824722012970033E-3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0.43532251960823276</v>
          </cell>
          <cell r="E660">
            <v>0.65692066538052973</v>
          </cell>
          <cell r="F660">
            <v>1.1173300292272423</v>
          </cell>
          <cell r="G660">
            <v>1.4488491302067805</v>
          </cell>
          <cell r="H660">
            <v>2.1720918170576851</v>
          </cell>
          <cell r="I660">
            <v>2.7281342443115362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0.42716070617761542</v>
          </cell>
          <cell r="E661">
            <v>0.63097341201241786</v>
          </cell>
          <cell r="F661">
            <v>0.97364324870716024</v>
          </cell>
          <cell r="G661">
            <v>1.2495273991486133</v>
          </cell>
          <cell r="H661">
            <v>1.6489551042570894</v>
          </cell>
          <cell r="I661">
            <v>2.4448850484256939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1.2875868948074496</v>
          </cell>
          <cell r="F662">
            <v>2.0909732779344017</v>
          </cell>
          <cell r="G662">
            <v>2.6972920410098937</v>
          </cell>
          <cell r="H662">
            <v>3.8197033559081341</v>
          </cell>
          <cell r="I662">
            <v>5.171634915830893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0.2377860790339601</v>
          </cell>
          <cell r="F663">
            <v>0.24276680065244413</v>
          </cell>
          <cell r="G663">
            <v>0.24340604080684816</v>
          </cell>
          <cell r="H663">
            <v>9.8322684562135443E-2</v>
          </cell>
          <cell r="I663">
            <v>9.6287529648716438E-2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4.1464577933556471E-2</v>
          </cell>
          <cell r="F664">
            <v>4.2333104470324324E-2</v>
          </cell>
          <cell r="G664">
            <v>4.2444573666957829E-2</v>
          </cell>
          <cell r="H664">
            <v>1.7145278786824564E-2</v>
          </cell>
          <cell r="I664">
            <v>1.6790393253335169E-2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0.27925065696751666</v>
          </cell>
          <cell r="F665">
            <v>0.28509990512276817</v>
          </cell>
          <cell r="G665">
            <v>0.28585061447380622</v>
          </cell>
          <cell r="H665">
            <v>0.11546796334895995</v>
          </cell>
          <cell r="I665">
            <v>0.11307792290205153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1.5128746621052E-2</v>
          </cell>
          <cell r="F666">
            <v>3.4971910391952101E-4</v>
          </cell>
          <cell r="G666">
            <v>6.7757211180150402E-5</v>
          </cell>
          <cell r="H666">
            <v>5.1184061235343302E-3</v>
          </cell>
          <cell r="I666">
            <v>1.89214092328506E-3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1.5128746621052E-2</v>
          </cell>
          <cell r="F667">
            <v>1.54784657249715E-2</v>
          </cell>
          <cell r="G667">
            <v>1.5546222936151601E-2</v>
          </cell>
          <cell r="H667">
            <v>6.1032160120129903E-3</v>
          </cell>
          <cell r="I667">
            <v>5.9775325991705004E-3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1.5956232506190129E-2</v>
          </cell>
          <cell r="F668">
            <v>4.8122287910804605E-2</v>
          </cell>
          <cell r="G668">
            <v>7.0495338237314298E-2</v>
          </cell>
          <cell r="H668">
            <v>0.15002193586608703</v>
          </cell>
          <cell r="I668">
            <v>0.35763424961778922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1.622724824245371E-2</v>
          </cell>
          <cell r="F669">
            <v>4.8259015489793437E-2</v>
          </cell>
          <cell r="G669">
            <v>7.0614758873401892E-2</v>
          </cell>
          <cell r="H669">
            <v>0.15065926876240024</v>
          </cell>
          <cell r="I669">
            <v>0.3582757646476627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3.30069805189581E-3</v>
          </cell>
          <cell r="E670">
            <v>2.9860905577708402E-3</v>
          </cell>
          <cell r="F670">
            <v>9.9155724603592604E-3</v>
          </cell>
          <cell r="G670">
            <v>6.4140103211693398E-3</v>
          </cell>
          <cell r="H670">
            <v>8.8153697034689896E-3</v>
          </cell>
          <cell r="I670">
            <v>3.9685504919371097E-2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3.30069805189581E-3</v>
          </cell>
          <cell r="E671">
            <v>3.3295510329295901E-3</v>
          </cell>
          <cell r="F671">
            <v>1.1567283740799721E-2</v>
          </cell>
          <cell r="G671">
            <v>1.5329306878626471E-2</v>
          </cell>
          <cell r="H671">
            <v>2.9348034495643282E-2</v>
          </cell>
          <cell r="I671">
            <v>5.0758354785555578E-2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8.2174217133175215E-2</v>
          </cell>
          <cell r="G672">
            <v>8.370598078484108E-2</v>
          </cell>
          <cell r="H672">
            <v>0.37600909001468863</v>
          </cell>
          <cell r="I672">
            <v>0.3756427414951905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8.2174217133175215E-2</v>
          </cell>
          <cell r="G673">
            <v>8.370598078484108E-2</v>
          </cell>
          <cell r="H673">
            <v>0.37600909001468863</v>
          </cell>
          <cell r="I673">
            <v>0.3756427414951905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9.9880640310965399E-3</v>
          </cell>
          <cell r="G674">
            <v>2.22456443862516E-4</v>
          </cell>
          <cell r="H674">
            <v>9.2282475275505295E-3</v>
          </cell>
          <cell r="I674">
            <v>2.9483453593650899E-2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1.19340761877676E-2</v>
          </cell>
          <cell r="G675">
            <v>1.21565326316301E-2</v>
          </cell>
          <cell r="H675">
            <v>5.458601370084E-2</v>
          </cell>
          <cell r="I675">
            <v>5.4554205111808002E-2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1.2964686924171738</v>
          </cell>
          <cell r="E676">
            <v>1.487204148748565</v>
          </cell>
          <cell r="F676">
            <v>1.4876179084813625</v>
          </cell>
          <cell r="G676">
            <v>1.4876320126137268</v>
          </cell>
          <cell r="H676">
            <v>1.4873582153066915</v>
          </cell>
          <cell r="I676">
            <v>1.4874942463705716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1.4405207693524154</v>
          </cell>
          <cell r="E677">
            <v>1.6524490541650714</v>
          </cell>
          <cell r="F677">
            <v>1.6529087872015154</v>
          </cell>
          <cell r="G677">
            <v>1.6529244584596967</v>
          </cell>
          <cell r="H677">
            <v>1.6526202392296576</v>
          </cell>
          <cell r="I677">
            <v>1.6527713848561914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1.8094308650796299E-2</v>
          </cell>
          <cell r="F678">
            <v>1.4920957255115601E-4</v>
          </cell>
          <cell r="G678">
            <v>9.0609120483492702E-5</v>
          </cell>
          <cell r="H678">
            <v>3.5883570514183602E-2</v>
          </cell>
          <cell r="I678">
            <v>5.9127932035130899E-2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0.12275341837964343</v>
          </cell>
          <cell r="F679">
            <v>0.12286308203978624</v>
          </cell>
          <cell r="G679">
            <v>0.12289776120832686</v>
          </cell>
          <cell r="H679">
            <v>0.12300778833994794</v>
          </cell>
          <cell r="I679">
            <v>0.12197699083508311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3.5912366041493698E-2</v>
          </cell>
          <cell r="F680">
            <v>3.5978346462929744E-2</v>
          </cell>
          <cell r="G680">
            <v>3.4457252986690057E-2</v>
          </cell>
          <cell r="H680">
            <v>3.5173414839180982E-2</v>
          </cell>
          <cell r="I680">
            <v>2.1356082022847379E-2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3.5912366041493698E-2</v>
          </cell>
          <cell r="F681">
            <v>3.5978346462929744E-2</v>
          </cell>
          <cell r="G681">
            <v>3.4457252986690057E-2</v>
          </cell>
          <cell r="H681">
            <v>3.5173414839180982E-2</v>
          </cell>
          <cell r="I681">
            <v>2.1356082022847379E-2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2.5426079539835099E-3</v>
          </cell>
          <cell r="F682">
            <v>1.4333956690818499E-5</v>
          </cell>
          <cell r="G682">
            <v>1.731577926565E-5</v>
          </cell>
          <cell r="H682">
            <v>2.5850811091753001E-5</v>
          </cell>
          <cell r="I682">
            <v>2.7008291406988E-5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2.5426079539835099E-3</v>
          </cell>
          <cell r="F683">
            <v>2.5569419106743299E-3</v>
          </cell>
          <cell r="G683">
            <v>2.5742576899399701E-3</v>
          </cell>
          <cell r="H683">
            <v>2.6413966133365099E-3</v>
          </cell>
          <cell r="I683">
            <v>1.5927694446778E-3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0.17054541939434828</v>
          </cell>
          <cell r="E684">
            <v>0.19502387435130461</v>
          </cell>
          <cell r="F684">
            <v>0.13801297096341814</v>
          </cell>
          <cell r="G684">
            <v>0.1372971826822092</v>
          </cell>
          <cell r="H684">
            <v>0.16165071538498665</v>
          </cell>
          <cell r="I684">
            <v>0.15121472355212412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0.27287267103095725</v>
          </cell>
          <cell r="E685">
            <v>0.31203819896208723</v>
          </cell>
          <cell r="F685">
            <v>0.22082075354146924</v>
          </cell>
          <cell r="G685">
            <v>0.21967549229153485</v>
          </cell>
          <cell r="H685">
            <v>0.25864114461597865</v>
          </cell>
          <cell r="I685">
            <v>0.24194355768339854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3.1123319568168201E-3</v>
          </cell>
          <cell r="F686">
            <v>5.69561440839203E-5</v>
          </cell>
          <cell r="G686">
            <v>7.3663471385420297E-5</v>
          </cell>
          <cell r="H686">
            <v>5.3798374629037103E-3</v>
          </cell>
          <cell r="I686">
            <v>4.2610871246275203E-3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1.432841357318409E-2</v>
          </cell>
          <cell r="F687">
            <v>1.427002838198878E-2</v>
          </cell>
          <cell r="G687">
            <v>1.4052178479870742E-2</v>
          </cell>
          <cell r="H687">
            <v>1.3973469145337819E-2</v>
          </cell>
          <cell r="I687">
            <v>1.1753239903143548E-2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7.6094549769967046E-2</v>
          </cell>
          <cell r="F688">
            <v>7.5947248980609144E-2</v>
          </cell>
          <cell r="G688">
            <v>7.5933417288870347E-2</v>
          </cell>
          <cell r="H688">
            <v>1.598506242961889E-2</v>
          </cell>
          <cell r="I688">
            <v>1.2345653665866482E-2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0.29380263437720688</v>
          </cell>
          <cell r="F689">
            <v>0.29323390297541752</v>
          </cell>
          <cell r="G689">
            <v>0.29318049852683309</v>
          </cell>
          <cell r="H689">
            <v>6.1718657468944463E-2</v>
          </cell>
          <cell r="I689">
            <v>4.7666824773983547E-2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0.36989718414717371</v>
          </cell>
          <cell r="F690">
            <v>0.36918115195602647</v>
          </cell>
          <cell r="G690">
            <v>0.3691139158157033</v>
          </cell>
          <cell r="H690">
            <v>7.7703719898563312E-2</v>
          </cell>
          <cell r="I690">
            <v>6.0012478439850046E-2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1.9915006092479402E-2</v>
          </cell>
          <cell r="F691">
            <v>4.4527872009570498E-5</v>
          </cell>
          <cell r="G691">
            <v>7.0337949351953794E-5</v>
          </cell>
          <cell r="H691">
            <v>3.6239795728883798E-3</v>
          </cell>
          <cell r="I691">
            <v>3.6459335481211802E-4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1.9915006092479402E-2</v>
          </cell>
          <cell r="F692">
            <v>1.99595339644889E-2</v>
          </cell>
          <cell r="G692">
            <v>2.00298719138409E-2</v>
          </cell>
          <cell r="H692">
            <v>4.0895788472854796E-3</v>
          </cell>
          <cell r="I692">
            <v>3.1679261205238701E-3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6.3017806218881853E-2</v>
          </cell>
          <cell r="H693">
            <v>0.13337700912004732</v>
          </cell>
          <cell r="I693">
            <v>0.19404215617246459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6.3362666690196454E-2</v>
          </cell>
          <cell r="H694">
            <v>0.13320803257081579</v>
          </cell>
          <cell r="I694">
            <v>0.19358019263546794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0.124480325951694</v>
          </cell>
          <cell r="H695">
            <v>0.26570906179124298</v>
          </cell>
          <cell r="I695">
            <v>0.38506141099245234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0.34174895442106989</v>
          </cell>
          <cell r="I696">
            <v>0.2533191353965602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0.34174895442106989</v>
          </cell>
          <cell r="I697">
            <v>0.2533191353965602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3.7539952241975198E-2</v>
          </cell>
          <cell r="I698">
            <v>1.42666388743239E-2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3.7563324157256897E-2</v>
          </cell>
          <cell r="I699">
            <v>2.7124870118968299E-2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6.3509401172206992E-2</v>
          </cell>
          <cell r="H700">
            <v>0.11473927555289674</v>
          </cell>
          <cell r="I700">
            <v>9.6756222249857568E-2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5.4683482554848527E-2</v>
          </cell>
          <cell r="H701">
            <v>9.3987399451601408E-2</v>
          </cell>
          <cell r="I701">
            <v>7.5400776015974585E-2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6.7884422237540201E-3</v>
          </cell>
          <cell r="H702">
            <v>1.2533459937795601E-3</v>
          </cell>
          <cell r="I702">
            <v>4.4446033771911199E-4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6.7884422237540201E-3</v>
          </cell>
          <cell r="H703">
            <v>1.22021684790534E-2</v>
          </cell>
          <cell r="I703">
            <v>1.0260399567285529E-2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1.3208093222592858</v>
          </cell>
          <cell r="E704">
            <v>1.4639941665629428</v>
          </cell>
          <cell r="F704">
            <v>1.5908886471511494</v>
          </cell>
          <cell r="G704">
            <v>1.8030659335425816</v>
          </cell>
          <cell r="H704">
            <v>1.9343412831318016</v>
          </cell>
          <cell r="I704">
            <v>1.8185617535602521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1.7153367821549159</v>
          </cell>
          <cell r="E705">
            <v>1.8963655007292008</v>
          </cell>
          <cell r="F705">
            <v>2.0527595447111611</v>
          </cell>
          <cell r="G705">
            <v>2.3116229917212592</v>
          </cell>
          <cell r="H705">
            <v>2.4485332697870881</v>
          </cell>
          <cell r="I705">
            <v>2.3019769032408264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0.111490758783083</v>
          </cell>
          <cell r="F706">
            <v>0.10923684052898699</v>
          </cell>
          <cell r="G706">
            <v>0.107691879148059</v>
          </cell>
          <cell r="H706">
            <v>9.8525238950200794E-2</v>
          </cell>
          <cell r="I706">
            <v>0.13012529580926499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0.15501601709953838</v>
          </cell>
          <cell r="F707">
            <v>0.17982036370918203</v>
          </cell>
          <cell r="G707">
            <v>0.19775329500776395</v>
          </cell>
          <cell r="H707">
            <v>0.2027089115726069</v>
          </cell>
          <cell r="I707">
            <v>0.22178901532367601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3.394840029744832E-2</v>
          </cell>
          <cell r="F708">
            <v>3.401761964779991E-2</v>
          </cell>
          <cell r="G708">
            <v>3.249483899440727E-2</v>
          </cell>
          <cell r="H708">
            <v>3.3202330214533456E-2</v>
          </cell>
          <cell r="I708">
            <v>2.0204511976624963E-2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3.394840029744832E-2</v>
          </cell>
          <cell r="F709">
            <v>3.401761964779991E-2</v>
          </cell>
          <cell r="G709">
            <v>3.249483899440727E-2</v>
          </cell>
          <cell r="H709">
            <v>3.3202330214533456E-2</v>
          </cell>
          <cell r="I709">
            <v>2.0204511976624963E-2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2.3840257731983601E-3</v>
          </cell>
          <cell r="F710">
            <v>1.4326427270447099E-5</v>
          </cell>
          <cell r="G710">
            <v>1.7255497809855099E-5</v>
          </cell>
          <cell r="H710">
            <v>2.5045200671021498E-5</v>
          </cell>
          <cell r="I710">
            <v>2.63584043768987E-5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2.3840257731983601E-3</v>
          </cell>
          <cell r="F711">
            <v>2.3983522004687998E-3</v>
          </cell>
          <cell r="G711">
            <v>2.4156076982786599E-3</v>
          </cell>
          <cell r="H711">
            <v>2.48203614126555E-3</v>
          </cell>
          <cell r="I711">
            <v>1.4996662730441901E-3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4.8849409725172958E-3</v>
          </cell>
          <cell r="F712">
            <v>4.7558660302715354E-3</v>
          </cell>
          <cell r="G712">
            <v>4.7716903001921458E-3</v>
          </cell>
          <cell r="H712">
            <v>4.2130232312985278E-3</v>
          </cell>
          <cell r="I712">
            <v>2.812568014271159E-3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2.8352168280402164E-2</v>
          </cell>
          <cell r="F713">
            <v>2.7603018085154422E-2</v>
          </cell>
          <cell r="G713">
            <v>2.7694862053429126E-2</v>
          </cell>
          <cell r="H713">
            <v>2.445236171635164E-2</v>
          </cell>
          <cell r="I713">
            <v>1.6324127986258919E-2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3.323710925291945E-2</v>
          </cell>
          <cell r="F714">
            <v>3.2358884115425937E-2</v>
          </cell>
          <cell r="G714">
            <v>3.2466552353621274E-2</v>
          </cell>
          <cell r="H714">
            <v>2.8665384947650148E-2</v>
          </cell>
          <cell r="I714">
            <v>1.9136696000530088E-2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1.6011954146654299E-3</v>
          </cell>
          <cell r="F715">
            <v>3.0043288100686601E-5</v>
          </cell>
          <cell r="G715">
            <v>4.5435249309755201E-5</v>
          </cell>
          <cell r="H715">
            <v>4.8894852603665001E-4</v>
          </cell>
          <cell r="I715">
            <v>2.0813609408569099E-4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1.6011954146654299E-3</v>
          </cell>
          <cell r="F716">
            <v>1.63123870276611E-3</v>
          </cell>
          <cell r="G716">
            <v>1.67667395207587E-3</v>
          </cell>
          <cell r="H716">
            <v>1.4561186056794399E-3</v>
          </cell>
          <cell r="I716">
            <v>9.5671308615928802E-4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1.8778664672605099</v>
          </cell>
          <cell r="E717">
            <v>2.1604248739558765</v>
          </cell>
          <cell r="F717">
            <v>2.0947679171916924</v>
          </cell>
          <cell r="G717">
            <v>2.2240642104292885</v>
          </cell>
          <cell r="H717">
            <v>2.3738281386483231</v>
          </cell>
          <cell r="I717">
            <v>1.8055433278165054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1.8778664672605099</v>
          </cell>
          <cell r="E718">
            <v>2.1604248739558765</v>
          </cell>
          <cell r="F718">
            <v>2.0947679171916924</v>
          </cell>
          <cell r="G718">
            <v>2.2240642104292885</v>
          </cell>
          <cell r="H718">
            <v>2.3738281386483231</v>
          </cell>
          <cell r="I718">
            <v>1.8055433278165054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2.0865182969561236</v>
          </cell>
          <cell r="E719">
            <v>2.4004720821731955</v>
          </cell>
          <cell r="F719">
            <v>2.3275199079907685</v>
          </cell>
          <cell r="G719">
            <v>2.4711824560325439</v>
          </cell>
          <cell r="H719">
            <v>2.637586820720359</v>
          </cell>
          <cell r="I719">
            <v>2.006159253129451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1.5050220044947099E-4</v>
          </cell>
          <cell r="E720">
            <v>3.0300915738754802E-2</v>
          </cell>
          <cell r="F720">
            <v>2.45324241804591E-3</v>
          </cell>
          <cell r="G720">
            <v>5.9052681110503E-3</v>
          </cell>
          <cell r="H720">
            <v>5.1834253844181999E-2</v>
          </cell>
          <cell r="I720">
            <v>8.5696500122240796E-2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0.15066137032464347</v>
          </cell>
          <cell r="E721">
            <v>0.18091569136333668</v>
          </cell>
          <cell r="F721">
            <v>0.18294460337402049</v>
          </cell>
          <cell r="G721">
            <v>0.18859868777772457</v>
          </cell>
          <cell r="H721">
            <v>0.20060793820720962</v>
          </cell>
          <cell r="I721">
            <v>0.18352202076333696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1.1178850854557671</v>
          </cell>
          <cell r="E722">
            <v>1.4020130324168751</v>
          </cell>
          <cell r="F722">
            <v>3.2164213329508011</v>
          </cell>
          <cell r="G722">
            <v>4.8732677021149389</v>
          </cell>
          <cell r="H722">
            <v>4.9681664105419197</v>
          </cell>
          <cell r="I722">
            <v>6.3690134341451055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0.36283423434386003</v>
          </cell>
          <cell r="E723">
            <v>0.45145584061266647</v>
          </cell>
          <cell r="F723">
            <v>1.0235643263578793</v>
          </cell>
          <cell r="G723">
            <v>1.5211056928573754</v>
          </cell>
          <cell r="H723">
            <v>1.4934877666769617</v>
          </cell>
          <cell r="I723">
            <v>1.8464442922485145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1.1178850854557671</v>
          </cell>
          <cell r="E724">
            <v>1.4020130324168751</v>
          </cell>
          <cell r="F724">
            <v>3.2164213329508011</v>
          </cell>
          <cell r="G724">
            <v>4.8732677021149389</v>
          </cell>
          <cell r="H724">
            <v>4.9681664105419197</v>
          </cell>
          <cell r="I724">
            <v>6.3690134341451055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4.5854223832990197E-2</v>
          </cell>
          <cell r="F725">
            <v>9.2288388393089005E-2</v>
          </cell>
          <cell r="G725">
            <v>8.1162491175796603E-2</v>
          </cell>
          <cell r="H725">
            <v>0.13479164256446399</v>
          </cell>
          <cell r="I725">
            <v>0.23173291912008601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0.10605168378685444</v>
          </cell>
          <cell r="F726">
            <v>0.19819374330402834</v>
          </cell>
          <cell r="G726">
            <v>0.27917905750698885</v>
          </cell>
          <cell r="H726">
            <v>0.29372312668678596</v>
          </cell>
          <cell r="I726">
            <v>0.3664437721959562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9.004356874869935E-3</v>
          </cell>
          <cell r="F727">
            <v>9.0849092084611047E-3</v>
          </cell>
          <cell r="G727">
            <v>7.5318707085215613E-3</v>
          </cell>
          <cell r="H727">
            <v>8.2247521416798034E-3</v>
          </cell>
          <cell r="I727">
            <v>5.5974200171564374E-3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9.004356874869935E-3</v>
          </cell>
          <cell r="F728">
            <v>9.0849092084611047E-3</v>
          </cell>
          <cell r="G728">
            <v>7.5318707085215613E-3</v>
          </cell>
          <cell r="H728">
            <v>8.2247521416798034E-3</v>
          </cell>
          <cell r="I728">
            <v>5.5974200171564374E-3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3.6479798650935401E-4</v>
          </cell>
          <cell r="F729">
            <v>1.440123947325E-5</v>
          </cell>
          <cell r="G729">
            <v>1.59840865197388E-5</v>
          </cell>
          <cell r="H729">
            <v>1.4190676754276801E-5</v>
          </cell>
          <cell r="I729">
            <v>1.39151054018705E-5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3.6479798650935401E-4</v>
          </cell>
          <cell r="F730">
            <v>3.7919922598260398E-4</v>
          </cell>
          <cell r="G730">
            <v>3.9518331250234297E-4</v>
          </cell>
          <cell r="H730">
            <v>4.5987704068454701E-4</v>
          </cell>
          <cell r="I730">
            <v>3.1695878949318101E-4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4.7445402091130626</v>
          </cell>
          <cell r="E731">
            <v>3.7783250550555305</v>
          </cell>
          <cell r="F731">
            <v>2.8143998751003161</v>
          </cell>
          <cell r="G731">
            <v>2.5163012529520374</v>
          </cell>
          <cell r="H731">
            <v>2.4613673495389787</v>
          </cell>
          <cell r="I731">
            <v>0.64238240636584132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4.7445402091130626</v>
          </cell>
          <cell r="E732">
            <v>3.7783250550555305</v>
          </cell>
          <cell r="F732">
            <v>2.8143998751003161</v>
          </cell>
          <cell r="G732">
            <v>2.5163012529520374</v>
          </cell>
          <cell r="H732">
            <v>2.4613673495389787</v>
          </cell>
          <cell r="I732">
            <v>0.64238240636584132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6.5896391793236964</v>
          </cell>
          <cell r="E733">
            <v>5.247673687577123</v>
          </cell>
          <cell r="F733">
            <v>3.9088887154171079</v>
          </cell>
          <cell r="G733">
            <v>3.4948628513222744</v>
          </cell>
          <cell r="H733">
            <v>3.418565763248584</v>
          </cell>
          <cell r="I733">
            <v>0.89219778661922478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1.6176838384845599E-4</v>
          </cell>
          <cell r="E734">
            <v>3.4191029980474202E-4</v>
          </cell>
          <cell r="F734">
            <v>2.4978295927523101E-4</v>
          </cell>
          <cell r="G734">
            <v>1.7055233173277699E-4</v>
          </cell>
          <cell r="H734">
            <v>5.5563204491902198E-2</v>
          </cell>
          <cell r="I734">
            <v>1.51145247844374E-4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0.33523354733884148</v>
          </cell>
          <cell r="E735">
            <v>0.33474928855883623</v>
          </cell>
          <cell r="F735">
            <v>0.32012773020859608</v>
          </cell>
          <cell r="G735">
            <v>0.316871305114103</v>
          </cell>
          <cell r="H735">
            <v>0.178431939371514</v>
          </cell>
          <cell r="I735">
            <v>7.2185926381451687E-2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4.5622753550545944E-3</v>
          </cell>
          <cell r="F736">
            <v>4.6118162235416899E-3</v>
          </cell>
          <cell r="G736">
            <v>2.9593957558147394E-3</v>
          </cell>
          <cell r="H736">
            <v>3.100715283805797E-3</v>
          </cell>
          <cell r="I736">
            <v>2.2518187809505625E-3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4.5622753550545944E-3</v>
          </cell>
          <cell r="F737">
            <v>4.6118162235416899E-3</v>
          </cell>
          <cell r="G737">
            <v>2.9593957558147394E-3</v>
          </cell>
          <cell r="H737">
            <v>3.100715283805797E-3</v>
          </cell>
          <cell r="I737">
            <v>2.2518187809505625E-3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4.3989173706846801E-6</v>
          </cell>
          <cell r="F738">
            <v>1.10652898719214E-5</v>
          </cell>
          <cell r="G738">
            <v>8.3484665919396003E-6</v>
          </cell>
          <cell r="H738">
            <v>8.6258275258132696E-6</v>
          </cell>
          <cell r="I738">
            <v>5.3543996786580199E-6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4.3989173706846801E-6</v>
          </cell>
          <cell r="F739">
            <v>1.5464207242606099E-5</v>
          </cell>
          <cell r="G739">
            <v>2.3812673834545699E-5</v>
          </cell>
          <cell r="H739">
            <v>4.34394488279805E-5</v>
          </cell>
          <cell r="I739">
            <v>4.4690150018212202E-5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D740">
            <v>6.0288907433724056E-3</v>
          </cell>
          <cell r="E740">
            <v>3.7147459627219458E-3</v>
          </cell>
          <cell r="F740">
            <v>2.4369888276077555E-3</v>
          </cell>
          <cell r="G740">
            <v>4.9224385525903344E-2</v>
          </cell>
          <cell r="H740">
            <v>0.1172569840444062</v>
          </cell>
          <cell r="I740">
            <v>1.1948648654182177E-3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E741">
            <v>3.8191699230113644E-5</v>
          </cell>
          <cell r="F741">
            <v>1.580372468694743E-4</v>
          </cell>
          <cell r="G741">
            <v>3.4229940885197003E-4</v>
          </cell>
          <cell r="H741">
            <v>7.1695118026904152E-4</v>
          </cell>
          <cell r="I741">
            <v>5.7799942246687826E-4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D742">
            <v>6.3749673951353405E-4</v>
          </cell>
          <cell r="E742">
            <v>9.0009783747108957E-3</v>
          </cell>
          <cell r="F742">
            <v>0.34734092431637736</v>
          </cell>
          <cell r="G742">
            <v>0.39174693365121266</v>
          </cell>
          <cell r="H742">
            <v>0.30156176760084691</v>
          </cell>
          <cell r="I742">
            <v>0.22422474135693049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D743">
            <v>6.6663874828859415E-3</v>
          </cell>
          <cell r="E743">
            <v>1.2753916036662948E-2</v>
          </cell>
          <cell r="F743">
            <v>0.34993595039085446</v>
          </cell>
          <cell r="G743">
            <v>0.44131361858596818</v>
          </cell>
          <cell r="H743">
            <v>0.41953570282552199</v>
          </cell>
          <cell r="I743">
            <v>0.2259976056448155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2267.8430893260502</v>
          </cell>
          <cell r="E744">
            <v>2003.1799440738</v>
          </cell>
          <cell r="F744">
            <v>1872.2107531987799</v>
          </cell>
          <cell r="G744">
            <v>1342.12599698791</v>
          </cell>
          <cell r="H744">
            <v>470.84076133846997</v>
          </cell>
          <cell r="I744">
            <v>8.2336540695249399E-2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30.257360472189561</v>
          </cell>
          <cell r="E745">
            <v>26.726248365143224</v>
          </cell>
          <cell r="F745">
            <v>25.02224267085386</v>
          </cell>
          <cell r="G745">
            <v>17.924335525870795</v>
          </cell>
          <cell r="H745">
            <v>6.3564670561043242</v>
          </cell>
          <cell r="I745">
            <v>0.7105379091699866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30.771276652999273</v>
          </cell>
          <cell r="E746">
            <v>27.180189200458667</v>
          </cell>
          <cell r="F746">
            <v>25.403130979630731</v>
          </cell>
          <cell r="G746">
            <v>18.210664816660923</v>
          </cell>
          <cell r="H746">
            <v>6.3886127725708226</v>
          </cell>
          <cell r="I746">
            <v>1.1171850840603708E-3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4.4789512232490558E-2</v>
          </cell>
          <cell r="G747">
            <v>1.9385503013129284E-2</v>
          </cell>
          <cell r="H747">
            <v>7.7441986856290321E-2</v>
          </cell>
          <cell r="I747">
            <v>0.72327269633429703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9.2906043273291097</v>
          </cell>
          <cell r="E748">
            <v>9.2684641286916296</v>
          </cell>
          <cell r="F748">
            <v>7.5717666598321403</v>
          </cell>
          <cell r="G748">
            <v>6.2529538516447003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0.10022226890322677</v>
          </cell>
          <cell r="E749">
            <v>9.9983431808971263E-2</v>
          </cell>
          <cell r="F749">
            <v>8.1680330742525772E-2</v>
          </cell>
          <cell r="G749">
            <v>6.7453655357548062E-2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0.10022226890322677</v>
          </cell>
          <cell r="E750">
            <v>9.9983431808971263E-2</v>
          </cell>
          <cell r="F750">
            <v>8.1680330742525772E-2</v>
          </cell>
          <cell r="G750">
            <v>6.7453655357548062E-2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4.3813554600091613E-2</v>
          </cell>
          <cell r="H751">
            <v>8.3682326311708424E-2</v>
          </cell>
          <cell r="I751">
            <v>7.430925507804198E-2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4.3710398821326872E-2</v>
          </cell>
          <cell r="H752">
            <v>8.1384709712846962E-2</v>
          </cell>
          <cell r="I752">
            <v>7.1842135218243106E-2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8.6785132431698817E-2</v>
          </cell>
          <cell r="H753">
            <v>0.16399492532491666</v>
          </cell>
          <cell r="I753">
            <v>0.14541154017285002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6.4767789280171031E-3</v>
          </cell>
          <cell r="E754">
            <v>2.915802411689481E-3</v>
          </cell>
          <cell r="F754">
            <v>5.9380266732961255E-2</v>
          </cell>
          <cell r="G754">
            <v>5.9174926145621309E-2</v>
          </cell>
          <cell r="H754">
            <v>6.9412947291045315E-2</v>
          </cell>
          <cell r="I754">
            <v>8.1496309651111487E-2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D755">
            <v>2.2519815780181202E-5</v>
          </cell>
          <cell r="E755">
            <v>3.8770770041481873E-6</v>
          </cell>
          <cell r="F755">
            <v>5.7748338878891727E-2</v>
          </cell>
          <cell r="G755">
            <v>5.7669060172089254E-2</v>
          </cell>
          <cell r="H755">
            <v>6.7732182424223644E-2</v>
          </cell>
          <cell r="I755">
            <v>8.0991275482762276E-2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1.13263489315409E-2</v>
          </cell>
          <cell r="E756">
            <v>-1.6608452778261001E-4</v>
          </cell>
          <cell r="F756">
            <v>5.7611773657121896E-4</v>
          </cell>
          <cell r="G756">
            <v>8.1284557518632294E-6</v>
          </cell>
          <cell r="H756">
            <v>8.0169110180622997E-3</v>
          </cell>
          <cell r="I756">
            <v>6.6778201888377199E-3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1.13263489315409E-2</v>
          </cell>
          <cell r="E757">
            <v>1.11602644037582E-2</v>
          </cell>
          <cell r="F757">
            <v>1.17363821403295E-2</v>
          </cell>
          <cell r="G757">
            <v>1.17445105960813E-2</v>
          </cell>
          <cell r="H757">
            <v>1.3093965113062701E-2</v>
          </cell>
          <cell r="I757">
            <v>1.45980160143912E-2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7.1230181623373658</v>
          </cell>
          <cell r="E758">
            <v>7.6293834859584173</v>
          </cell>
          <cell r="F758">
            <v>7.3776695023382253</v>
          </cell>
          <cell r="G758">
            <v>8.3995963080931002</v>
          </cell>
          <cell r="H758">
            <v>9.8953169905592127</v>
          </cell>
          <cell r="I758">
            <v>12.562410440802678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7.7436168126859828</v>
          </cell>
          <cell r="E759">
            <v>8.2919198301812518</v>
          </cell>
          <cell r="F759">
            <v>8.0151872495510315</v>
          </cell>
          <cell r="G759">
            <v>9.1194312155848518</v>
          </cell>
          <cell r="H759">
            <v>10.729249215334381</v>
          </cell>
          <cell r="I759">
            <v>13.603279797549284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0.79853952612499601</v>
          </cell>
          <cell r="E760">
            <v>3.3139803822375499E-5</v>
          </cell>
          <cell r="F760">
            <v>3.8007519988753503E-5</v>
          </cell>
          <cell r="G760">
            <v>4.3967989737383902E-5</v>
          </cell>
          <cell r="H760">
            <v>8.1890479967255898E-5</v>
          </cell>
          <cell r="I760">
            <v>1.23782814861712E-4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0.79853952612499601</v>
          </cell>
          <cell r="E761">
            <v>0.79857266592881904</v>
          </cell>
          <cell r="F761">
            <v>0.79861067344880798</v>
          </cell>
          <cell r="G761">
            <v>0.79865464143854503</v>
          </cell>
          <cell r="H761">
            <v>0.79880122784525798</v>
          </cell>
          <cell r="I761">
            <v>0.79892501066012001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0.8225806644100836</v>
          </cell>
          <cell r="H762">
            <v>2.2942097538941062</v>
          </cell>
          <cell r="I762">
            <v>17.311149920159373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0.82884740308795413</v>
          </cell>
          <cell r="H763">
            <v>2.3116879339947638</v>
          </cell>
          <cell r="I763">
            <v>17.44303297729504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5.4355755611609803E-2</v>
          </cell>
          <cell r="H764">
            <v>1.05350914574384E-2</v>
          </cell>
          <cell r="I764">
            <v>0.56878680161732798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5.4355755611609803E-2</v>
          </cell>
          <cell r="H765">
            <v>0.14122678978589201</v>
          </cell>
          <cell r="I765">
            <v>0.71001359140321996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D766">
            <v>2.9219575876137612E-3</v>
          </cell>
          <cell r="E766">
            <v>4.642113386914175E-3</v>
          </cell>
          <cell r="F766">
            <v>7.430819877399039E-4</v>
          </cell>
          <cell r="G766">
            <v>0.18176124087243464</v>
          </cell>
          <cell r="H766">
            <v>0.26910013002781902</v>
          </cell>
          <cell r="I766">
            <v>0.28594074898014499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D767">
            <v>3.7444472420034352E-3</v>
          </cell>
          <cell r="E767">
            <v>3.1151378130787506E-3</v>
          </cell>
          <cell r="F767">
            <v>5.878514155184417E-3</v>
          </cell>
          <cell r="G767">
            <v>5.2152234272171312E-2</v>
          </cell>
          <cell r="H767">
            <v>4.7626648454828009E-2</v>
          </cell>
          <cell r="I767">
            <v>4.4978870236706399E-4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E768">
            <v>1.9465831386828339E-4</v>
          </cell>
          <cell r="F768">
            <v>2.3581183824440956E-4</v>
          </cell>
          <cell r="G768">
            <v>2.1338818954690848E-4</v>
          </cell>
          <cell r="H768">
            <v>7.2685203712912719E-4</v>
          </cell>
          <cell r="I768">
            <v>6.6917293197837891E-4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D769">
            <v>6.6664048296171943E-3</v>
          </cell>
          <cell r="E769">
            <v>7.9519095138612106E-3</v>
          </cell>
          <cell r="F769">
            <v>6.8574079811687333E-3</v>
          </cell>
          <cell r="G769">
            <v>0.23412686333415275</v>
          </cell>
          <cell r="H769">
            <v>0.31745363051977665</v>
          </cell>
          <cell r="I769">
            <v>0.28705971061449065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2.6921965770120269E-2</v>
          </cell>
          <cell r="F770">
            <v>6.4028949007938915E-2</v>
          </cell>
          <cell r="G770">
            <v>8.1080706469039907E-2</v>
          </cell>
          <cell r="H770">
            <v>0.35549014861713268</v>
          </cell>
          <cell r="I770">
            <v>9.556387313230022E-2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2.6921965770120269E-2</v>
          </cell>
          <cell r="F771">
            <v>6.4028949007938915E-2</v>
          </cell>
          <cell r="G771">
            <v>8.1080706469039907E-2</v>
          </cell>
          <cell r="H771">
            <v>0.35549014861713268</v>
          </cell>
          <cell r="I771">
            <v>9.556387313230022E-2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3.7391619125167093E-2</v>
          </cell>
          <cell r="F772">
            <v>8.8929095844359596E-2</v>
          </cell>
          <cell r="G772">
            <v>0.11261209231811088</v>
          </cell>
          <cell r="H772">
            <v>0.49373631752379543</v>
          </cell>
          <cell r="I772">
            <v>0.13272760157263916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3.3397428190666098E-3</v>
          </cell>
          <cell r="F773">
            <v>4.1425733785858902E-3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3.3397428190666098E-3</v>
          </cell>
          <cell r="F774">
            <v>7.4159296488104367E-3</v>
          </cell>
          <cell r="G774">
            <v>7.4076181164365647E-3</v>
          </cell>
          <cell r="H774">
            <v>2.9209765532005404E-2</v>
          </cell>
          <cell r="I774">
            <v>1.1620277213610626E-2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3.5809496970026721E-3</v>
          </cell>
          <cell r="F775">
            <v>0.228444161732725</v>
          </cell>
          <cell r="G775">
            <v>0.28664856712836817</v>
          </cell>
          <cell r="H775">
            <v>0.40038689194481264</v>
          </cell>
          <cell r="I775">
            <v>0.24291220351375378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3.6145898667811665E-3</v>
          </cell>
          <cell r="F776">
            <v>0.22562623915896673</v>
          </cell>
          <cell r="G776">
            <v>0.27983798177999764</v>
          </cell>
          <cell r="H776">
            <v>0.32602195148253466</v>
          </cell>
          <cell r="I776">
            <v>0.21557363970866905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7.1955395637838346E-3</v>
          </cell>
          <cell r="F777">
            <v>0.45272076567687991</v>
          </cell>
          <cell r="G777">
            <v>0.56648654890836569</v>
          </cell>
          <cell r="H777">
            <v>0.72640884342734724</v>
          </cell>
          <cell r="I777">
            <v>0.45848584322242286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4514.8770307395598</v>
          </cell>
          <cell r="E778">
            <v>3843.6957361827599</v>
          </cell>
          <cell r="F778">
            <v>3441.7326563719498</v>
          </cell>
          <cell r="G778">
            <v>3221.0595090892198</v>
          </cell>
          <cell r="H778">
            <v>1709.96399197392</v>
          </cell>
          <cell r="I778">
            <v>0.103110454977883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60.237087146665289</v>
          </cell>
          <cell r="E779">
            <v>51.282246105334288</v>
          </cell>
          <cell r="F779">
            <v>45.961864366887774</v>
          </cell>
          <cell r="G779">
            <v>42.994285823907731</v>
          </cell>
          <cell r="H779">
            <v>22.918849973823008</v>
          </cell>
          <cell r="I779">
            <v>0.26826079746541925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61.260203944905811</v>
          </cell>
          <cell r="E780">
            <v>52.153266433958812</v>
          </cell>
          <cell r="F780">
            <v>46.699221931776783</v>
          </cell>
          <cell r="G780">
            <v>43.705013691848343</v>
          </cell>
          <cell r="H780">
            <v>23.201682387705841</v>
          </cell>
          <cell r="I780">
            <v>1.3990563769047909E-3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4.3344934827931128E-2</v>
          </cell>
          <cell r="G781">
            <v>1.9569986571795931E-2</v>
          </cell>
          <cell r="H781">
            <v>0.10651403347306559</v>
          </cell>
          <cell r="I781">
            <v>0.27149770788056493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1.4251641287671948</v>
          </cell>
          <cell r="E782">
            <v>1.5433683642867546</v>
          </cell>
          <cell r="F782">
            <v>1.8480228939172429</v>
          </cell>
          <cell r="G782">
            <v>1.8203129315503035</v>
          </cell>
          <cell r="H782">
            <v>1.593802436847201</v>
          </cell>
          <cell r="I782">
            <v>2.0144575695570603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3.6210689146638914E-2</v>
          </cell>
          <cell r="F783">
            <v>0.11779222551034392</v>
          </cell>
          <cell r="G783">
            <v>0.25068385535654547</v>
          </cell>
          <cell r="H783">
            <v>0.51352024311257338</v>
          </cell>
          <cell r="I783">
            <v>1.0635473342369246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1.4251641287671948</v>
          </cell>
          <cell r="E784">
            <v>1.5795790534333936</v>
          </cell>
          <cell r="F784">
            <v>1.9658151194275881</v>
          </cell>
          <cell r="G784">
            <v>2.0709967869068504</v>
          </cell>
          <cell r="H784">
            <v>2.1073226799597768</v>
          </cell>
          <cell r="I784">
            <v>3.0780049037939881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6.6771586527675522E-2</v>
          </cell>
          <cell r="H785">
            <v>0.12248104229503162</v>
          </cell>
          <cell r="I785">
            <v>0.1925791050714683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G786">
            <v>9.4508733202009872E-5</v>
          </cell>
          <cell r="H786">
            <v>2.8386605417803919E-4</v>
          </cell>
          <cell r="I786">
            <v>4.3843925913871791E-4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6.6866095260877528E-2</v>
          </cell>
          <cell r="H787">
            <v>0.12276490834920974</v>
          </cell>
          <cell r="I787">
            <v>0.19301754433060703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0.29400062271226673</v>
          </cell>
          <cell r="E788">
            <v>0.31285269285331896</v>
          </cell>
          <cell r="F788">
            <v>0.82987975570863082</v>
          </cell>
          <cell r="G788">
            <v>1.948362025192836</v>
          </cell>
          <cell r="H788">
            <v>2.0283127556507496</v>
          </cell>
          <cell r="I788">
            <v>0.36672877853737901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0.30227975212391217</v>
          </cell>
          <cell r="E789">
            <v>0.3148629658304673</v>
          </cell>
          <cell r="F789">
            <v>0.83748375183107471</v>
          </cell>
          <cell r="G789">
            <v>1.9920043199947501</v>
          </cell>
          <cell r="H789">
            <v>2.0200929223035153</v>
          </cell>
          <cell r="I789">
            <v>0.36551995978116941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0.59628037483617868</v>
          </cell>
          <cell r="E790">
            <v>0.62771565868378665</v>
          </cell>
          <cell r="F790">
            <v>1.6660459541239445</v>
          </cell>
          <cell r="G790">
            <v>3.9403663451875861</v>
          </cell>
          <cell r="H790">
            <v>4.0484056779542685</v>
          </cell>
          <cell r="I790">
            <v>0.73224873831854809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2.1278356292352716</v>
          </cell>
          <cell r="E791">
            <v>3.7891613742306931</v>
          </cell>
          <cell r="F791">
            <v>3.1548752830410098</v>
          </cell>
          <cell r="G791">
            <v>3.827356038504115</v>
          </cell>
          <cell r="H791">
            <v>3.4205002509234697</v>
          </cell>
          <cell r="I791">
            <v>2.911461040850166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2.1278356292352716</v>
          </cell>
          <cell r="E792">
            <v>3.7891613742306931</v>
          </cell>
          <cell r="F792">
            <v>3.1548752830410098</v>
          </cell>
          <cell r="G792">
            <v>3.827356038504115</v>
          </cell>
          <cell r="H792">
            <v>3.4205002509234697</v>
          </cell>
          <cell r="I792">
            <v>2.911461040850166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2.1493289184194668</v>
          </cell>
          <cell r="E793">
            <v>3.8274357315461582</v>
          </cell>
          <cell r="F793">
            <v>3.186742710142433</v>
          </cell>
          <cell r="G793">
            <v>3.8660162005092076</v>
          </cell>
          <cell r="H793">
            <v>3.4550507585085564</v>
          </cell>
          <cell r="I793">
            <v>2.940869738232494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6.01106883387973E-6</v>
          </cell>
          <cell r="E794">
            <v>1.09826893735804E-3</v>
          </cell>
          <cell r="F794">
            <v>2.40835795334405E-5</v>
          </cell>
          <cell r="G794">
            <v>1.6818539140887198E-5</v>
          </cell>
          <cell r="H794">
            <v>2.8157194125485501E-5</v>
          </cell>
          <cell r="I794">
            <v>1.3739736882215099E-5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0.31563147818052184</v>
          </cell>
          <cell r="E795">
            <v>0.31672974711787988</v>
          </cell>
          <cell r="F795">
            <v>0.31675383069741336</v>
          </cell>
          <cell r="G795">
            <v>0.31677064923655424</v>
          </cell>
          <cell r="H795">
            <v>0.31686304554297634</v>
          </cell>
          <cell r="I795">
            <v>0.31687678527985852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3.2725424659278981</v>
          </cell>
          <cell r="E796">
            <v>4.6706036683179546</v>
          </cell>
          <cell r="F796">
            <v>9.4059376609277869</v>
          </cell>
          <cell r="G796">
            <v>12.184602032094489</v>
          </cell>
          <cell r="H796">
            <v>27.90231899529029</v>
          </cell>
          <cell r="I796">
            <v>40.779312712603151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0.24541153377963337</v>
          </cell>
          <cell r="E797">
            <v>0.17952865447951896</v>
          </cell>
          <cell r="F797">
            <v>0.18863290272899846</v>
          </cell>
          <cell r="G797">
            <v>0.12536994539422569</v>
          </cell>
          <cell r="H797">
            <v>6.1043225811717479</v>
          </cell>
          <cell r="I797">
            <v>21.158765284136219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4.8498399204579687</v>
          </cell>
          <cell r="F798">
            <v>9.5945705636567897</v>
          </cell>
          <cell r="G798">
            <v>12.308887489143219</v>
          </cell>
          <cell r="H798">
            <v>34.005612078346466</v>
          </cell>
          <cell r="I798">
            <v>61.937225223725484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8.5751462990219078</v>
          </cell>
          <cell r="E799">
            <v>9.9823091319339312</v>
          </cell>
          <cell r="F799">
            <v>8.5026956918295333</v>
          </cell>
          <cell r="G799">
            <v>7.2200156345420083</v>
          </cell>
          <cell r="H799">
            <v>4.2262638682085756</v>
          </cell>
          <cell r="I799">
            <v>0.7540629566741851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8.5751462990219078</v>
          </cell>
          <cell r="E800">
            <v>9.9823091319339312</v>
          </cell>
          <cell r="F800">
            <v>8.5026956918295333</v>
          </cell>
          <cell r="G800">
            <v>7.2200156345420083</v>
          </cell>
          <cell r="H800">
            <v>4.2262638682085756</v>
          </cell>
          <cell r="I800">
            <v>0.7540629566741851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26.908666105957565</v>
          </cell>
          <cell r="I801">
            <v>1033.6025067135497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-26.9086661059576</v>
          </cell>
          <cell r="I802">
            <v>-1033.6025067135499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5.6983057636145452E-2</v>
          </cell>
          <cell r="I803">
            <v>2.1888053083345755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2.216007796961212E-2</v>
          </cell>
          <cell r="I804">
            <v>0.85120206435233492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71.194886063127399</v>
          </cell>
          <cell r="I805">
            <v>2785.3817864825401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71.194886063127399</v>
          </cell>
          <cell r="I806">
            <v>2856.5766725456701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0.15435722107383834</v>
          </cell>
          <cell r="H807">
            <v>0.31871372152075206</v>
          </cell>
          <cell r="I807">
            <v>0.42473693538066271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0.15435722107383834</v>
          </cell>
          <cell r="H808">
            <v>0.31871372152075206</v>
          </cell>
          <cell r="I808">
            <v>0.42473693538066271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1.22135815737588E-2</v>
          </cell>
          <cell r="H809">
            <v>1.7842634144909001E-2</v>
          </cell>
          <cell r="I809">
            <v>1.53734554758303E-2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1.22135815737588E-2</v>
          </cell>
          <cell r="H810">
            <v>1.9796003974788399E-2</v>
          </cell>
          <cell r="I810">
            <v>2.1484936768347701E-2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1.4109124874795249</v>
          </cell>
          <cell r="E811">
            <v>1.5279346806438885</v>
          </cell>
          <cell r="F811">
            <v>1.8295426649780737</v>
          </cell>
          <cell r="G811">
            <v>1.8021098022348003</v>
          </cell>
          <cell r="H811">
            <v>1.5778644124787291</v>
          </cell>
          <cell r="I811">
            <v>1.9943129938614923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1.4251641287671948</v>
          </cell>
          <cell r="E812">
            <v>1.5433683642867546</v>
          </cell>
          <cell r="F812">
            <v>1.8480228939172429</v>
          </cell>
          <cell r="G812">
            <v>1.8203129315503035</v>
          </cell>
          <cell r="H812">
            <v>1.593802436847201</v>
          </cell>
          <cell r="I812">
            <v>2.0144575695570603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1.4109124874795249</v>
          </cell>
          <cell r="E813">
            <v>1.5279346806438885</v>
          </cell>
          <cell r="F813">
            <v>1.8295426649780737</v>
          </cell>
          <cell r="G813">
            <v>1.8021098022348003</v>
          </cell>
          <cell r="H813">
            <v>1.5778644124787291</v>
          </cell>
          <cell r="I813">
            <v>1.9943129938614923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2.4812874918302201E-5</v>
          </cell>
          <cell r="E814">
            <v>8.6834814472574295E-2</v>
          </cell>
          <cell r="F814">
            <v>0.106469000043491</v>
          </cell>
          <cell r="G814">
            <v>0.100640660115976</v>
          </cell>
          <cell r="H814">
            <v>0.106623291526407</v>
          </cell>
          <cell r="I814">
            <v>0.16366028907670199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0.1091645004539573</v>
          </cell>
          <cell r="E815">
            <v>0.1220188732882317</v>
          </cell>
          <cell r="F815">
            <v>0.15729529817910301</v>
          </cell>
          <cell r="G815">
            <v>0.16592475397995096</v>
          </cell>
          <cell r="H815">
            <v>0.166053029729433</v>
          </cell>
          <cell r="I815">
            <v>0.2076259243257757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0.16331248617513694</v>
          </cell>
          <cell r="H816">
            <v>0.30909412927816493</v>
          </cell>
          <cell r="I816">
            <v>0.43887110187671369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0.16455666406306099</v>
          </cell>
          <cell r="H817">
            <v>0.31144892828920107</v>
          </cell>
          <cell r="I817">
            <v>0.44221459222085269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1.66194974716911E-2</v>
          </cell>
          <cell r="H818">
            <v>1.5006318255516599E-3</v>
          </cell>
          <cell r="I818">
            <v>4.0927879853864301E-3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1.66194974716911E-2</v>
          </cell>
          <cell r="H819">
            <v>2.9235521772948001E-2</v>
          </cell>
          <cell r="I819">
            <v>3.33283097583345E-2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1043.2315758883899</v>
          </cell>
          <cell r="E820">
            <v>1196.81463187076</v>
          </cell>
          <cell r="F820">
            <v>1067.0930658945599</v>
          </cell>
          <cell r="G820">
            <v>1064.3712733248101</v>
          </cell>
          <cell r="H820">
            <v>849.00147506446501</v>
          </cell>
          <cell r="I820">
            <v>382.76920454393098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17.572163069042066</v>
          </cell>
          <cell r="E821">
            <v>20.159111707042968</v>
          </cell>
          <cell r="F821">
            <v>17.974085329784305</v>
          </cell>
          <cell r="G821">
            <v>17.92823953295332</v>
          </cell>
          <cell r="H821">
            <v>14.30055676083763</v>
          </cell>
          <cell r="I821">
            <v>6.4473536226371229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18.497013756886378</v>
          </cell>
          <cell r="E822">
            <v>21.220117586360995</v>
          </cell>
          <cell r="F822">
            <v>18.920089820825588</v>
          </cell>
          <cell r="G822">
            <v>18.871831087319286</v>
          </cell>
          <cell r="H822">
            <v>15.053217642986974</v>
          </cell>
          <cell r="I822">
            <v>6.7866880238285487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0.20880132965253601</v>
          </cell>
          <cell r="F823">
            <v>2.6929275495474201E-5</v>
          </cell>
          <cell r="G823">
            <v>7.7705376266301999E-5</v>
          </cell>
          <cell r="H823">
            <v>0.186321234160294</v>
          </cell>
          <cell r="I823">
            <v>5.0223619680430603E-5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1.6307039731915749</v>
          </cell>
          <cell r="F824">
            <v>1.6290231123865899</v>
          </cell>
          <cell r="G824">
            <v>1.6269128837668279</v>
          </cell>
          <cell r="H824">
            <v>1.160364008149751</v>
          </cell>
          <cell r="I824">
            <v>0.5415832202756401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6.610387066239877E-2</v>
          </cell>
          <cell r="H825">
            <v>0.12125623187208123</v>
          </cell>
          <cell r="I825">
            <v>0.19065331402075358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6.6771586527675522E-2</v>
          </cell>
          <cell r="H826">
            <v>0.12248104229503162</v>
          </cell>
          <cell r="I826">
            <v>0.1925791050714683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6.610387066239877E-2</v>
          </cell>
          <cell r="H827">
            <v>0.12125623187208123</v>
          </cell>
          <cell r="I827">
            <v>0.19065331402075358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6.8358015384597402E-3</v>
          </cell>
          <cell r="H828">
            <v>7.8190260338986198E-3</v>
          </cell>
          <cell r="I828">
            <v>1.30194699261289E-2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6.8358015384597402E-3</v>
          </cell>
          <cell r="H829">
            <v>1.1658835034088998E-2</v>
          </cell>
          <cell r="I829">
            <v>1.6204992635456182E-2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6.3819460199142402</v>
          </cell>
          <cell r="E830">
            <v>5.4918551195477248</v>
          </cell>
          <cell r="F830">
            <v>6.1413267317564566</v>
          </cell>
          <cell r="G830">
            <v>6.1258887033118512</v>
          </cell>
          <cell r="H830">
            <v>3.7790195052491029</v>
          </cell>
          <cell r="I830">
            <v>1.6525122237271643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479.92234069755</v>
          </cell>
          <cell r="E831">
            <v>410.796589844153</v>
          </cell>
          <cell r="F831">
            <v>455.75108904087398</v>
          </cell>
          <cell r="G831">
            <v>448.70145826855702</v>
          </cell>
          <cell r="H831">
            <v>269.793291260822</v>
          </cell>
          <cell r="I831">
            <v>116.50211177276501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8.5092613598856452</v>
          </cell>
          <cell r="E832">
            <v>7.2836274795062641</v>
          </cell>
          <cell r="F832">
            <v>8.0806930681005973</v>
          </cell>
          <cell r="G832">
            <v>7.9556996146907171</v>
          </cell>
          <cell r="H832">
            <v>4.7835689939862096</v>
          </cell>
          <cell r="I832">
            <v>2.0656402796589557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2.8919586785727401E-4</v>
          </cell>
          <cell r="F833">
            <v>1.1680385225188199E-4</v>
          </cell>
          <cell r="G833">
            <v>2.76395746343088E-4</v>
          </cell>
          <cell r="H833">
            <v>5.40486184182421E-2</v>
          </cell>
          <cell r="I833">
            <v>4.9888655139911099E-5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0.43630369889972087</v>
          </cell>
          <cell r="F834">
            <v>0.43617578569024029</v>
          </cell>
          <cell r="G834">
            <v>0.43574647392602589</v>
          </cell>
          <cell r="H834">
            <v>0.26067715434451294</v>
          </cell>
          <cell r="I834">
            <v>0.1253800243598332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4.1177385918640512</v>
          </cell>
          <cell r="E835">
            <v>4.26780862280288</v>
          </cell>
          <cell r="F835">
            <v>2.9640686179557361</v>
          </cell>
          <cell r="G835">
            <v>2.9291991050392268</v>
          </cell>
          <cell r="H835">
            <v>2.6665244640629315</v>
          </cell>
          <cell r="I835">
            <v>1.8597069988612849E-2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723.72375250944003</v>
          </cell>
          <cell r="E836">
            <v>750.09969734111303</v>
          </cell>
          <cell r="F836">
            <v>520.95751467100797</v>
          </cell>
          <cell r="G836">
            <v>514.82893361295498</v>
          </cell>
          <cell r="H836">
            <v>468.66187550196997</v>
          </cell>
          <cell r="I836">
            <v>3.17244135099866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7.7987473330758617</v>
          </cell>
          <cell r="E837">
            <v>8.0829708765206103</v>
          </cell>
          <cell r="F837">
            <v>5.6137663218858602</v>
          </cell>
          <cell r="G837">
            <v>5.5477255777258057</v>
          </cell>
          <cell r="H837">
            <v>5.050235727391911</v>
          </cell>
          <cell r="I837">
            <v>3.4185790420244173E-2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1.9958476226073999E-3</v>
          </cell>
          <cell r="F838">
            <v>1.7503497738843401E-3</v>
          </cell>
          <cell r="G838">
            <v>2.3952721368088801E-3</v>
          </cell>
          <cell r="H838">
            <v>7.0977687078133594E-2</v>
          </cell>
          <cell r="I838">
            <v>3.2999634389681499E-4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0.35730686060759237</v>
          </cell>
          <cell r="F839">
            <v>0.27436822860668952</v>
          </cell>
          <cell r="G839">
            <v>0.25847759332305764</v>
          </cell>
          <cell r="H839">
            <v>0.19700668206342858</v>
          </cell>
          <cell r="I839">
            <v>1.5266843120859963E-3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D840">
            <v>2.7447754482291765E-3</v>
          </cell>
          <cell r="E840">
            <v>4.9087594839328959E-3</v>
          </cell>
          <cell r="F840">
            <v>0.52066177023887195</v>
          </cell>
          <cell r="G840">
            <v>0.24742654303607262</v>
          </cell>
          <cell r="H840">
            <v>0.50109318765284994</v>
          </cell>
          <cell r="I840">
            <v>0.26007964304036912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D841">
            <v>3.499316034067025E-3</v>
          </cell>
          <cell r="E841">
            <v>5.5893628704085764E-3</v>
          </cell>
          <cell r="F841">
            <v>0.67105049731393396</v>
          </cell>
          <cell r="G841">
            <v>0.30899401424104123</v>
          </cell>
          <cell r="H841">
            <v>0.58952427375653416</v>
          </cell>
          <cell r="I841">
            <v>0.28896877630738538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0.30744822358688401</v>
          </cell>
          <cell r="E842">
            <v>1.21398032152317E-3</v>
          </cell>
          <cell r="F842">
            <v>4.52569183243259E-2</v>
          </cell>
          <cell r="G842">
            <v>4.3226227504039203E-3</v>
          </cell>
          <cell r="H842">
            <v>1.9412413178728102E-2</v>
          </cell>
          <cell r="I842">
            <v>4.53037091786273E-3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0.30744822358688401</v>
          </cell>
          <cell r="E843">
            <v>4.3834828440098006E-4</v>
          </cell>
          <cell r="F843">
            <v>4.4573369105197991E-2</v>
          </cell>
          <cell r="G843">
            <v>4.4658329527576979E-2</v>
          </cell>
          <cell r="H843">
            <v>3.1466544679814371E-2</v>
          </cell>
          <cell r="I843">
            <v>1.7379795560537939E-2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1440.9909566751901</v>
          </cell>
          <cell r="E844">
            <v>1508.73757028047</v>
          </cell>
          <cell r="F844">
            <v>1428.4146961515301</v>
          </cell>
          <cell r="G844">
            <v>1436.52632581741</v>
          </cell>
          <cell r="H844">
            <v>1347.8149910402699</v>
          </cell>
          <cell r="I844">
            <v>245.95690257295001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24.190469885334959</v>
          </cell>
          <cell r="E845">
            <v>25.32775836633509</v>
          </cell>
          <cell r="F845">
            <v>23.979347358813609</v>
          </cell>
          <cell r="G845">
            <v>24.115520408508651</v>
          </cell>
          <cell r="H845">
            <v>22.626289083028556</v>
          </cell>
          <cell r="I845">
            <v>4.1289732022394299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25.549485047432384</v>
          </cell>
          <cell r="E846">
            <v>26.750666139724636</v>
          </cell>
          <cell r="F846">
            <v>25.326501704814358</v>
          </cell>
          <cell r="G846">
            <v>25.470324925840572</v>
          </cell>
          <cell r="H846">
            <v>23.897428919153711</v>
          </cell>
          <cell r="I846">
            <v>4.3609379888820925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1.8290141523543399E-5</v>
          </cell>
          <cell r="E847">
            <v>3.7515197006284299E-4</v>
          </cell>
          <cell r="F847">
            <v>2.2467177752985702E-3</v>
          </cell>
          <cell r="G847">
            <v>2.66337056635449E-4</v>
          </cell>
          <cell r="H847">
            <v>0.84599903798021503</v>
          </cell>
          <cell r="I847">
            <v>0.67554505178073099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2.7746997880167434</v>
          </cell>
          <cell r="E848">
            <v>2.7735611957858626</v>
          </cell>
          <cell r="F848">
            <v>2.7670415921616138</v>
          </cell>
          <cell r="G848">
            <v>2.7585591584816864</v>
          </cell>
          <cell r="H848">
            <v>1.8935011417906895</v>
          </cell>
          <cell r="I848">
            <v>0.67577879142050001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9.9057571793040875</v>
          </cell>
          <cell r="E849">
            <v>11.656664904821797</v>
          </cell>
          <cell r="F849">
            <v>11.656697431176234</v>
          </cell>
          <cell r="G849">
            <v>11.65703105810509</v>
          </cell>
          <cell r="H849">
            <v>12.687312075776489</v>
          </cell>
          <cell r="I849">
            <v>29.002748340956504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9.9057571793040875</v>
          </cell>
          <cell r="E850">
            <v>11.656664904821797</v>
          </cell>
          <cell r="F850">
            <v>11.656697431176234</v>
          </cell>
          <cell r="G850">
            <v>11.65703105810509</v>
          </cell>
          <cell r="H850">
            <v>12.687312075776489</v>
          </cell>
          <cell r="I850">
            <v>29.002748340956504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3.0955491185325266</v>
          </cell>
          <cell r="E851">
            <v>3.5829912617280111</v>
          </cell>
          <cell r="F851">
            <v>3.4970092293528694</v>
          </cell>
          <cell r="G851">
            <v>3.3626051129149266</v>
          </cell>
          <cell r="H851">
            <v>3.4290032637233763</v>
          </cell>
          <cell r="I851">
            <v>7.4366021387068004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1.20935639032283E-3</v>
          </cell>
          <cell r="E852">
            <v>0.12272755932415701</v>
          </cell>
          <cell r="F852">
            <v>7.2923952025497297E-3</v>
          </cell>
          <cell r="G852">
            <v>1.07864812908894E-4</v>
          </cell>
          <cell r="H852">
            <v>0.32122482341757902</v>
          </cell>
          <cell r="I852">
            <v>1.5776634491075501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0.70046130678232188</v>
          </cell>
          <cell r="E853">
            <v>0.82316860025294769</v>
          </cell>
          <cell r="F853">
            <v>0.83023181357449749</v>
          </cell>
          <cell r="G853">
            <v>0.83026712122681601</v>
          </cell>
          <cell r="H853">
            <v>0.90470854026853176</v>
          </cell>
          <cell r="I853">
            <v>2.0570043704020415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E854">
            <v>5.8313906522703947E-4</v>
          </cell>
          <cell r="F854">
            <v>1.2819041286182262E-2</v>
          </cell>
          <cell r="G854">
            <v>1.4090686026077479E-2</v>
          </cell>
          <cell r="H854">
            <v>1.3770381326719228E-2</v>
          </cell>
          <cell r="I854">
            <v>6.1042349277430959E-3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E855">
            <v>8.5351871186452395E-5</v>
          </cell>
          <cell r="F855">
            <v>1.2264347296861681E-2</v>
          </cell>
          <cell r="G855">
            <v>1.3496819025178988E-2</v>
          </cell>
          <cell r="H855">
            <v>1.3326037367336825E-2</v>
          </cell>
          <cell r="I855">
            <v>6.0617753972986559E-3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4.8520297032691303E-3</v>
          </cell>
          <cell r="E856">
            <v>2.6526265834782999E-3</v>
          </cell>
          <cell r="F856">
            <v>4.3162474099706699E-3</v>
          </cell>
          <cell r="G856">
            <v>3.86352021212464E-3</v>
          </cell>
          <cell r="H856">
            <v>2.7818085647484301E-3</v>
          </cell>
          <cell r="I856">
            <v>1.3021174140513999E-3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4.8520297032691303E-3</v>
          </cell>
          <cell r="E857">
            <v>3.3727203569262794E-3</v>
          </cell>
          <cell r="F857">
            <v>5.4777165996813806E-3</v>
          </cell>
          <cell r="G857">
            <v>5.540026393025298E-3</v>
          </cell>
          <cell r="H857">
            <v>5.0434803996567204E-3</v>
          </cell>
          <cell r="I857">
            <v>2.1842024896010096E-3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13.726232550327621</v>
          </cell>
          <cell r="E858">
            <v>12.662808081613623</v>
          </cell>
          <cell r="F858">
            <v>10.459602032308604</v>
          </cell>
          <cell r="G858">
            <v>10.775223217297706</v>
          </cell>
          <cell r="H858">
            <v>12.024650499529219</v>
          </cell>
          <cell r="I858">
            <v>5.2632950475262943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13.726232550327621</v>
          </cell>
          <cell r="E859">
            <v>12.662808081613623</v>
          </cell>
          <cell r="F859">
            <v>10.459602032308604</v>
          </cell>
          <cell r="G859">
            <v>10.775223217297706</v>
          </cell>
          <cell r="H859">
            <v>12.024650499529219</v>
          </cell>
          <cell r="I859">
            <v>5.2632950475262943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0.15335401140251506</v>
          </cell>
          <cell r="H860">
            <v>0.14221688690863307</v>
          </cell>
          <cell r="I860">
            <v>0.11506795240146334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0.15490304182072209</v>
          </cell>
          <cell r="H861">
            <v>0.14365342111983134</v>
          </cell>
          <cell r="I861">
            <v>0.11623025495097297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0.15335401140251506</v>
          </cell>
          <cell r="H862">
            <v>0.14221688690863307</v>
          </cell>
          <cell r="I862">
            <v>0.11506795240146334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1.75718824679762E-2</v>
          </cell>
          <cell r="H863">
            <v>1.3056602968827401E-2</v>
          </cell>
          <cell r="I863">
            <v>9.1922840331684699E-3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1.75718824679762E-2</v>
          </cell>
          <cell r="H864">
            <v>1.7729021670291497E-2</v>
          </cell>
          <cell r="I864">
            <v>1.3192981250159488E-2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0.1547623700742867</v>
          </cell>
          <cell r="F865">
            <v>0.19273937408902261</v>
          </cell>
          <cell r="G865">
            <v>0.18342170487796391</v>
          </cell>
          <cell r="H865">
            <v>0.14669599165961075</v>
          </cell>
          <cell r="I865">
            <v>7.3018750571941335E-2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0.1629077579729333</v>
          </cell>
          <cell r="F866">
            <v>0.20288355167265534</v>
          </cell>
          <cell r="G866">
            <v>0.19307547881890924</v>
          </cell>
          <cell r="H866">
            <v>0.15441683332590586</v>
          </cell>
          <cell r="I866">
            <v>7.6861842707306754E-2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2.34916827242924E-2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2.34916827242924E-2</v>
          </cell>
          <cell r="F868">
            <v>2.3443383959836847E-2</v>
          </cell>
          <cell r="G868">
            <v>2.3371816029245145E-2</v>
          </cell>
          <cell r="H868">
            <v>2.1594484875606893E-2</v>
          </cell>
          <cell r="I868">
            <v>9.1024338328986511E-3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1.2529739067638426E-2</v>
          </cell>
          <cell r="G869">
            <v>1.2799746286643538E-2</v>
          </cell>
          <cell r="H869">
            <v>2.007919245026905E-2</v>
          </cell>
          <cell r="I869">
            <v>6.3774622072926808E-3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1.2052383956152209E-2</v>
          </cell>
          <cell r="G870">
            <v>1.2301423108588181E-2</v>
          </cell>
          <cell r="H870">
            <v>1.9914050984435362E-2</v>
          </cell>
          <cell r="I870">
            <v>6.3190442419334102E-3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2.27058127704397E-3</v>
          </cell>
          <cell r="E871">
            <v>1.51245639213283E-3</v>
          </cell>
          <cell r="F871">
            <v>4.7590850461567196E-3</v>
          </cell>
          <cell r="G871">
            <v>3.1967082272494401E-3</v>
          </cell>
          <cell r="H871">
            <v>2.8277936279245E-3</v>
          </cell>
          <cell r="I871">
            <v>1.5934178487657499E-3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2.27058127704397E-3</v>
          </cell>
          <cell r="E872">
            <v>1.0291486957196994E-4</v>
          </cell>
          <cell r="F872">
            <v>3.7700151574309795E-3</v>
          </cell>
          <cell r="G872">
            <v>3.9924171855871002E-3</v>
          </cell>
          <cell r="H872">
            <v>6.3148311827337699E-3</v>
          </cell>
          <cell r="I872">
            <v>2.6607009452326098E-3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5.4368116881629958E-2</v>
          </cell>
          <cell r="F873">
            <v>7.1933486251143014E-2</v>
          </cell>
          <cell r="G873">
            <v>0.11465384576372217</v>
          </cell>
          <cell r="H873">
            <v>0.27151174378500176</v>
          </cell>
          <cell r="I873">
            <v>0.41878285389087228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5.4917289779424242E-2</v>
          </cell>
          <cell r="F874">
            <v>7.2660087122366657E-2</v>
          </cell>
          <cell r="G874">
            <v>0.11581196541790122</v>
          </cell>
          <cell r="H874">
            <v>0.27425428665151691</v>
          </cell>
          <cell r="I874">
            <v>0.42301298372815349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5.4368116881629958E-2</v>
          </cell>
          <cell r="F875">
            <v>7.1933486251143014E-2</v>
          </cell>
          <cell r="G875">
            <v>0.11465384576372217</v>
          </cell>
          <cell r="H875">
            <v>0.27151174378500176</v>
          </cell>
          <cell r="I875">
            <v>0.41878285389087228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5.6591775581228002E-3</v>
          </cell>
          <cell r="F876">
            <v>2.6934408003389402E-3</v>
          </cell>
          <cell r="G876">
            <v>2.28784792406869E-3</v>
          </cell>
          <cell r="H876">
            <v>6.7334982699773904E-3</v>
          </cell>
          <cell r="I876">
            <v>1.05507255912858E-2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5.6591775581228002E-3</v>
          </cell>
          <cell r="F877">
            <v>8.3526183584617403E-3</v>
          </cell>
          <cell r="G877">
            <v>1.06404662825304E-2</v>
          </cell>
          <cell r="H877">
            <v>2.3084704112778701E-2</v>
          </cell>
          <cell r="I877">
            <v>3.3635429704064398E-2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0.38029774996287802</v>
          </cell>
          <cell r="G878">
            <v>0.40631989510057498</v>
          </cell>
          <cell r="H878">
            <v>0.43504706885818734</v>
          </cell>
          <cell r="I878">
            <v>0.27556288611192037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11.3761108935661</v>
          </cell>
          <cell r="G879">
            <v>11.921614217356501</v>
          </cell>
          <cell r="H879">
            <v>12.293332716398499</v>
          </cell>
          <cell r="I879">
            <v>7.5095276853983997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0.38029774996287802</v>
          </cell>
          <cell r="G880">
            <v>0.40631989510057498</v>
          </cell>
          <cell r="H880">
            <v>0.43504706885818734</v>
          </cell>
          <cell r="I880">
            <v>0.27556288611192037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0.20170409385755469</v>
          </cell>
          <cell r="G881">
            <v>0.21137613860561089</v>
          </cell>
          <cell r="H881">
            <v>0.21796689213472506</v>
          </cell>
          <cell r="I881">
            <v>0.13314765399642553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3.7879022658733198E-2</v>
          </cell>
          <cell r="F882">
            <v>8.5460613697264996E-4</v>
          </cell>
          <cell r="G882">
            <v>1.23094630673352E-3</v>
          </cell>
          <cell r="H882">
            <v>1.92032914033398E-2</v>
          </cell>
          <cell r="I882">
            <v>3.4462040448206702E-3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3.7879022658733198E-2</v>
          </cell>
          <cell r="F883">
            <v>3.816494668743653E-2</v>
          </cell>
          <cell r="G883">
            <v>3.9158080524752489E-2</v>
          </cell>
          <cell r="H883">
            <v>4.3627295563580394E-2</v>
          </cell>
          <cell r="I883">
            <v>2.7277972626385157E-2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726.86757293677101</v>
          </cell>
          <cell r="E884">
            <v>598.70703533510596</v>
          </cell>
          <cell r="F884">
            <v>149.928246865847</v>
          </cell>
          <cell r="G884">
            <v>80.434744333161007</v>
          </cell>
          <cell r="H884">
            <v>9.0124140259815793</v>
          </cell>
          <cell r="I884">
            <v>2.6534434747273798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6.9859502147925738</v>
          </cell>
          <cell r="E885">
            <v>5.8049670149237143</v>
          </cell>
          <cell r="F885">
            <v>1.4727517465479965</v>
          </cell>
          <cell r="G885">
            <v>0.80716684300859842</v>
          </cell>
          <cell r="H885">
            <v>9.2350748654972878E-2</v>
          </cell>
          <cell r="I885">
            <v>2.7189994900177376E-2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9.8625179502953948</v>
          </cell>
          <cell r="E886">
            <v>8.1235690004763352</v>
          </cell>
          <cell r="F886">
            <v>2.0343045707713334</v>
          </cell>
          <cell r="G886">
            <v>1.0913805201243023</v>
          </cell>
          <cell r="H886">
            <v>0.12228512925348146</v>
          </cell>
          <cell r="I886">
            <v>3.6003303591959003E-2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1.9296113738597899E-4</v>
          </cell>
          <cell r="F887">
            <v>3.7757325951039703E-5</v>
          </cell>
          <cell r="G887">
            <v>7.4422439523502595E-5</v>
          </cell>
          <cell r="H887">
            <v>2.8233042936100599E-3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0.47741583232384616</v>
          </cell>
          <cell r="F888">
            <v>0.151742525709603</v>
          </cell>
          <cell r="G888">
            <v>9.4264894149446554E-2</v>
          </cell>
          <cell r="H888">
            <v>9.2514859859574028E-3</v>
          </cell>
          <cell r="I888">
            <v>3.0578095354921401E-3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1068.2631122016301</v>
          </cell>
          <cell r="E889">
            <v>1094.5134678279001</v>
          </cell>
          <cell r="F889">
            <v>1024.66743634717</v>
          </cell>
          <cell r="G889">
            <v>1013.206653962</v>
          </cell>
          <cell r="H889">
            <v>996.77656015820696</v>
          </cell>
          <cell r="I889">
            <v>986.61182755334005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11.511455950448605</v>
          </cell>
          <cell r="E890">
            <v>11.794326161938523</v>
          </cell>
          <cell r="F890">
            <v>11.041674960637588</v>
          </cell>
          <cell r="G890">
            <v>10.918175150452592</v>
          </cell>
          <cell r="H890">
            <v>10.741126725842758</v>
          </cell>
          <cell r="I890">
            <v>10.631592969324782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11.511455950448605</v>
          </cell>
          <cell r="E891">
            <v>11.794326161938523</v>
          </cell>
          <cell r="F891">
            <v>11.041674960637588</v>
          </cell>
          <cell r="G891">
            <v>10.918175150452592</v>
          </cell>
          <cell r="H891">
            <v>10.741126725842758</v>
          </cell>
          <cell r="I891">
            <v>10.631592969324782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1783.7818692365099</v>
          </cell>
          <cell r="E892">
            <v>1640.93284236827</v>
          </cell>
          <cell r="F892">
            <v>1696.3675031172199</v>
          </cell>
          <cell r="G892">
            <v>1549.3641156201199</v>
          </cell>
          <cell r="H892">
            <v>659.54226424926196</v>
          </cell>
          <cell r="I892">
            <v>9.4769091005153197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21.682106619507604</v>
          </cell>
          <cell r="E893">
            <v>19.945757638465473</v>
          </cell>
          <cell r="F893">
            <v>20.619573336171534</v>
          </cell>
          <cell r="G893">
            <v>18.832727547395162</v>
          </cell>
          <cell r="H893">
            <v>8.016824220578437</v>
          </cell>
          <cell r="I893">
            <v>0.11519309456189467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24.203281807822446</v>
          </cell>
          <cell r="E894">
            <v>22.265031782473095</v>
          </cell>
          <cell r="F894">
            <v>23.017198142703101</v>
          </cell>
          <cell r="G894">
            <v>21.022579587789931</v>
          </cell>
          <cell r="H894">
            <v>8.9490130834363839</v>
          </cell>
          <cell r="I894">
            <v>0.12858764044118481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1.02572643882941E-4</v>
          </cell>
          <cell r="F895">
            <v>4.78392197469331E-5</v>
          </cell>
          <cell r="G895">
            <v>7.0976217496264101E-5</v>
          </cell>
          <cell r="H895">
            <v>1.5302589052571699E-4</v>
          </cell>
          <cell r="I895">
            <v>2.14499536124377E-5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1.7515216788040364</v>
          </cell>
          <cell r="F896">
            <v>1.7508376611677245</v>
          </cell>
          <cell r="G896">
            <v>1.7501586903044493</v>
          </cell>
          <cell r="H896">
            <v>0.65223591763740785</v>
          </cell>
          <cell r="I896">
            <v>1.5859087255198023E-2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D897">
            <v>1.222292522155419E-3</v>
          </cell>
          <cell r="E897">
            <v>1.2447032117261104E-2</v>
          </cell>
          <cell r="F897">
            <v>0.28536442822430852</v>
          </cell>
          <cell r="G897">
            <v>0.26466593670575339</v>
          </cell>
          <cell r="H897">
            <v>1.6485627929243669</v>
          </cell>
          <cell r="I897">
            <v>5.730704739323083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D898">
            <v>1.222292522155416E-3</v>
          </cell>
          <cell r="E898">
            <v>1.2436866606879985E-2</v>
          </cell>
          <cell r="F898">
            <v>0.28500044298422611</v>
          </cell>
          <cell r="G898">
            <v>0.26466593670575389</v>
          </cell>
          <cell r="H898">
            <v>1.6485627929243685</v>
          </cell>
          <cell r="I898">
            <v>5.730704739323083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D899">
            <v>1.5090030786753046E-3</v>
          </cell>
          <cell r="E899">
            <v>1.5141296063547098E-2</v>
          </cell>
          <cell r="F899">
            <v>0.33971955617141275</v>
          </cell>
          <cell r="G899">
            <v>0.30421372003115504</v>
          </cell>
          <cell r="H899">
            <v>1.7726481576270523</v>
          </cell>
          <cell r="I899">
            <v>5.7885906763261152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D900">
            <v>1.5090030786753046E-3</v>
          </cell>
          <cell r="E900">
            <v>1.5141296063547098E-2</v>
          </cell>
          <cell r="F900">
            <v>0.33971955617141275</v>
          </cell>
          <cell r="G900">
            <v>0.30421372003115504</v>
          </cell>
          <cell r="H900">
            <v>1.7726481576270523</v>
          </cell>
          <cell r="I900">
            <v>5.7885906763261152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0.142079865403133</v>
          </cell>
          <cell r="E901">
            <v>1.265680473213E-3</v>
          </cell>
          <cell r="F901">
            <v>1.7129456996734401E-3</v>
          </cell>
          <cell r="G901">
            <v>1.22289156054578E-3</v>
          </cell>
          <cell r="H901">
            <v>0.12241477992018999</v>
          </cell>
          <cell r="I901">
            <v>0.79329534748772901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0.142079865403133</v>
          </cell>
          <cell r="E902">
            <v>0.14314878864421232</v>
          </cell>
          <cell r="F902">
            <v>0.14442928361629556</v>
          </cell>
          <cell r="G902">
            <v>0.14452465585068769</v>
          </cell>
          <cell r="H902">
            <v>0.34292901837234668</v>
          </cell>
          <cell r="I902">
            <v>0.97402434907403312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2229.9674668003699</v>
          </cell>
          <cell r="E903">
            <v>1969.7245045110501</v>
          </cell>
          <cell r="F903">
            <v>1844.13928484193</v>
          </cell>
          <cell r="G903">
            <v>1321.02352825668</v>
          </cell>
          <cell r="H903">
            <v>468.47162203488898</v>
          </cell>
          <cell r="I903">
            <v>52.366643905827999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24.843666073979161</v>
          </cell>
          <cell r="E904">
            <v>21.987800234786583</v>
          </cell>
          <cell r="F904">
            <v>20.646932790130766</v>
          </cell>
          <cell r="G904">
            <v>14.863000992986912</v>
          </cell>
          <cell r="H904">
            <v>5.3235411594873723</v>
          </cell>
          <cell r="I904">
            <v>0.59507549892986289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30.257360472189561</v>
          </cell>
          <cell r="E905">
            <v>26.726248365143224</v>
          </cell>
          <cell r="F905">
            <v>25.02224267085386</v>
          </cell>
          <cell r="G905">
            <v>17.924335525870795</v>
          </cell>
          <cell r="H905">
            <v>6.3564670561043242</v>
          </cell>
          <cell r="I905">
            <v>0.7105379091699866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1.5973690180861601E-4</v>
          </cell>
          <cell r="E906">
            <v>7.1356421418163095E-4</v>
          </cell>
          <cell r="F906">
            <v>1.1253505245809399E-2</v>
          </cell>
          <cell r="G906">
            <v>1.66263784584102E-4</v>
          </cell>
          <cell r="H906">
            <v>2.7097250681174901E-2</v>
          </cell>
          <cell r="I906">
            <v>3.3419200705829899E-3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1.9287333941269287</v>
          </cell>
          <cell r="E907">
            <v>1.9292656656857303</v>
          </cell>
          <cell r="F907">
            <v>1.9359318019786502</v>
          </cell>
          <cell r="G907">
            <v>1.9321763864726358</v>
          </cell>
          <cell r="H907">
            <v>0.4425751097024454</v>
          </cell>
          <cell r="I907">
            <v>7.8824842946658993E-2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7.3900354996087048E-2</v>
          </cell>
          <cell r="F908">
            <v>0.16277060007130362</v>
          </cell>
          <cell r="G908">
            <v>0.20946671413659812</v>
          </cell>
          <cell r="H908">
            <v>0.43493686255968167</v>
          </cell>
          <cell r="I908">
            <v>0.55085482868599633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8.2111505551207831E-2</v>
          </cell>
          <cell r="F909">
            <v>0.18085622230144857</v>
          </cell>
          <cell r="G909">
            <v>0.23274079348510893</v>
          </cell>
          <cell r="H909">
            <v>0.48326318062186824</v>
          </cell>
          <cell r="I909">
            <v>0.61206092076221796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7.3900354996087048E-2</v>
          </cell>
          <cell r="F910">
            <v>0.16277060007130362</v>
          </cell>
          <cell r="G910">
            <v>0.20946671413659812</v>
          </cell>
          <cell r="H910">
            <v>0.43493686255968167</v>
          </cell>
          <cell r="I910">
            <v>0.55085482868599633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9.1773239535893406E-3</v>
          </cell>
          <cell r="F911">
            <v>9.7400078111029107E-3</v>
          </cell>
          <cell r="G911">
            <v>2.6458401627913498E-3</v>
          </cell>
          <cell r="H911">
            <v>1.9864476921945401E-2</v>
          </cell>
          <cell r="I911">
            <v>2.5126975359017499E-2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9.1773239535893406E-3</v>
          </cell>
          <cell r="F912">
            <v>1.8860224672910576E-2</v>
          </cell>
          <cell r="G912">
            <v>2.1432312180269714E-2</v>
          </cell>
          <cell r="H912">
            <v>4.2241115479852639E-2</v>
          </cell>
          <cell r="I912">
            <v>4.7526276330602753E-2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2.3136577360752621E-2</v>
          </cell>
          <cell r="E913">
            <v>5.4141760394881408E-3</v>
          </cell>
          <cell r="F913">
            <v>0.10361890180149026</v>
          </cell>
          <cell r="G913">
            <v>0.11995571443152206</v>
          </cell>
          <cell r="H913">
            <v>0.3282617230922944</v>
          </cell>
          <cell r="I913">
            <v>0.33863393996010921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2.2572516213936161E-2</v>
          </cell>
          <cell r="E914">
            <v>5.3751605075464453E-3</v>
          </cell>
          <cell r="F914">
            <v>0.10425008447655837</v>
          </cell>
          <cell r="G914">
            <v>0.12140841752893922</v>
          </cell>
          <cell r="H914">
            <v>0.39637281090347487</v>
          </cell>
          <cell r="I914">
            <v>0.39554097296125251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4.5709093574688761E-2</v>
          </cell>
          <cell r="E915">
            <v>1.0789336547034593E-2</v>
          </cell>
          <cell r="F915">
            <v>0.20671218517731829</v>
          </cell>
          <cell r="G915">
            <v>0.24136413196046105</v>
          </cell>
          <cell r="H915">
            <v>0.7246345339957686</v>
          </cell>
          <cell r="I915">
            <v>0.73417491292136172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1.7101912316535173E-2</v>
          </cell>
          <cell r="E916">
            <v>6.738685919165926E-3</v>
          </cell>
          <cell r="F916">
            <v>0.35623094319968579</v>
          </cell>
          <cell r="G916">
            <v>0.31615474984044051</v>
          </cell>
          <cell r="H916">
            <v>7.1863071590269296</v>
          </cell>
          <cell r="I916">
            <v>10.701476867464255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1.6030359888354453E-2</v>
          </cell>
          <cell r="E917">
            <v>6.2419467005484655E-3</v>
          </cell>
          <cell r="F917">
            <v>0.4574288385808008</v>
          </cell>
          <cell r="G917">
            <v>0.39325364050863348</v>
          </cell>
          <cell r="H917">
            <v>8.4510340456614994</v>
          </cell>
          <cell r="I917">
            <v>11.889538786650142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2.40783581730937E-2</v>
          </cell>
          <cell r="E918">
            <v>-5.9120362314829501E-4</v>
          </cell>
          <cell r="F918">
            <v>1.23285028275977E-3</v>
          </cell>
          <cell r="G918">
            <v>8.7936892103395706E-5</v>
          </cell>
          <cell r="H918">
            <v>7.2060174696329096E-2</v>
          </cell>
          <cell r="I918">
            <v>7.4484082670919993E-2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2.40783581730937E-2</v>
          </cell>
          <cell r="E919">
            <v>2.3487154549945401E-2</v>
          </cell>
          <cell r="F919">
            <v>2.47200048327052E-2</v>
          </cell>
          <cell r="G919">
            <v>2.4807941724808599E-2</v>
          </cell>
          <cell r="H919">
            <v>0.16668285973201599</v>
          </cell>
          <cell r="I919">
            <v>0.166687684773141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0.1552601572683272</v>
          </cell>
          <cell r="F920">
            <v>0.19329406807834318</v>
          </cell>
          <cell r="G920">
            <v>0.184015579935147</v>
          </cell>
          <cell r="H920">
            <v>0.14714033561899312</v>
          </cell>
          <cell r="I920">
            <v>7.3061210102385823E-2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0.1552601572683272</v>
          </cell>
          <cell r="F921">
            <v>0.19329406807834318</v>
          </cell>
          <cell r="G921">
            <v>0.184015579935147</v>
          </cell>
          <cell r="H921">
            <v>0.14714033561899312</v>
          </cell>
          <cell r="I921">
            <v>7.3061210102385823E-2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2.34916827242924E-2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2.34916827242924E-2</v>
          </cell>
          <cell r="F923">
            <v>2.346920266996844E-2</v>
          </cell>
          <cell r="G923">
            <v>2.3367051875809078E-2</v>
          </cell>
          <cell r="H923">
            <v>2.1594131275074639E-2</v>
          </cell>
          <cell r="I923">
            <v>9.1003560596753311E-3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3.0390501818742194E-3</v>
          </cell>
          <cell r="F924">
            <v>3.3242885336454156E-2</v>
          </cell>
          <cell r="G924">
            <v>3.7424088456270384E-2</v>
          </cell>
          <cell r="H924">
            <v>6.3722533632968634E-2</v>
          </cell>
          <cell r="I924">
            <v>7.2315006389738173E-2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F925">
            <v>3.1421520972529829E-2</v>
          </cell>
          <cell r="G925">
            <v>3.5697746331778711E-2</v>
          </cell>
          <cell r="H925">
            <v>6.1211010018142678E-2</v>
          </cell>
          <cell r="I925">
            <v>7.0665307211315836E-2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1.01947129880285E-3</v>
          </cell>
          <cell r="E926">
            <v>-2.8352103536878999E-4</v>
          </cell>
          <cell r="F926">
            <v>6.2011409903713899E-3</v>
          </cell>
          <cell r="G926">
            <v>6.6746782728514104E-4</v>
          </cell>
          <cell r="H926">
            <v>1.06147016396867E-2</v>
          </cell>
          <cell r="I926">
            <v>5.2588163941540101E-3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1.01947129880285E-3</v>
          </cell>
          <cell r="E927">
            <v>7.3595026343405698E-4</v>
          </cell>
          <cell r="F927">
            <v>6.93709125380545E-3</v>
          </cell>
          <cell r="G927">
            <v>7.6045590810905903E-3</v>
          </cell>
          <cell r="H927">
            <v>1.21831427623641E-2</v>
          </cell>
          <cell r="I927">
            <v>1.29682726998163E-2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0.25960781500859936</v>
          </cell>
          <cell r="F928">
            <v>0.69075829703661762</v>
          </cell>
          <cell r="G928">
            <v>1.0954952667405082</v>
          </cell>
          <cell r="H928">
            <v>2.0907026054711708</v>
          </cell>
          <cell r="I928">
            <v>3.8333545197369632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7.9797484121495676E-2</v>
          </cell>
          <cell r="F929">
            <v>0.20722748911098507</v>
          </cell>
          <cell r="G929">
            <v>0.31600825002130017</v>
          </cell>
          <cell r="H929">
            <v>0.56505475823545115</v>
          </cell>
          <cell r="I929">
            <v>0.98291141531716986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0.25960781500859936</v>
          </cell>
          <cell r="F930">
            <v>0.69075829703661762</v>
          </cell>
          <cell r="G930">
            <v>1.0954952667405082</v>
          </cell>
          <cell r="H930">
            <v>2.0907026054711708</v>
          </cell>
          <cell r="I930">
            <v>3.8333545197369632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3.0481124193056399E-2</v>
          </cell>
          <cell r="F931">
            <v>3.5595529019618002E-2</v>
          </cell>
          <cell r="G931">
            <v>2.04000389434995E-2</v>
          </cell>
          <cell r="H931">
            <v>3.5055446281482099E-2</v>
          </cell>
          <cell r="I931">
            <v>0.21500195425277899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3.0481124193056399E-2</v>
          </cell>
          <cell r="F932">
            <v>6.6027017156459242E-2</v>
          </cell>
          <cell r="G932">
            <v>8.6402039740297504E-2</v>
          </cell>
          <cell r="H932">
            <v>0.16673407407447655</v>
          </cell>
          <cell r="I932">
            <v>0.28769818043744333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1.2238852773848594</v>
          </cell>
          <cell r="E933">
            <v>1.3413328807133611</v>
          </cell>
          <cell r="F933">
            <v>1.2416131305707236</v>
          </cell>
          <cell r="G933">
            <v>1.3777177198188342</v>
          </cell>
          <cell r="H933">
            <v>2.1654538816279367</v>
          </cell>
          <cell r="I933">
            <v>8.7444550466496942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1.4032163235322861</v>
          </cell>
          <cell r="E934">
            <v>1.537873057456272</v>
          </cell>
          <cell r="F934">
            <v>1.4235417685974814</v>
          </cell>
          <cell r="G934">
            <v>1.5795892224476424</v>
          </cell>
          <cell r="H934">
            <v>2.4827492336940318</v>
          </cell>
          <cell r="I934">
            <v>10.025745295402089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1.3217668270935101E-4</v>
          </cell>
          <cell r="E935">
            <v>9.3539641243289891E-3</v>
          </cell>
          <cell r="F935">
            <v>5.5403082047162397E-4</v>
          </cell>
          <cell r="G935">
            <v>1.9066693419561901E-3</v>
          </cell>
          <cell r="H935">
            <v>0.118777224311765</v>
          </cell>
          <cell r="I935">
            <v>0.57513856835132104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0.10547310215138535</v>
          </cell>
          <cell r="E936">
            <v>0.1147268508889788</v>
          </cell>
          <cell r="F936">
            <v>0.11499425736676976</v>
          </cell>
          <cell r="G936">
            <v>0.11661854086273916</v>
          </cell>
          <cell r="H936">
            <v>0.23176654728205531</v>
          </cell>
          <cell r="I936">
            <v>0.70842298744637755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67.815394581973521</v>
          </cell>
          <cell r="F937">
            <v>66.44155435064701</v>
          </cell>
          <cell r="G937">
            <v>64.47256407615069</v>
          </cell>
          <cell r="H937">
            <v>59.383205239498317</v>
          </cell>
          <cell r="I937">
            <v>52.896940072054662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1.2543849989376057</v>
          </cell>
          <cell r="E938">
            <v>1.4868182069406157</v>
          </cell>
          <cell r="F938">
            <v>1.4439566247451199</v>
          </cell>
          <cell r="G938">
            <v>1.4438235049588615</v>
          </cell>
          <cell r="H938">
            <v>1.4713600633876858</v>
          </cell>
          <cell r="I938">
            <v>1.465978778189361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0.14272675162028922</v>
          </cell>
          <cell r="E939">
            <v>2.6199018133000841E-2</v>
          </cell>
          <cell r="F939">
            <v>0.37331596595984567</v>
          </cell>
          <cell r="G939">
            <v>0.40265050008850811</v>
          </cell>
          <cell r="H939">
            <v>1.3873814217143567</v>
          </cell>
          <cell r="I939">
            <v>1.4500111406424931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0.40737770711462123</v>
          </cell>
          <cell r="E940">
            <v>0.43952588055258873</v>
          </cell>
          <cell r="F940">
            <v>0.47167552129454504</v>
          </cell>
          <cell r="G940">
            <v>0.45763333122533129</v>
          </cell>
          <cell r="H940">
            <v>0.58390384393447525</v>
          </cell>
          <cell r="I940">
            <v>0.51807270446950515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2.7861933355239572E-2</v>
          </cell>
          <cell r="E941">
            <v>4.2188068398777415E-4</v>
          </cell>
          <cell r="F941">
            <v>3.1998669779436266E-2</v>
          </cell>
          <cell r="G941">
            <v>0.15394279671888397</v>
          </cell>
          <cell r="H941">
            <v>0.23386080737720119</v>
          </cell>
          <cell r="I941">
            <v>0.17253230531618099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17.424531648959938</v>
          </cell>
          <cell r="E942">
            <v>20.1583468763646</v>
          </cell>
          <cell r="F942">
            <v>17.796246723032276</v>
          </cell>
          <cell r="G942">
            <v>17.772949422425167</v>
          </cell>
          <cell r="H942">
            <v>14.205683757704548</v>
          </cell>
          <cell r="I942">
            <v>6.3755057285867434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2.4630214436998293E-2</v>
          </cell>
          <cell r="E943">
            <v>1.7017686932228073E-3</v>
          </cell>
          <cell r="F943">
            <v>0.19895695522485157</v>
          </cell>
          <cell r="G943">
            <v>0.18159400741359738</v>
          </cell>
          <cell r="H943">
            <v>0.38190244166961757</v>
          </cell>
          <cell r="I943">
            <v>0.20210451847663308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0.15532704751373899</v>
          </cell>
          <cell r="E944">
            <v>7.341248430045974E-2</v>
          </cell>
          <cell r="F944">
            <v>0.15740869441971694</v>
          </cell>
          <cell r="G944">
            <v>0.12900470719351809</v>
          </cell>
          <cell r="H944">
            <v>1.5993898986035444E-2</v>
          </cell>
          <cell r="I944">
            <v>1.9737661677876977E-2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21.504297857566094</v>
          </cell>
          <cell r="E945">
            <v>19.944445611526564</v>
          </cell>
          <cell r="F945">
            <v>20.433125509425114</v>
          </cell>
          <cell r="G945">
            <v>18.664332044777066</v>
          </cell>
          <cell r="H945">
            <v>7.9291672816016634</v>
          </cell>
          <cell r="I945">
            <v>0.13940043069555041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1.6727060340865987</v>
          </cell>
          <cell r="E946">
            <v>4.1080711467169717</v>
          </cell>
          <cell r="F946">
            <v>4.2538165584119136</v>
          </cell>
          <cell r="G946">
            <v>6.4123001103294532</v>
          </cell>
          <cell r="H946">
            <v>16.239859089375706</v>
          </cell>
          <cell r="I946">
            <v>19.243781135829227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4.2869898347978301</v>
          </cell>
          <cell r="E947">
            <v>4.3694990845156001</v>
          </cell>
          <cell r="F947">
            <v>4.0408419255747567</v>
          </cell>
          <cell r="G947">
            <v>3.6059554195306451</v>
          </cell>
          <cell r="H947">
            <v>3.6243947664997811</v>
          </cell>
          <cell r="I947">
            <v>1.7665906511127869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1.9491399035981367</v>
          </cell>
          <cell r="E948">
            <v>3.5038091245860841</v>
          </cell>
          <cell r="F948">
            <v>3.3587692833016343</v>
          </cell>
          <cell r="G948">
            <v>2.8388581783316575</v>
          </cell>
          <cell r="H948">
            <v>2.3679015540857131</v>
          </cell>
          <cell r="I948">
            <v>1.8413911757523822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4.1827884086878395</v>
          </cell>
          <cell r="E949">
            <v>3.5009045505688943</v>
          </cell>
          <cell r="F949">
            <v>3.7352550768996409</v>
          </cell>
          <cell r="G949">
            <v>2.231097110680055</v>
          </cell>
          <cell r="H949">
            <v>0.72797207534103037</v>
          </cell>
          <cell r="I949">
            <v>0.24068807607041917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9.0319742603760886</v>
          </cell>
          <cell r="E950">
            <v>10.276068820891499</v>
          </cell>
          <cell r="F950">
            <v>10.180813813710063</v>
          </cell>
          <cell r="G950">
            <v>10.18124603191788</v>
          </cell>
          <cell r="H950">
            <v>10.230466569831234</v>
          </cell>
          <cell r="I950">
            <v>19.492485842399979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2.2008004887396172E-2</v>
          </cell>
          <cell r="E951">
            <v>1.9907749058027716E-3</v>
          </cell>
          <cell r="F951">
            <v>5.1075390751412819E-2</v>
          </cell>
          <cell r="G951">
            <v>6.8804992505904605E-2</v>
          </cell>
          <cell r="H951">
            <v>4.7378659545378232E-2</v>
          </cell>
          <cell r="I951">
            <v>2.571490924503364E-2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7.9624746516879646E-3</v>
          </cell>
          <cell r="E952">
            <v>1.8272774894069082E-3</v>
          </cell>
          <cell r="F952">
            <v>0.10914531017515675</v>
          </cell>
          <cell r="G952">
            <v>4.1134633659665999E-2</v>
          </cell>
          <cell r="H952">
            <v>0.13671031622840452</v>
          </cell>
          <cell r="I952">
            <v>2.4795634606853403E-3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7.2328462659842704E-2</v>
          </cell>
          <cell r="E953">
            <v>3.274307353905475E-2</v>
          </cell>
          <cell r="F953">
            <v>0.75088855258273834</v>
          </cell>
          <cell r="G953">
            <v>0.93333025944213766</v>
          </cell>
          <cell r="H953">
            <v>1.3682410119880539</v>
          </cell>
          <cell r="I953">
            <v>1.1545832498589605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3.4884115813585196E-5</v>
          </cell>
          <cell r="F954">
            <v>3.1636971540593528E-4</v>
          </cell>
          <cell r="G954">
            <v>6.8044508111620935E-4</v>
          </cell>
          <cell r="H954">
            <v>2.1919255002053033E-3</v>
          </cell>
          <cell r="I954">
            <v>1.8602602296191439E-3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8.02909373115306E-2</v>
          </cell>
          <cell r="E955">
            <v>3.4605235144275236E-2</v>
          </cell>
          <cell r="F955">
            <v>0.86035023247330022</v>
          </cell>
          <cell r="G955">
            <v>0.97514533818292159</v>
          </cell>
          <cell r="H955">
            <v>1.5071432537166634</v>
          </cell>
          <cell r="I955">
            <v>1.158923073549265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5.1616765779274938E-2</v>
          </cell>
          <cell r="E956">
            <v>3.0742993036386064E-2</v>
          </cell>
          <cell r="F956">
            <v>0.72833533453514165</v>
          </cell>
          <cell r="G956">
            <v>0.78926529906890941</v>
          </cell>
          <cell r="H956">
            <v>1.2082409553284235</v>
          </cell>
          <cell r="I956">
            <v>1.1216301337001287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5.2138147251792825E-2</v>
          </cell>
          <cell r="E957">
            <v>3.1053528319581872E-2</v>
          </cell>
          <cell r="F957">
            <v>0.73569225710620501</v>
          </cell>
          <cell r="G957">
            <v>0.79723767582718097</v>
          </cell>
          <cell r="H957">
            <v>1.2204454094226498</v>
          </cell>
          <cell r="I957">
            <v>1.1329597310102333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5.1616765779274938E-2</v>
          </cell>
          <cell r="E958">
            <v>3.0742993036386064E-2</v>
          </cell>
          <cell r="F958">
            <v>0.72833533453514165</v>
          </cell>
          <cell r="G958">
            <v>0.78926529906890941</v>
          </cell>
          <cell r="H958">
            <v>1.2082409553284235</v>
          </cell>
          <cell r="I958">
            <v>1.1216301337001287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3.3787427922290803E-5</v>
          </cell>
          <cell r="E959">
            <v>2.5420874872567598E-3</v>
          </cell>
          <cell r="F959">
            <v>6.7774642346943595E-2</v>
          </cell>
          <cell r="G959">
            <v>5.4381789926529499E-2</v>
          </cell>
          <cell r="H959">
            <v>8.30083667444938E-2</v>
          </cell>
          <cell r="I959">
            <v>5.9629340094260699E-2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6.8319884264710206E-3</v>
          </cell>
          <cell r="E960">
            <v>3.4588830029015404E-3</v>
          </cell>
          <cell r="F960">
            <v>6.9878735841824774E-2</v>
          </cell>
          <cell r="G960">
            <v>7.8916022851528017E-2</v>
          </cell>
          <cell r="H960">
            <v>0.12810762418592297</v>
          </cell>
          <cell r="I960">
            <v>9.0425836355798803E-2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1.0287229428150506</v>
          </cell>
          <cell r="E961">
            <v>1.5513905119433495</v>
          </cell>
          <cell r="F961">
            <v>1.8125065008800145</v>
          </cell>
          <cell r="G961">
            <v>2.28163948360785</v>
          </cell>
          <cell r="H961">
            <v>2.956437053496118</v>
          </cell>
          <cell r="I961">
            <v>4.6772749533440559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1.1062161459196103</v>
          </cell>
          <cell r="E962">
            <v>1.8395778432838015</v>
          </cell>
          <cell r="F962">
            <v>2.4235377782472574</v>
          </cell>
          <cell r="G962">
            <v>3.1548806602639172</v>
          </cell>
          <cell r="H962">
            <v>4.3766476556530511</v>
          </cell>
          <cell r="I962">
            <v>5.1808058892620776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3.390669224940253</v>
          </cell>
          <cell r="F963">
            <v>4.236044279127273</v>
          </cell>
          <cell r="G963">
            <v>5.4354353280346883</v>
          </cell>
          <cell r="H963">
            <v>7.3317207959917923</v>
          </cell>
          <cell r="I963">
            <v>9.8567095545542465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7.3979206614917262E-2</v>
          </cell>
          <cell r="H964">
            <v>0.56899295398978089</v>
          </cell>
          <cell r="I964">
            <v>1.1158317152112682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7.4726471328199345E-2</v>
          </cell>
          <cell r="H965">
            <v>0.57474035756543551</v>
          </cell>
          <cell r="I965">
            <v>1.1271027426376463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1.6138285757676601E-2</v>
          </cell>
          <cell r="H966">
            <v>1.9128670949857599E-2</v>
          </cell>
          <cell r="I966">
            <v>7.1585070722826799E-2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1.6138285757676601E-2</v>
          </cell>
          <cell r="H967">
            <v>8.8433611692180197E-2</v>
          </cell>
          <cell r="I967">
            <v>0.160018682415007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1.8461923821300754</v>
          </cell>
          <cell r="E968">
            <v>3.5257345961849373E-2</v>
          </cell>
          <cell r="F968">
            <v>4.6766954383897164E-2</v>
          </cell>
          <cell r="G968">
            <v>5.3922115618931635E-2</v>
          </cell>
          <cell r="H968">
            <v>7.3349693510087521E-2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210.25226611058</v>
          </cell>
          <cell r="E969">
            <v>3.9979613269455898</v>
          </cell>
          <cell r="F969">
            <v>5.2690340924518804</v>
          </cell>
          <cell r="G969">
            <v>6.0108619654835103</v>
          </cell>
          <cell r="H969">
            <v>8.0069840868711601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2.7305489105270113</v>
          </cell>
          <cell r="E970">
            <v>5.1921575674618033E-2</v>
          </cell>
          <cell r="F970">
            <v>6.8429014187686765E-2</v>
          </cell>
          <cell r="G970">
            <v>7.8063142408876643E-2</v>
          </cell>
          <cell r="H970">
            <v>0.10398680632300204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3.8959840692545197E-2</v>
          </cell>
          <cell r="E971">
            <v>1.30489062932237E-3</v>
          </cell>
          <cell r="F971">
            <v>2.7836391249269898E-3</v>
          </cell>
          <cell r="G971">
            <v>2.5401775174320402E-3</v>
          </cell>
          <cell r="H971">
            <v>6.7888017458788801E-3</v>
          </cell>
          <cell r="I971">
            <v>2.1163089866434E-4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0.13967684069254521</v>
          </cell>
          <cell r="E972">
            <v>3.3728611437715827E-3</v>
          </cell>
          <cell r="F972">
            <v>4.4527954300966066E-3</v>
          </cell>
          <cell r="G972">
            <v>5.1083910974336066E-3</v>
          </cell>
          <cell r="H972">
            <v>6.9242662599162206E-3</v>
          </cell>
          <cell r="I972">
            <v>-2.3179551404621003E-4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D973">
            <v>8.7201523367708839E-5</v>
          </cell>
          <cell r="E973">
            <v>1.5566493293916279E-4</v>
          </cell>
          <cell r="F973">
            <v>0.94143821776585523</v>
          </cell>
          <cell r="G973">
            <v>1.2624823695506722</v>
          </cell>
          <cell r="H973">
            <v>2.2967636257533499</v>
          </cell>
          <cell r="I973">
            <v>2.6446414031982814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D974">
            <v>2.2001721693247342E-3</v>
          </cell>
          <cell r="E974">
            <v>8.3290232052140429E-4</v>
          </cell>
          <cell r="F974">
            <v>0.94221345591514494</v>
          </cell>
          <cell r="G974">
            <v>1.2626613690989064</v>
          </cell>
          <cell r="H974">
            <v>2.2975385412952409</v>
          </cell>
          <cell r="I974">
            <v>2.645269590029073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0.172162688876798</v>
          </cell>
          <cell r="E975">
            <v>2.2728618280651001E-3</v>
          </cell>
          <cell r="F975">
            <v>7.8421579598029506E-2</v>
          </cell>
          <cell r="G975">
            <v>4.6443505808453897E-2</v>
          </cell>
          <cell r="H975">
            <v>0.123076482726488</v>
          </cell>
          <cell r="I975">
            <v>0.18505130394545699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0.17216392840620109</v>
          </cell>
          <cell r="E976">
            <v>5.9426473652843093E-2</v>
          </cell>
          <cell r="F976">
            <v>0.13654831884031804</v>
          </cell>
          <cell r="G976">
            <v>0.17862377299295107</v>
          </cell>
          <cell r="H976">
            <v>0.25376203492653376</v>
          </cell>
          <cell r="I976">
            <v>0.30836392199672796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D977">
            <v>1.1498404132404882E-2</v>
          </cell>
          <cell r="E977">
            <v>6.0809118825010111E-3</v>
          </cell>
          <cell r="F977">
            <v>0.14073851391243461</v>
          </cell>
          <cell r="G977">
            <v>8.0617811879834675E-2</v>
          </cell>
          <cell r="H977">
            <v>0.3241246773457766</v>
          </cell>
          <cell r="I977">
            <v>0.2792402492242998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D978">
            <v>1.5533069372795996E-2</v>
          </cell>
          <cell r="E978">
            <v>7.6247857578215896E-3</v>
          </cell>
          <cell r="F978">
            <v>0.1815986819193014</v>
          </cell>
          <cell r="G978">
            <v>9.8569707229888753E-2</v>
          </cell>
          <cell r="H978">
            <v>0.38137436685861575</v>
          </cell>
          <cell r="I978">
            <v>0.31031007353484291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0.602355567925413</v>
          </cell>
          <cell r="E979">
            <v>1.86106778276016E-3</v>
          </cell>
          <cell r="F979">
            <v>2.26343170898777E-2</v>
          </cell>
          <cell r="G979">
            <v>2.1939744011235801E-2</v>
          </cell>
          <cell r="H979">
            <v>3.0919715124900101E-2</v>
          </cell>
          <cell r="I979">
            <v>5.9412202263102502E-2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0.602355567925413</v>
          </cell>
          <cell r="E980">
            <v>2.5625862747909012E-2</v>
          </cell>
          <cell r="F980">
            <v>4.5966007201501013E-2</v>
          </cell>
          <cell r="G980">
            <v>6.6360399511997015E-2</v>
          </cell>
          <cell r="H980">
            <v>6.84935447845504E-2</v>
          </cell>
          <cell r="I980">
            <v>8.5555356179532194E-2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D981">
            <v>7.7762492198319539E-4</v>
          </cell>
          <cell r="E981">
            <v>2.128451478681067E-3</v>
          </cell>
          <cell r="F981">
            <v>2.202083408087661E-3</v>
          </cell>
          <cell r="G981">
            <v>0.15490304182072209</v>
          </cell>
          <cell r="H981">
            <v>0.16859613171976637</v>
          </cell>
          <cell r="I981">
            <v>0.13422934057540406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D982">
            <v>5.0914676210149805E-3</v>
          </cell>
          <cell r="E982">
            <v>4.7844130238454173E-3</v>
          </cell>
          <cell r="F982">
            <v>3.0530738656352925E-3</v>
          </cell>
          <cell r="G982">
            <v>2.3031966985220899E-2</v>
          </cell>
          <cell r="H982">
            <v>3.070376191935054E-2</v>
          </cell>
          <cell r="I982">
            <v>1.0507868598826841E-3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E983">
            <v>1.009735898313549E-4</v>
          </cell>
          <cell r="F983">
            <v>1.7229853042113622E-4</v>
          </cell>
          <cell r="G983">
            <v>1.783642573155242E-4</v>
          </cell>
          <cell r="H983">
            <v>5.8358225092777533E-4</v>
          </cell>
          <cell r="I983">
            <v>3.7204292870354067E-4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D984">
            <v>5.869092542998177E-3</v>
          </cell>
          <cell r="E984">
            <v>7.0138380923578381E-3</v>
          </cell>
          <cell r="F984">
            <v>5.4274558041440936E-3</v>
          </cell>
          <cell r="G984">
            <v>0.17811337306325864</v>
          </cell>
          <cell r="H984">
            <v>0.19988347589004452</v>
          </cell>
          <cell r="I984">
            <v>0.13565217036399033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4.0499763912151785</v>
          </cell>
          <cell r="E985">
            <v>4.649727919011303</v>
          </cell>
          <cell r="F985">
            <v>5.7384962305656444</v>
          </cell>
          <cell r="G985">
            <v>6.5275536935813641</v>
          </cell>
          <cell r="H985">
            <v>8.9721244375740756</v>
          </cell>
          <cell r="I985">
            <v>18.903734008899676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4.0499763912151785</v>
          </cell>
          <cell r="E986">
            <v>4.649727919011303</v>
          </cell>
          <cell r="F986">
            <v>5.7384962305656444</v>
          </cell>
          <cell r="G986">
            <v>6.5275536935813641</v>
          </cell>
          <cell r="H986">
            <v>8.9721244375740756</v>
          </cell>
          <cell r="I986">
            <v>18.903734008899676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66.782026660973088</v>
          </cell>
          <cell r="F987">
            <v>65.887030306479787</v>
          </cell>
          <cell r="G987">
            <v>64.87837932369753</v>
          </cell>
          <cell r="H987">
            <v>62.328030452496208</v>
          </cell>
          <cell r="I987">
            <v>58.319860093770238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2.9331568193883422E-2</v>
          </cell>
          <cell r="E988">
            <v>3.5202836850362421E-3</v>
          </cell>
          <cell r="F988">
            <v>3.9060938505051067E-2</v>
          </cell>
          <cell r="G988">
            <v>7.387251049907774E-2</v>
          </cell>
          <cell r="H988">
            <v>7.7778666213926873E-2</v>
          </cell>
          <cell r="I988">
            <v>6.2564220399353637E-2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1.3806314959757111</v>
          </cell>
          <cell r="E989">
            <v>1.6077635380196098</v>
          </cell>
          <cell r="F989">
            <v>1.5718988092199571</v>
          </cell>
          <cell r="G989">
            <v>1.572879918482796</v>
          </cell>
          <cell r="H989">
            <v>1.596822566540617</v>
          </cell>
          <cell r="I989">
            <v>1.5935311166603072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D990">
            <v>2.847054388681142E-2</v>
          </cell>
          <cell r="E990">
            <v>6.0074775124120683E-4</v>
          </cell>
          <cell r="F990">
            <v>0.20955716811342734</v>
          </cell>
          <cell r="G990">
            <v>0.20825139947986793</v>
          </cell>
          <cell r="H990">
            <v>0.34998985686203016</v>
          </cell>
          <cell r="I990">
            <v>0.4264578095763058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D991">
            <v>3.5735311160998463E-2</v>
          </cell>
          <cell r="E991">
            <v>3.2195969011697574E-4</v>
          </cell>
          <cell r="F991">
            <v>5.6032616726736664E-2</v>
          </cell>
          <cell r="G991">
            <v>0.20946786454216867</v>
          </cell>
          <cell r="H991">
            <v>0.34513403699490169</v>
          </cell>
          <cell r="I991">
            <v>0.38645433664207701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0.47162393633071015</v>
          </cell>
          <cell r="E992">
            <v>0.47542167817630593</v>
          </cell>
          <cell r="F992">
            <v>0.51625912157092257</v>
          </cell>
          <cell r="G992">
            <v>0.50262133917485796</v>
          </cell>
          <cell r="H992">
            <v>1.0865445215032621</v>
          </cell>
          <cell r="I992">
            <v>1.0423159507365609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2.0609149822971586</v>
          </cell>
          <cell r="E993">
            <v>3.7891145300667604</v>
          </cell>
          <cell r="F993">
            <v>3.0690943791427134</v>
          </cell>
          <cell r="G993">
            <v>3.752720883768216</v>
          </cell>
          <cell r="H993">
            <v>3.3720336445290906</v>
          </cell>
          <cell r="I993">
            <v>2.8611621238642697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18.828978950016289</v>
          </cell>
          <cell r="E994">
            <v>18.633973083287913</v>
          </cell>
          <cell r="F994">
            <v>18.359672899455106</v>
          </cell>
          <cell r="G994">
            <v>18.075821137349834</v>
          </cell>
          <cell r="H994">
            <v>15.049356092200727</v>
          </cell>
          <cell r="I994">
            <v>6.3494731782306539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4.5264626229043161</v>
          </cell>
          <cell r="E995">
            <v>3.6645526213188888</v>
          </cell>
          <cell r="F995">
            <v>4.1013250712604101</v>
          </cell>
          <cell r="G995">
            <v>2.6839582193951417</v>
          </cell>
          <cell r="H995">
            <v>0.97354999754078819</v>
          </cell>
          <cell r="I995">
            <v>0.36009919677422553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9.7556341839133971</v>
          </cell>
          <cell r="E996">
            <v>11.655530507840938</v>
          </cell>
          <cell r="F996">
            <v>11.511411638723425</v>
          </cell>
          <cell r="G996">
            <v>11.537411219867773</v>
          </cell>
          <cell r="H996">
            <v>12.520282195749582</v>
          </cell>
          <cell r="I996">
            <v>28.604610204547782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23.239894641948919</v>
          </cell>
          <cell r="E997">
            <v>18.715883586875201</v>
          </cell>
          <cell r="F997">
            <v>18.561063896103988</v>
          </cell>
          <cell r="G997">
            <v>18.564385572775894</v>
          </cell>
          <cell r="H997">
            <v>12.240239937100233</v>
          </cell>
          <cell r="I997">
            <v>0.14246009656912575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1.8884529976175626</v>
          </cell>
          <cell r="E998">
            <v>4.4985238886644217</v>
          </cell>
          <cell r="F998">
            <v>4.528157794147134</v>
          </cell>
          <cell r="G998">
            <v>4.5663717191768374</v>
          </cell>
          <cell r="H998">
            <v>11.172670515910124</v>
          </cell>
          <cell r="I998">
            <v>14.774148152912456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4.6469510549375208</v>
          </cell>
          <cell r="E999">
            <v>3.7777452213096723</v>
          </cell>
          <cell r="F999">
            <v>2.7293139115555016</v>
          </cell>
          <cell r="G999">
            <v>2.4459708944087355</v>
          </cell>
          <cell r="H999">
            <v>2.4145645431632112</v>
          </cell>
          <cell r="I999">
            <v>0.65943993295553727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0.1756570274326533</v>
          </cell>
          <cell r="E1000">
            <v>3.6292902232236926E-2</v>
          </cell>
          <cell r="F1000">
            <v>0.72411221913793811</v>
          </cell>
          <cell r="G1000">
            <v>0.76042466039385537</v>
          </cell>
          <cell r="H1000">
            <v>1.1950027527590992</v>
          </cell>
          <cell r="I1000">
            <v>1.113842800294212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3.2071061307493012</v>
          </cell>
          <cell r="H1001">
            <v>7.3229611423199712</v>
          </cell>
          <cell r="I1001">
            <v>17.688060923015534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3.9839662854413893</v>
          </cell>
          <cell r="H1002">
            <v>9.0571695480648859</v>
          </cell>
          <cell r="I1002">
            <v>21.781996564686064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0.25537664786814301</v>
          </cell>
          <cell r="H1003">
            <v>4.8132091623328703E-2</v>
          </cell>
          <cell r="I1003">
            <v>1.43645313506735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0.25537664786814301</v>
          </cell>
          <cell r="H1004">
            <v>0.59722578976555785</v>
          </cell>
          <cell r="I1004">
            <v>1.6295703206705998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E1005">
            <v>6.3184199127143219E-4</v>
          </cell>
          <cell r="F1005">
            <v>4.8740020852826062E-3</v>
          </cell>
          <cell r="G1005">
            <v>5.9651397533512316E-3</v>
          </cell>
          <cell r="H1005">
            <v>9.3560149854937744E-3</v>
          </cell>
          <cell r="I1005">
            <v>4.1027312042400156E-3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9.180873559535088E-5</v>
          </cell>
          <cell r="F1006">
            <v>4.2094504240941938E-3</v>
          </cell>
          <cell r="G1006">
            <v>5.2615762735341793E-3</v>
          </cell>
          <cell r="H1006">
            <v>8.7781177827194207E-3</v>
          </cell>
          <cell r="I1006">
            <v>4.0248717306751326E-3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2.40163186166695E-3</v>
          </cell>
          <cell r="E1007">
            <v>1.08363122901994E-3</v>
          </cell>
          <cell r="F1007">
            <v>2.9618299496595299E-3</v>
          </cell>
          <cell r="G1007">
            <v>2.69366833882753E-3</v>
          </cell>
          <cell r="H1007">
            <v>2.20177317322162E-3</v>
          </cell>
          <cell r="I1007">
            <v>8.6894343933285802E-4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2.40163186166695E-3</v>
          </cell>
          <cell r="E1008">
            <v>4.1936626541630006E-5</v>
          </cell>
          <cell r="F1008">
            <v>1.8634132382420896E-3</v>
          </cell>
          <cell r="G1008">
            <v>1.9439321581760502E-3</v>
          </cell>
          <cell r="H1008">
            <v>3.0444467188084495E-3</v>
          </cell>
          <cell r="I1008">
            <v>1.3240148699609896E-3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9.2906043273291097</v>
          </cell>
          <cell r="E1009">
            <v>9.2684641286916296</v>
          </cell>
          <cell r="F1009">
            <v>7.5717666598321403</v>
          </cell>
          <cell r="G1009">
            <v>6.2529538516447003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7.2160033610323193E-2</v>
          </cell>
          <cell r="E1010">
            <v>7.1988070902459317E-2</v>
          </cell>
          <cell r="F1010">
            <v>5.8809838134618576E-2</v>
          </cell>
          <cell r="G1010">
            <v>4.8566631857434574E-2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0.10022226890322677</v>
          </cell>
          <cell r="E1011">
            <v>9.9983431808971263E-2</v>
          </cell>
          <cell r="F1011">
            <v>8.1680330742525772E-2</v>
          </cell>
          <cell r="G1011">
            <v>6.7453655357548062E-2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6.9949286963510854E-3</v>
          </cell>
          <cell r="F1012">
            <v>6.9843524772301548E-3</v>
          </cell>
          <cell r="G1012">
            <v>6.9536172747924748E-3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2179.3228036287001</v>
          </cell>
          <cell r="E1013">
            <v>1831.6411342773099</v>
          </cell>
          <cell r="F1013">
            <v>1813.87563009267</v>
          </cell>
          <cell r="G1013">
            <v>1199.73173680271</v>
          </cell>
          <cell r="H1013">
            <v>1069.5026361960399</v>
          </cell>
          <cell r="I1013">
            <v>30.1741007721245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38.830179222775442</v>
          </cell>
          <cell r="E1014">
            <v>32.377273715544014</v>
          </cell>
          <cell r="F1014">
            <v>35.706172596838478</v>
          </cell>
          <cell r="G1014">
            <v>25.10748888752261</v>
          </cell>
          <cell r="H1014">
            <v>23.589045752456226</v>
          </cell>
          <cell r="I1014">
            <v>5.1743193959781255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38.640475241643664</v>
          </cell>
          <cell r="E1015">
            <v>32.475906636122581</v>
          </cell>
          <cell r="F1015">
            <v>32.160915427174984</v>
          </cell>
          <cell r="G1015">
            <v>21.271839305012577</v>
          </cell>
          <cell r="H1015">
            <v>18.96281269851141</v>
          </cell>
          <cell r="I1015">
            <v>0.53500178673979681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0.3137516322848411</v>
          </cell>
          <cell r="E1016">
            <v>1.4998263446775668E-2</v>
          </cell>
          <cell r="F1016">
            <v>3.6479532138469564</v>
          </cell>
          <cell r="G1016">
            <v>3.6872835087563312</v>
          </cell>
          <cell r="H1016">
            <v>4.643977780527111</v>
          </cell>
          <cell r="I1016">
            <v>4.6374564119994623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1.1371594209097611E-2</v>
          </cell>
          <cell r="G1017">
            <v>0.24123413005740341</v>
          </cell>
          <cell r="H1017">
            <v>0.12855519266889032</v>
          </cell>
          <cell r="I1017">
            <v>4.5736258725349782E-2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4.2397934857566497E-3</v>
          </cell>
          <cell r="E1018">
            <v>3.0021757619043898E-4</v>
          </cell>
          <cell r="F1018">
            <v>5.7561870150198201E-4</v>
          </cell>
          <cell r="G1018">
            <v>8.5450848500958601E-4</v>
          </cell>
          <cell r="H1018">
            <v>3.0355776712070199E-3</v>
          </cell>
          <cell r="I1018">
            <v>7.8792335290921792E-3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1.9887231637518568</v>
          </cell>
          <cell r="E1019">
            <v>1.9890233813280471</v>
          </cell>
          <cell r="F1019">
            <v>1.9895990000295491</v>
          </cell>
          <cell r="G1019">
            <v>1.9904535085145587</v>
          </cell>
          <cell r="H1019">
            <v>1.9952655441134022</v>
          </cell>
          <cell r="I1019">
            <v>1.1141208448223141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3.3438730064294102</v>
          </cell>
          <cell r="G1020">
            <v>4.2664046896523402</v>
          </cell>
          <cell r="H1020">
            <v>7.8600904070819997</v>
          </cell>
          <cell r="I1020">
            <v>10.022168850892999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0.1185770569655818</v>
          </cell>
          <cell r="G1021">
            <v>0.15734258429923506</v>
          </cell>
          <cell r="H1021">
            <v>0.3093865373000364</v>
          </cell>
          <cell r="I1021">
            <v>0.41581338849449739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0.1185770569655818</v>
          </cell>
          <cell r="G1022">
            <v>0.15734258429923506</v>
          </cell>
          <cell r="H1022">
            <v>0.3093865373000364</v>
          </cell>
          <cell r="I1022">
            <v>0.41581338849449739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5.9288528482790911E-2</v>
          </cell>
          <cell r="G1023">
            <v>7.5645473220786061E-2</v>
          </cell>
          <cell r="H1023">
            <v>0.13936330509010644</v>
          </cell>
          <cell r="I1023">
            <v>0.17769802927115277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1.33149276024642E-5</v>
          </cell>
          <cell r="E1024">
            <v>4.4389585168234802E-5</v>
          </cell>
          <cell r="F1024">
            <v>1.27249511363988E-2</v>
          </cell>
          <cell r="G1024">
            <v>1.39579097224349E-3</v>
          </cell>
          <cell r="H1024">
            <v>6.7942515766054399E-3</v>
          </cell>
          <cell r="I1024">
            <v>2.1053193742039799E-2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1.33149276024642E-5</v>
          </cell>
          <cell r="E1025">
            <v>6.2625906128768987E-6</v>
          </cell>
          <cell r="F1025">
            <v>1.2682065506763257E-2</v>
          </cell>
          <cell r="G1025">
            <v>1.4091164411184883E-2</v>
          </cell>
          <cell r="H1025">
            <v>2.6816467791968925E-2</v>
          </cell>
          <cell r="I1025">
            <v>3.3097557759849315E-2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2.0865182969561236</v>
          </cell>
          <cell r="E1026">
            <v>2.4004720821731955</v>
          </cell>
          <cell r="F1026">
            <v>2.3275199079907685</v>
          </cell>
          <cell r="G1026">
            <v>2.4711824560325439</v>
          </cell>
          <cell r="H1026">
            <v>2.637586820720359</v>
          </cell>
          <cell r="I1026">
            <v>2.006159253129451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2.0865182969561236</v>
          </cell>
          <cell r="E1027">
            <v>2.4004720821731955</v>
          </cell>
          <cell r="F1027">
            <v>2.3275199079907685</v>
          </cell>
          <cell r="G1027">
            <v>2.4711824560325439</v>
          </cell>
          <cell r="H1027">
            <v>2.637586820720359</v>
          </cell>
          <cell r="I1027">
            <v>2.006159253129451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3.9816528438306679E-2</v>
          </cell>
          <cell r="G1028">
            <v>3.6697355940962927E-2</v>
          </cell>
          <cell r="H1028">
            <v>3.865181926945549E-2</v>
          </cell>
          <cell r="I1028">
            <v>3.6430076438892511E-2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3.9816528438306679E-2</v>
          </cell>
          <cell r="G1029">
            <v>3.6697355940962927E-2</v>
          </cell>
          <cell r="H1029">
            <v>3.865181926945549E-2</v>
          </cell>
          <cell r="I1029">
            <v>3.6430076438892511E-2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1.09879281702421E-5</v>
          </cell>
          <cell r="F1030">
            <v>3.2004506992007798E-3</v>
          </cell>
          <cell r="G1030">
            <v>1.1981891324130899E-5</v>
          </cell>
          <cell r="H1030">
            <v>1.3417296896871201E-5</v>
          </cell>
          <cell r="I1030">
            <v>9.2611953450459895E-6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1.09879281702421E-5</v>
          </cell>
          <cell r="F1031">
            <v>3.2074418768004423E-3</v>
          </cell>
          <cell r="G1031">
            <v>3.2083900474575507E-3</v>
          </cell>
          <cell r="H1031">
            <v>3.571883805338572E-3</v>
          </cell>
          <cell r="I1031">
            <v>3.6281900281393753E-3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2.0325184718001226</v>
          </cell>
          <cell r="G1032">
            <v>2.0663920614865856</v>
          </cell>
          <cell r="H1032">
            <v>3.292933930419637</v>
          </cell>
          <cell r="I1032">
            <v>3.2333622408004081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2.0325184718001226</v>
          </cell>
          <cell r="G1033">
            <v>2.0663920614865856</v>
          </cell>
          <cell r="H1033">
            <v>3.292933930419637</v>
          </cell>
          <cell r="I1033">
            <v>3.2333622408004081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2.0325184718001226</v>
          </cell>
          <cell r="G1034">
            <v>2.0663920614865856</v>
          </cell>
          <cell r="H1034">
            <v>3.292933930419637</v>
          </cell>
          <cell r="I1034">
            <v>3.2333622408004081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6.6516588840922104E-3</v>
          </cell>
          <cell r="G1035">
            <v>4.9194262406700301E-3</v>
          </cell>
          <cell r="H1035">
            <v>9.2216616149627603E-2</v>
          </cell>
          <cell r="I1035">
            <v>0.24132514797629201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0.29518054618271417</v>
          </cell>
          <cell r="G1036">
            <v>0.30009997242338415</v>
          </cell>
          <cell r="H1036">
            <v>0.47814956855176399</v>
          </cell>
          <cell r="I1036">
            <v>0.46957783926102897</v>
          </cell>
        </row>
        <row r="1037">
          <cell r="A1037" t="str">
            <v>SCOM-SHCONBR</v>
          </cell>
          <cell r="B1037" t="str">
            <v>VAR_ncap</v>
          </cell>
          <cell r="C1037" t="str">
            <v>-</v>
          </cell>
          <cell r="D1037">
            <v>1.0028954853462801E-5</v>
          </cell>
          <cell r="E1037">
            <v>1.5035865651720599E-5</v>
          </cell>
          <cell r="F1037">
            <v>1.33808945560441E-5</v>
          </cell>
          <cell r="G1037">
            <v>6.5371814843500203E-6</v>
          </cell>
          <cell r="H1037">
            <v>4.8108296281198903E-5</v>
          </cell>
          <cell r="I1037">
            <v>1.5010562261637601E-5</v>
          </cell>
        </row>
        <row r="1038">
          <cell r="A1038" t="str">
            <v>SCOM-SHCONBR</v>
          </cell>
          <cell r="B1038" t="str">
            <v>VAR_cap</v>
          </cell>
          <cell r="C1038" t="str">
            <v>-</v>
          </cell>
          <cell r="D1038">
            <v>1.0028954853462801E-5</v>
          </cell>
          <cell r="E1038">
            <v>1.8740021610116661E-5</v>
          </cell>
          <cell r="F1038">
            <v>2.9843607732705687E-5</v>
          </cell>
          <cell r="G1038">
            <v>3.0800735009852999E-5</v>
          </cell>
          <cell r="H1038">
            <v>8.0164500727260992E-5</v>
          </cell>
          <cell r="I1038">
            <v>1.1174063188350561E-4</v>
          </cell>
        </row>
        <row r="1039">
          <cell r="A1039" t="str">
            <v>RHES-SHSOLBR</v>
          </cell>
          <cell r="B1039" t="str">
            <v>VAR_fout</v>
          </cell>
          <cell r="C1039" t="str">
            <v>RHES-SHASOL</v>
          </cell>
          <cell r="D1039">
            <v>0.37732610756439694</v>
          </cell>
          <cell r="E1039">
            <v>0.43546065320658611</v>
          </cell>
          <cell r="F1039">
            <v>0.45794010322810341</v>
          </cell>
          <cell r="G1039">
            <v>0.458257266202313</v>
          </cell>
          <cell r="H1039">
            <v>0.61611667709968509</v>
          </cell>
          <cell r="I1039">
            <v>0.57820973098068518</v>
          </cell>
        </row>
        <row r="1040">
          <cell r="A1040" t="str">
            <v>RHES-SHSOLBR</v>
          </cell>
          <cell r="B1040" t="str">
            <v>VAR_fin</v>
          </cell>
          <cell r="C1040" t="str">
            <v>SOL</v>
          </cell>
          <cell r="D1040">
            <v>0.37732610756439694</v>
          </cell>
          <cell r="E1040">
            <v>0.43546065320658611</v>
          </cell>
          <cell r="F1040">
            <v>0.45794010322810341</v>
          </cell>
          <cell r="G1040">
            <v>0.458257266202313</v>
          </cell>
          <cell r="H1040">
            <v>0.61611667709968509</v>
          </cell>
          <cell r="I1040">
            <v>0.57820973098068518</v>
          </cell>
        </row>
        <row r="1041">
          <cell r="A1041" t="str">
            <v>RHES-SHSOLBR</v>
          </cell>
          <cell r="B1041" t="str">
            <v>VAR_ncap</v>
          </cell>
          <cell r="C1041" t="str">
            <v>-</v>
          </cell>
          <cell r="E1041">
            <v>8.4428196706852598E-3</v>
          </cell>
          <cell r="F1041">
            <v>3.2646671739035801E-3</v>
          </cell>
          <cell r="G1041">
            <v>4.60612492605584E-5</v>
          </cell>
          <cell r="H1041">
            <v>2.0250658761229001E-2</v>
          </cell>
          <cell r="I1041">
            <v>4.0228277353469399E-2</v>
          </cell>
        </row>
        <row r="1042">
          <cell r="A1042" t="str">
            <v>RHES-SHSOLBR</v>
          </cell>
          <cell r="B1042" t="str">
            <v>VAR_cap</v>
          </cell>
          <cell r="C1042" t="str">
            <v>-</v>
          </cell>
          <cell r="D1042">
            <v>5.4798678617278197E-2</v>
          </cell>
          <cell r="E1042">
            <v>6.3241498287963452E-2</v>
          </cell>
          <cell r="F1042">
            <v>6.6506165461866995E-2</v>
          </cell>
          <cell r="G1042">
            <v>6.6552226711127593E-2</v>
          </cell>
          <cell r="H1042">
            <v>8.9532481631754798E-2</v>
          </cell>
          <cell r="I1042">
            <v>8.3972798558567402E-2</v>
          </cell>
        </row>
        <row r="1043">
          <cell r="A1043" t="str">
            <v>SCOM-SHSOLBR</v>
          </cell>
          <cell r="B1043" t="str">
            <v>VAR_fout</v>
          </cell>
          <cell r="C1043" t="str">
            <v>SCOM-SHASOL</v>
          </cell>
          <cell r="D1043">
            <v>0.62699335417326996</v>
          </cell>
          <cell r="E1043">
            <v>0.68733127363266378</v>
          </cell>
          <cell r="F1043">
            <v>0.72340957137817041</v>
          </cell>
          <cell r="G1043">
            <v>0.72598296850553168</v>
          </cell>
          <cell r="H1043">
            <v>4.8832475594400782</v>
          </cell>
          <cell r="I1043">
            <v>4.8823140830126341</v>
          </cell>
        </row>
        <row r="1044">
          <cell r="A1044" t="str">
            <v>SCOM-SHSOLBR</v>
          </cell>
          <cell r="B1044" t="str">
            <v>VAR_fin</v>
          </cell>
          <cell r="C1044" t="str">
            <v>SOL</v>
          </cell>
          <cell r="D1044">
            <v>0.62699335417326996</v>
          </cell>
          <cell r="E1044">
            <v>0.68733127363266378</v>
          </cell>
          <cell r="F1044">
            <v>0.72340957137817041</v>
          </cell>
          <cell r="G1044">
            <v>0.72598296850553168</v>
          </cell>
          <cell r="H1044">
            <v>4.8832475594400782</v>
          </cell>
          <cell r="I1044">
            <v>4.8823140830126341</v>
          </cell>
        </row>
        <row r="1045">
          <cell r="A1045" t="str">
            <v>SCOM-SHSOLBR</v>
          </cell>
          <cell r="B1045" t="str">
            <v>VAR_ncap</v>
          </cell>
          <cell r="C1045" t="str">
            <v>-</v>
          </cell>
          <cell r="E1045">
            <v>8.7628133611884207E-3</v>
          </cell>
          <cell r="F1045">
            <v>5.2396137017290097E-3</v>
          </cell>
          <cell r="G1045">
            <v>3.73731791439431E-4</v>
          </cell>
          <cell r="H1045">
            <v>0.28663912942937803</v>
          </cell>
          <cell r="I1045">
            <v>0.32279398560917599</v>
          </cell>
        </row>
        <row r="1046">
          <cell r="A1046" t="str">
            <v>SCOM-SHSOLBR</v>
          </cell>
          <cell r="B1046" t="str">
            <v>VAR_cap</v>
          </cell>
          <cell r="C1046" t="str">
            <v>-</v>
          </cell>
          <cell r="D1046">
            <v>9.1057593476079501E-2</v>
          </cell>
          <cell r="E1046">
            <v>9.9820406837267922E-2</v>
          </cell>
          <cell r="F1046">
            <v>0.10506002053899691</v>
          </cell>
          <cell r="G1046">
            <v>0.10543375233043641</v>
          </cell>
          <cell r="H1046">
            <v>0.70918897010776005</v>
          </cell>
          <cell r="I1046">
            <v>0.70905340229594305</v>
          </cell>
        </row>
        <row r="1047">
          <cell r="A1047" t="str">
            <v>RHEM-SHSTG-ELCHP</v>
          </cell>
          <cell r="B1047" t="str">
            <v>VAR_fout</v>
          </cell>
          <cell r="C1047" t="str">
            <v>RHEM-SHAELCH</v>
          </cell>
          <cell r="D1047">
            <v>1.8077456502632767E-4</v>
          </cell>
          <cell r="E1047">
            <v>4.4569700307679809E-4</v>
          </cell>
          <cell r="F1047">
            <v>1.2341015399972119</v>
          </cell>
          <cell r="G1047">
            <v>1.2092322972831466</v>
          </cell>
          <cell r="H1047">
            <v>1.4183130274940923</v>
          </cell>
          <cell r="I1047">
            <v>4.1150486235618766</v>
          </cell>
        </row>
        <row r="1048">
          <cell r="A1048" t="str">
            <v>RHEM-SHSTG-ELCHP</v>
          </cell>
          <cell r="B1048" t="str">
            <v>VAR_fin</v>
          </cell>
          <cell r="C1048" t="str">
            <v>RHEM-SHAELCH</v>
          </cell>
          <cell r="D1048">
            <v>2.2583734720909212E-3</v>
          </cell>
          <cell r="E1048">
            <v>1.027987534499567E-3</v>
          </cell>
          <cell r="F1048">
            <v>1.2346561211238027</v>
          </cell>
          <cell r="G1048">
            <v>1.2097758454087288</v>
          </cell>
          <cell r="H1048">
            <v>1.418973272575067</v>
          </cell>
          <cell r="I1048">
            <v>4.1159266976457927</v>
          </cell>
        </row>
        <row r="1049">
          <cell r="A1049" t="str">
            <v>RHEM-SHSTG-ELCHP</v>
          </cell>
          <cell r="B1049" t="str">
            <v>VAR_ncap</v>
          </cell>
          <cell r="C1049" t="str">
            <v>-</v>
          </cell>
          <cell r="D1049">
            <v>0.248855225715582</v>
          </cell>
          <cell r="E1049">
            <v>4.2086978548445597E-3</v>
          </cell>
          <cell r="F1049">
            <v>6.7727030995001804E-3</v>
          </cell>
          <cell r="G1049">
            <v>7.12565631223321E-3</v>
          </cell>
          <cell r="H1049">
            <v>6.49425195282234E-2</v>
          </cell>
          <cell r="I1049">
            <v>0.380519861173721</v>
          </cell>
        </row>
        <row r="1050">
          <cell r="A1050" t="str">
            <v>RHEM-SHSTG-ELCHP</v>
          </cell>
          <cell r="B1050" t="str">
            <v>VAR_cap</v>
          </cell>
          <cell r="C1050" t="str">
            <v>-</v>
          </cell>
          <cell r="D1050">
            <v>0.248855225715582</v>
          </cell>
          <cell r="E1050">
            <v>0.1936886130120784</v>
          </cell>
          <cell r="F1050">
            <v>0.19526588781164542</v>
          </cell>
          <cell r="G1050">
            <v>0.19543936262555822</v>
          </cell>
          <cell r="H1050">
            <v>0.21279868553565387</v>
          </cell>
          <cell r="I1050">
            <v>0.4839875969254383</v>
          </cell>
        </row>
        <row r="1051">
          <cell r="A1051" t="str">
            <v>ITOT-SWHELCBR</v>
          </cell>
          <cell r="B1051" t="str">
            <v>VAR_fout</v>
          </cell>
          <cell r="C1051" t="str">
            <v>ITOT-SWHAELC</v>
          </cell>
          <cell r="D1051">
            <v>9.8168727700650553</v>
          </cell>
          <cell r="E1051">
            <v>10.335425395923643</v>
          </cell>
          <cell r="F1051">
            <v>10.595798169226702</v>
          </cell>
          <cell r="G1051">
            <v>10.754267059892104</v>
          </cell>
          <cell r="H1051">
            <v>10.755373606467108</v>
          </cell>
          <cell r="I1051">
            <v>11.097504494794293</v>
          </cell>
        </row>
        <row r="1052">
          <cell r="A1052" t="str">
            <v>ITOT-SWHELCBR</v>
          </cell>
          <cell r="B1052" t="str">
            <v>VAR_fin</v>
          </cell>
          <cell r="C1052" t="str">
            <v>ITOT_ELC</v>
          </cell>
          <cell r="D1052">
            <v>11.650478293401976</v>
          </cell>
          <cell r="E1052">
            <v>12.25938414913009</v>
          </cell>
          <cell r="F1052">
            <v>12.558239482839278</v>
          </cell>
          <cell r="G1052">
            <v>12.729201260047548</v>
          </cell>
          <cell r="H1052">
            <v>12.696926890440215</v>
          </cell>
          <cell r="I1052">
            <v>13.066348939406325</v>
          </cell>
        </row>
        <row r="1053">
          <cell r="A1053" t="str">
            <v>ITOT-SWHELCBR</v>
          </cell>
          <cell r="B1053" t="str">
            <v>VAR_ncap</v>
          </cell>
          <cell r="C1053" t="str">
            <v>-</v>
          </cell>
          <cell r="E1053">
            <v>0.259020578528256</v>
          </cell>
          <cell r="F1053">
            <v>3.5163867880647799E-2</v>
          </cell>
          <cell r="G1053">
            <v>1.8045452583556301E-2</v>
          </cell>
          <cell r="H1053">
            <v>0.19908703149526</v>
          </cell>
          <cell r="I1053">
            <v>0.54757988917398503</v>
          </cell>
        </row>
        <row r="1054">
          <cell r="A1054" t="str">
            <v>ITOT-SWHELCBR</v>
          </cell>
          <cell r="B1054" t="str">
            <v>VAR_cap</v>
          </cell>
          <cell r="C1054" t="str">
            <v>-</v>
          </cell>
          <cell r="D1054">
            <v>0.55644997413134401</v>
          </cell>
          <cell r="E1054">
            <v>0.8146995267923588</v>
          </cell>
          <cell r="F1054">
            <v>0.84607982900282308</v>
          </cell>
          <cell r="G1054">
            <v>0.85864387834973677</v>
          </cell>
          <cell r="H1054">
            <v>0.93086045988287769</v>
          </cell>
          <cell r="I1054">
            <v>0.99324189179156952</v>
          </cell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200.51921999410706</v>
          </cell>
          <cell r="J4">
            <v>213.01302297835284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6.2765164116217615</v>
          </cell>
          <cell r="J5">
            <v>11.185726365938418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31.749927774475918</v>
          </cell>
          <cell r="J6">
            <v>68.881889696873756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162.4927758080093</v>
          </cell>
          <cell r="J7">
            <v>132.94540691554059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-74.51234372816613</v>
          </cell>
          <cell r="J8">
            <v>-49.771383361103773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521.57418467034097</v>
          </cell>
          <cell r="J9">
            <v>1140.9988791055487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20.643855509064654</v>
          </cell>
          <cell r="J10">
            <v>276.59487383782675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579.75442139273389</v>
          </cell>
          <cell r="J11">
            <v>1088.8416660030375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271.32085985948754</v>
          </cell>
          <cell r="J12">
            <v>707.78060282949059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58.97814140739375</v>
          </cell>
          <cell r="J13">
            <v>91.07155773611305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0.84350459539443856</v>
          </cell>
          <cell r="J14">
            <v>3.3272100521625187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512.08042629582428</v>
          </cell>
          <cell r="J15">
            <v>1049.6587318983841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29.850201415771316</v>
          </cell>
          <cell r="J16">
            <v>306.8090304399376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26.908666105957565</v>
          </cell>
          <cell r="J17">
            <v>1033.6025067135497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1024.338324860958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3.4261139310517406</v>
          </cell>
          <cell r="J19">
            <v>5.748087680748144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13.579641343804084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0.34480304503710174</v>
          </cell>
          <cell r="J21">
            <v>0.22483298459842729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2.4907863881255206</v>
          </cell>
          <cell r="J22">
            <v>45.65689748811085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3.1984715905723213</v>
          </cell>
          <cell r="J23">
            <v>632.91011093287807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2022.549347174363</v>
          </cell>
          <cell r="J24">
            <v>7414.8346206970818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-76.30117976432534</v>
          </cell>
          <cell r="J25">
            <v>-51.945913626217781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833.33291603032751</v>
          </cell>
          <cell r="J26">
            <v>1904.7523898831053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833.33291603032751</v>
          </cell>
          <cell r="J27">
            <v>1904.7523898831053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-74.51234372816613</v>
          </cell>
          <cell r="J28">
            <v>-49.771383361103773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6.8672804623607</v>
          </cell>
          <cell r="H29">
            <v>7.1517227225558004</v>
          </cell>
          <cell r="I29">
            <v>10.9894605888401</v>
          </cell>
          <cell r="J29">
            <v>3.71615496391634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2.8720069913928001</v>
          </cell>
          <cell r="I30">
            <v>7.2376504390330396</v>
          </cell>
          <cell r="J30">
            <v>5.3585751710664402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91.800766174498094</v>
          </cell>
          <cell r="F31">
            <v>2.62222887357456</v>
          </cell>
          <cell r="G31">
            <v>63.446767888619398</v>
          </cell>
          <cell r="H31">
            <v>52.8019241179503</v>
          </cell>
          <cell r="I31">
            <v>136.94441548733201</v>
          </cell>
          <cell r="J31">
            <v>134.93835721274601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9.7170771158882694</v>
          </cell>
          <cell r="I32">
            <v>30.182597284120501</v>
          </cell>
          <cell r="J32">
            <v>20.347378066514999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1128.05990270963</v>
          </cell>
          <cell r="F33">
            <v>1106.3050405461099</v>
          </cell>
          <cell r="G33">
            <v>1099.65441427884</v>
          </cell>
          <cell r="H33">
            <v>1080.8583496507099</v>
          </cell>
          <cell r="I33">
            <v>903.342966215449</v>
          </cell>
          <cell r="J33">
            <v>383.63851619326698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5.8416684744126703</v>
          </cell>
          <cell r="H34">
            <v>7.25928540613313</v>
          </cell>
          <cell r="I34">
            <v>15.979113475128299</v>
          </cell>
          <cell r="J34">
            <v>6.1631099930475797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1928.8238805359499</v>
          </cell>
          <cell r="F35">
            <v>1539.8616602597599</v>
          </cell>
          <cell r="G35">
            <v>1541.0308199409101</v>
          </cell>
          <cell r="H35">
            <v>1538.87011377419</v>
          </cell>
          <cell r="I35">
            <v>1020.36373535058</v>
          </cell>
          <cell r="J35">
            <v>7.4492359515141198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3.82147319773587</v>
          </cell>
          <cell r="H36">
            <v>3.7923290097231499</v>
          </cell>
          <cell r="I36">
            <v>10.4474748465161</v>
          </cell>
          <cell r="J36">
            <v>4.7408951062313296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2.8809464386017001</v>
          </cell>
          <cell r="I37">
            <v>7.7232942445659303</v>
          </cell>
          <cell r="J37">
            <v>5.9300477919295398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1.69958203076585</v>
          </cell>
          <cell r="G38">
            <v>107.039504433254</v>
          </cell>
          <cell r="H38">
            <v>101.26526131302199</v>
          </cell>
          <cell r="I38">
            <v>98.092680845810094</v>
          </cell>
          <cell r="J38">
            <v>56.849157208243398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10.898426533506701</v>
          </cell>
          <cell r="H39">
            <v>11.9095900962568</v>
          </cell>
          <cell r="I39">
            <v>17.9648160311617</v>
          </cell>
          <cell r="J39">
            <v>5.1927812454208997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1043.2315758883899</v>
          </cell>
          <cell r="F40">
            <v>1196.81463187076</v>
          </cell>
          <cell r="G40">
            <v>1067.0930658945599</v>
          </cell>
          <cell r="H40">
            <v>1064.3712733248101</v>
          </cell>
          <cell r="I40">
            <v>849.00147506446501</v>
          </cell>
          <cell r="J40">
            <v>382.76920454393098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479.92234069755</v>
          </cell>
          <cell r="F41">
            <v>410.796589844153</v>
          </cell>
          <cell r="G41">
            <v>455.75108904087398</v>
          </cell>
          <cell r="H41">
            <v>448.70145826855702</v>
          </cell>
          <cell r="I41">
            <v>269.793291260822</v>
          </cell>
          <cell r="J41">
            <v>116.50211177276501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726.86757293677101</v>
          </cell>
          <cell r="F42">
            <v>598.70703533510596</v>
          </cell>
          <cell r="G42">
            <v>149.928246865847</v>
          </cell>
          <cell r="H42">
            <v>80.434744333161007</v>
          </cell>
          <cell r="I42">
            <v>9.0124140259815793</v>
          </cell>
          <cell r="J42">
            <v>2.6534434747273798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1783.7818692365099</v>
          </cell>
          <cell r="F43">
            <v>1640.93284236827</v>
          </cell>
          <cell r="G43">
            <v>1696.3675031172199</v>
          </cell>
          <cell r="H43">
            <v>1549.3641156201199</v>
          </cell>
          <cell r="I43">
            <v>659.54226424926196</v>
          </cell>
          <cell r="J43">
            <v>9.4769091005153197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1.6042927715326001</v>
          </cell>
          <cell r="G44">
            <v>55.6007993495801</v>
          </cell>
          <cell r="H44">
            <v>48.863875816592902</v>
          </cell>
          <cell r="I44">
            <v>44.756191220160602</v>
          </cell>
          <cell r="J44">
            <v>18.8636237267098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9.7317101471842005</v>
          </cell>
          <cell r="I45">
            <v>28.719763333442</v>
          </cell>
          <cell r="J45">
            <v>19.1595227794494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92.648477441017604</v>
          </cell>
          <cell r="F46">
            <v>3.64044104835249</v>
          </cell>
          <cell r="G46">
            <v>105.39177293457701</v>
          </cell>
          <cell r="H46">
            <v>96.327105037115601</v>
          </cell>
          <cell r="I46">
            <v>133.528229704936</v>
          </cell>
          <cell r="J46">
            <v>95.5297821251839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9.2906043273291097</v>
          </cell>
          <cell r="F47">
            <v>9.2684641286916296</v>
          </cell>
          <cell r="G47">
            <v>7.5717666598321403</v>
          </cell>
          <cell r="H47">
            <v>6.2529538516447003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3.3438730064294102</v>
          </cell>
          <cell r="H48">
            <v>4.2664046896523402</v>
          </cell>
          <cell r="I48">
            <v>7.8600904070819997</v>
          </cell>
          <cell r="J48">
            <v>10.022168850892999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7284.4269899476503</v>
          </cell>
          <cell r="F49">
            <v>6512.2528090770702</v>
          </cell>
          <cell r="G49">
            <v>6379.6484720785602</v>
          </cell>
          <cell r="H49">
            <v>6127.6922477252501</v>
          </cell>
          <cell r="I49">
            <v>4261.4819240746901</v>
          </cell>
          <cell r="J49">
            <v>1289.3009752780699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7.4684360627061501</v>
          </cell>
          <cell r="H50">
            <v>8.4524991278410209</v>
          </cell>
          <cell r="I50">
            <v>24.325218421222001</v>
          </cell>
          <cell r="J50">
            <v>12.7205845983167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194.62854890857</v>
          </cell>
          <cell r="F51">
            <v>99.136159182640498</v>
          </cell>
          <cell r="G51">
            <v>291.083010666127</v>
          </cell>
          <cell r="H51">
            <v>614.88971208806299</v>
          </cell>
          <cell r="I51">
            <v>591.61592227464496</v>
          </cell>
          <cell r="J51">
            <v>102.050113929532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1440.9909566751901</v>
          </cell>
          <cell r="F52">
            <v>1508.73757028047</v>
          </cell>
          <cell r="G52">
            <v>1428.4146961515301</v>
          </cell>
          <cell r="H52">
            <v>1436.52632581741</v>
          </cell>
          <cell r="I52">
            <v>1347.8149910402699</v>
          </cell>
          <cell r="J52">
            <v>245.95690257295001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8.5742662190207497</v>
          </cell>
          <cell r="I53">
            <v>28.9164760280234</v>
          </cell>
          <cell r="J53">
            <v>8.0079695380740397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2229.9674668003699</v>
          </cell>
          <cell r="F54">
            <v>1969.7245045110501</v>
          </cell>
          <cell r="G54">
            <v>1844.13928484193</v>
          </cell>
          <cell r="H54">
            <v>1321.02352825668</v>
          </cell>
          <cell r="I54">
            <v>468.47162203488898</v>
          </cell>
          <cell r="J54">
            <v>52.366643905827999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3865.5869723841301</v>
          </cell>
          <cell r="F55">
            <v>3577.5982339741599</v>
          </cell>
          <cell r="G55">
            <v>3571.1054277222902</v>
          </cell>
          <cell r="H55">
            <v>3389.4663315090102</v>
          </cell>
          <cell r="I55">
            <v>2461.1442297990502</v>
          </cell>
          <cell r="J55">
            <v>421.10221454470002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2.24239957795541E-2</v>
          </cell>
          <cell r="F56">
            <v>2.47667080017322E-2</v>
          </cell>
          <cell r="G56">
            <v>2.2850153057249401E-2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4.0925667161774104</v>
          </cell>
          <cell r="F57">
            <v>8.0422542661325895</v>
          </cell>
          <cell r="G57">
            <v>13.52715542367266</v>
          </cell>
          <cell r="H57">
            <v>23.411205498221317</v>
          </cell>
          <cell r="I57">
            <v>55.004098403295004</v>
          </cell>
          <cell r="J57">
            <v>111.0915223445717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9.3560205037877806E-2</v>
          </cell>
          <cell r="F58">
            <v>4.5160543550702501</v>
          </cell>
          <cell r="G58">
            <v>6.0754213544892499</v>
          </cell>
          <cell r="H58">
            <v>7.5543001578365185</v>
          </cell>
          <cell r="I58">
            <v>7.3528390948758791</v>
          </cell>
          <cell r="J58">
            <v>4.05127941918294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6.6540919647757599</v>
          </cell>
          <cell r="F59">
            <v>13.92686542489886</v>
          </cell>
          <cell r="G59">
            <v>30.482755933139302</v>
          </cell>
          <cell r="H59">
            <v>40.603367894618287</v>
          </cell>
          <cell r="I59">
            <v>37.629883833417537</v>
          </cell>
          <cell r="J59">
            <v>18.705292795708079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7.3391523002770596</v>
          </cell>
          <cell r="F60">
            <v>24.286867341637297</v>
          </cell>
          <cell r="G60">
            <v>81.578458971604391</v>
          </cell>
          <cell r="H60">
            <v>371.05314223297751</v>
          </cell>
          <cell r="I60">
            <v>472.60736653921549</v>
          </cell>
          <cell r="J60">
            <v>266.01990173900606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11.8811758107045</v>
          </cell>
          <cell r="F61">
            <v>28.937529970354699</v>
          </cell>
          <cell r="G61">
            <v>45.118338700106648</v>
          </cell>
          <cell r="H61">
            <v>54.188619763391401</v>
          </cell>
          <cell r="I61">
            <v>40.762301195768721</v>
          </cell>
          <cell r="J61">
            <v>20.251687631342129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32.968117174750503</v>
          </cell>
          <cell r="G62">
            <v>48.467828669686895</v>
          </cell>
          <cell r="H62">
            <v>183.97921687819638</v>
          </cell>
          <cell r="I62">
            <v>375.67807669005668</v>
          </cell>
          <cell r="J62">
            <v>208.17075981120541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75.993924006058506</v>
          </cell>
          <cell r="F63">
            <v>115.968499072331</v>
          </cell>
          <cell r="G63">
            <v>48.120140287161597</v>
          </cell>
          <cell r="H63">
            <v>21.4997841677304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806.61565526777497</v>
          </cell>
          <cell r="F64">
            <v>547.56501030355503</v>
          </cell>
          <cell r="G64">
            <v>417.66311891137502</v>
          </cell>
          <cell r="H64">
            <v>201.522330953704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0.310622507988008</v>
          </cell>
          <cell r="F65">
            <v>0.69632434745607408</v>
          </cell>
          <cell r="G65">
            <v>1.0029716283626979</v>
          </cell>
          <cell r="H65">
            <v>1.6895883408922521</v>
          </cell>
          <cell r="I65">
            <v>1.0351197564759884</v>
          </cell>
          <cell r="J65">
            <v>0.18898534416419899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3.0362131922695004</v>
          </cell>
          <cell r="F66">
            <v>3.7935859055324799</v>
          </cell>
          <cell r="G66">
            <v>4.520234525816635</v>
          </cell>
          <cell r="H66">
            <v>6.1775500454916639</v>
          </cell>
          <cell r="I66">
            <v>2.4137220390898371</v>
          </cell>
          <cell r="J66">
            <v>0.43172496745098898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306.57435133582328</v>
          </cell>
          <cell r="F67">
            <v>384.41387116646314</v>
          </cell>
          <cell r="G67">
            <v>434.2999870363081</v>
          </cell>
          <cell r="H67">
            <v>253.46013851834431</v>
          </cell>
          <cell r="I67">
            <v>14.133095655060298</v>
          </cell>
          <cell r="J67">
            <v>6.4280071301798305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0.7797773588647674</v>
          </cell>
          <cell r="F68">
            <v>1.2746424528939269</v>
          </cell>
          <cell r="G68">
            <v>2.540646961668076</v>
          </cell>
          <cell r="H68">
            <v>7.2734497021388229</v>
          </cell>
          <cell r="I68">
            <v>4.9308939926580901</v>
          </cell>
          <cell r="J68">
            <v>0.80264874791811902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2.5628952400488387</v>
          </cell>
          <cell r="F69">
            <v>3.3194072845030895</v>
          </cell>
          <cell r="G69">
            <v>4.2080632860031129</v>
          </cell>
          <cell r="H69">
            <v>8.462156387601846</v>
          </cell>
          <cell r="I69">
            <v>5.0119918752820682</v>
          </cell>
          <cell r="J69">
            <v>0.86943368399013299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0.72852985682653104</v>
          </cell>
          <cell r="G70">
            <v>5.6325189511715381</v>
          </cell>
          <cell r="H70">
            <v>10.798938904276813</v>
          </cell>
          <cell r="I70">
            <v>6.8530622992501007</v>
          </cell>
          <cell r="J70">
            <v>1.7127704971883388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1.0518989245013299</v>
          </cell>
          <cell r="G71">
            <v>10.677959916700532</v>
          </cell>
          <cell r="H71">
            <v>18.140173270876581</v>
          </cell>
          <cell r="I71">
            <v>11.790550503720198</v>
          </cell>
          <cell r="J71">
            <v>3.0588761658814692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0.71778044999931601</v>
          </cell>
          <cell r="G72">
            <v>4.9433047681150093</v>
          </cell>
          <cell r="H72">
            <v>9.3686348231046885</v>
          </cell>
          <cell r="I72">
            <v>7.4728253821795168</v>
          </cell>
          <cell r="J72">
            <v>2.2712460624697361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1.14291248281567</v>
          </cell>
          <cell r="G73">
            <v>11.46753743392218</v>
          </cell>
          <cell r="H73">
            <v>19.883438984281568</v>
          </cell>
          <cell r="I73">
            <v>13.273161116739903</v>
          </cell>
          <cell r="J73">
            <v>3.47659984190792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1.0663668465206599</v>
          </cell>
          <cell r="G74">
            <v>9.0399046433137773</v>
          </cell>
          <cell r="H74">
            <v>17.078860954901266</v>
          </cell>
          <cell r="I74">
            <v>11.023525095641256</v>
          </cell>
          <cell r="J74">
            <v>3.081121118787101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1.3118075569926499</v>
          </cell>
          <cell r="G75">
            <v>17.264605120315842</v>
          </cell>
          <cell r="H75">
            <v>33.198935151030597</v>
          </cell>
          <cell r="I75">
            <v>27.100192276202229</v>
          </cell>
          <cell r="J75">
            <v>8.8194210118048009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1.1434633930457401</v>
          </cell>
          <cell r="G76">
            <v>9.3629338887428908</v>
          </cell>
          <cell r="H76">
            <v>16.784621728423708</v>
          </cell>
          <cell r="I76">
            <v>12.33927948786949</v>
          </cell>
          <cell r="J76">
            <v>3.48444964028785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7.5699311630701303</v>
          </cell>
          <cell r="G77">
            <v>3.49966082329499</v>
          </cell>
          <cell r="H77">
            <v>4.4239102382392197</v>
          </cell>
          <cell r="I77">
            <v>3.2767412535094591</v>
          </cell>
          <cell r="J77">
            <v>2.7265750375103481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1.0859653540174901</v>
          </cell>
          <cell r="G78">
            <v>6.2439303552314769</v>
          </cell>
          <cell r="H78">
            <v>10.114643553910582</v>
          </cell>
          <cell r="I78">
            <v>8.0753328041384123</v>
          </cell>
          <cell r="J78">
            <v>2.490332226054774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2.0092559227959401</v>
          </cell>
          <cell r="G79">
            <v>2.8600411763708502</v>
          </cell>
          <cell r="H79">
            <v>4.5389491194566496</v>
          </cell>
          <cell r="I79">
            <v>4.720664178303398</v>
          </cell>
          <cell r="J79">
            <v>2.6124739545812612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0.78771935585328801</v>
          </cell>
          <cell r="G80">
            <v>1.2203253628948521</v>
          </cell>
          <cell r="H80">
            <v>2.1137372340482381</v>
          </cell>
          <cell r="I80">
            <v>1.652946281886549</v>
          </cell>
          <cell r="J80">
            <v>0.954397118228276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F81">
            <v>0.22413057098248501</v>
          </cell>
          <cell r="G81">
            <v>0.57448403971915307</v>
          </cell>
          <cell r="H81">
            <v>0.60498638283220196</v>
          </cell>
          <cell r="I81">
            <v>0.63864940034345308</v>
          </cell>
          <cell r="J81">
            <v>0.21788984536994299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1408.07955067906</v>
          </cell>
          <cell r="F82">
            <v>1168.4721279987</v>
          </cell>
          <cell r="G82">
            <v>849.14913286960495</v>
          </cell>
          <cell r="H82">
            <v>366.400592397087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0.27124448787696298</v>
          </cell>
          <cell r="G83">
            <v>2.9464708240039101</v>
          </cell>
          <cell r="H83">
            <v>2.5590006300185402</v>
          </cell>
          <cell r="I83">
            <v>3.4814143467476302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2.9501630826841621</v>
          </cell>
          <cell r="F84">
            <v>4.7909777220833121</v>
          </cell>
          <cell r="G84">
            <v>11.44815868012477</v>
          </cell>
          <cell r="H84">
            <v>24.469979345949461</v>
          </cell>
          <cell r="I84">
            <v>34.928630008858242</v>
          </cell>
          <cell r="J84">
            <v>19.92955755729648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1229.50049326731</v>
          </cell>
          <cell r="G85">
            <v>792.642366671736</v>
          </cell>
          <cell r="H85">
            <v>762.61750096345395</v>
          </cell>
          <cell r="I85">
            <v>1192.8001178387699</v>
          </cell>
          <cell r="J85">
            <v>1197.2200152590799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7.3988968248420299</v>
          </cell>
          <cell r="F86">
            <v>11.857517402884962</v>
          </cell>
          <cell r="G86">
            <v>12.186441478650808</v>
          </cell>
          <cell r="H86">
            <v>11.82437581747191</v>
          </cell>
          <cell r="I86">
            <v>3.5270124442832733</v>
          </cell>
          <cell r="J86">
            <v>1.8264721703602658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13.754659422243538</v>
          </cell>
          <cell r="F87">
            <v>8.8800012012812992</v>
          </cell>
          <cell r="G87">
            <v>10.478777733150359</v>
          </cell>
          <cell r="H87">
            <v>11.008408823834557</v>
          </cell>
          <cell r="I87">
            <v>5.6248317140860182</v>
          </cell>
          <cell r="J87">
            <v>1.8536443536939919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4722.4498558482401</v>
          </cell>
          <cell r="F88">
            <v>4321.27593971444</v>
          </cell>
          <cell r="G88">
            <v>3485.0817973749199</v>
          </cell>
          <cell r="H88">
            <v>917.086122032096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9.1798859640206203</v>
          </cell>
          <cell r="F89">
            <v>9.4553140624217313</v>
          </cell>
          <cell r="G89">
            <v>11.072668031192805</v>
          </cell>
          <cell r="H89">
            <v>11.092810651800793</v>
          </cell>
          <cell r="I89">
            <v>11.148896169208536</v>
          </cell>
          <cell r="J89">
            <v>2.3048045320074193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3845.8892494594202</v>
          </cell>
          <cell r="F90">
            <v>3569.8337307229499</v>
          </cell>
          <cell r="G90">
            <v>2563.7874040564502</v>
          </cell>
          <cell r="H90">
            <v>1168.0573190519201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132.496110475134</v>
          </cell>
          <cell r="F91">
            <v>107.22111926222099</v>
          </cell>
          <cell r="G91">
            <v>74.742413187826898</v>
          </cell>
          <cell r="H91">
            <v>33.015048947945701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3.3525458069066847</v>
          </cell>
          <cell r="F92">
            <v>3.9637991302710285</v>
          </cell>
          <cell r="G92">
            <v>5.4063404924044782</v>
          </cell>
          <cell r="H92">
            <v>7.0584836894098997</v>
          </cell>
          <cell r="I92">
            <v>9.4061912600285424</v>
          </cell>
          <cell r="J92">
            <v>9.082731632534113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0.70146082327568604</v>
          </cell>
          <cell r="G93">
            <v>2.4584757414809193</v>
          </cell>
          <cell r="H93">
            <v>0.34051093496735396</v>
          </cell>
          <cell r="I93">
            <v>0.82998854428388935</v>
          </cell>
          <cell r="J93">
            <v>0.78838866337257163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0.59457187931892297</v>
          </cell>
          <cell r="G94">
            <v>1.424420641385467</v>
          </cell>
          <cell r="H94">
            <v>0.66919819533686298</v>
          </cell>
          <cell r="I94">
            <v>1.4098031561783317</v>
          </cell>
          <cell r="J94">
            <v>1.064568809524266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0.5078291804715499</v>
          </cell>
          <cell r="F95">
            <v>3.3777530275106598</v>
          </cell>
          <cell r="G95">
            <v>8.2797903458342805</v>
          </cell>
          <cell r="H95">
            <v>12.144337661030129</v>
          </cell>
          <cell r="I95">
            <v>25.854484290360656</v>
          </cell>
          <cell r="J95">
            <v>2.2833185166781478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0.34875907704988501</v>
          </cell>
          <cell r="G96">
            <v>0.81102078052006998</v>
          </cell>
          <cell r="H96">
            <v>0.77552370661249903</v>
          </cell>
          <cell r="I96">
            <v>1.0536094987825</v>
          </cell>
          <cell r="J96">
            <v>0.76485382668960811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9.7376507059802613</v>
          </cell>
          <cell r="F97">
            <v>5.2672372331780739</v>
          </cell>
          <cell r="G97">
            <v>8.8506516388693299</v>
          </cell>
          <cell r="H97">
            <v>10.239841836227175</v>
          </cell>
          <cell r="I97">
            <v>4.1861984227861457</v>
          </cell>
          <cell r="J97">
            <v>1.4886443478719189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F98">
            <v>0.14623093209094201</v>
          </cell>
          <cell r="G98">
            <v>0.54925822590737994</v>
          </cell>
          <cell r="H98">
            <v>0.44138009832600439</v>
          </cell>
          <cell r="I98">
            <v>0.53793685469359698</v>
          </cell>
          <cell r="J98">
            <v>0.21375397184359701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45.6129609716671</v>
          </cell>
          <cell r="F99">
            <v>51.523721635194136</v>
          </cell>
          <cell r="G99">
            <v>96.86479902463013</v>
          </cell>
          <cell r="H99">
            <v>159.25596580860679</v>
          </cell>
          <cell r="I99">
            <v>56.259933787607196</v>
          </cell>
          <cell r="J99">
            <v>3.5783295563293072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4.3291448615962134</v>
          </cell>
          <cell r="F100">
            <v>0.83744388659978397</v>
          </cell>
          <cell r="G100">
            <v>2.7120125659441703</v>
          </cell>
          <cell r="H100">
            <v>1.146326921916105</v>
          </cell>
          <cell r="I100">
            <v>0.85849169769257794</v>
          </cell>
          <cell r="J100">
            <v>0.35377700169348503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2.7590217324151199E-2</v>
          </cell>
          <cell r="F101">
            <v>2.87096957139596E-2</v>
          </cell>
          <cell r="G101">
            <v>1.7702395391789898E-2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1.2623131573267701</v>
          </cell>
          <cell r="F102">
            <v>1.27506766674758</v>
          </cell>
          <cell r="G102">
            <v>1.2132029863595499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93.372155674894699</v>
          </cell>
          <cell r="F103">
            <v>91.768878293116899</v>
          </cell>
          <cell r="G103">
            <v>67.2615343313295</v>
          </cell>
          <cell r="H103">
            <v>32.013285995477801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33.177226009973722</v>
          </cell>
          <cell r="F105">
            <v>29.362975987611048</v>
          </cell>
          <cell r="G105">
            <v>29.480206143231221</v>
          </cell>
          <cell r="H105">
            <v>37.143869221256026</v>
          </cell>
          <cell r="I105">
            <v>11.439253772755809</v>
          </cell>
          <cell r="J105">
            <v>1.65761367692762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32.596612648360782</v>
          </cell>
          <cell r="F106">
            <v>45.113037334983119</v>
          </cell>
          <cell r="G106">
            <v>70.226982573322744</v>
          </cell>
          <cell r="H106">
            <v>109.46342749170117</v>
          </cell>
          <cell r="I106">
            <v>37.49730303361725</v>
          </cell>
          <cell r="J106">
            <v>15.18443879058335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300.71119686484377</v>
          </cell>
          <cell r="F107">
            <v>383.87353818399458</v>
          </cell>
          <cell r="G107">
            <v>408.49982661205615</v>
          </cell>
          <cell r="H107">
            <v>353.63666012073037</v>
          </cell>
          <cell r="I107">
            <v>21.431911943236749</v>
          </cell>
          <cell r="J107">
            <v>3.2610108649648102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0.48873647435237622</v>
          </cell>
          <cell r="F108">
            <v>1.2294221079992955</v>
          </cell>
          <cell r="G108">
            <v>3.5168463249156967</v>
          </cell>
          <cell r="H108">
            <v>5.8838461491466463</v>
          </cell>
          <cell r="I108">
            <v>4.1307307485779265</v>
          </cell>
          <cell r="J108">
            <v>0.79559712056978205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320.11116160531191</v>
          </cell>
          <cell r="F109">
            <v>422.60935828272102</v>
          </cell>
          <cell r="G109">
            <v>463.60760757651013</v>
          </cell>
          <cell r="H109">
            <v>403.97381754771999</v>
          </cell>
          <cell r="I109">
            <v>25.50596517430186</v>
          </cell>
          <cell r="J109">
            <v>3.4902869814238699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57.820535452092841</v>
          </cell>
          <cell r="F110">
            <v>61.618607572847267</v>
          </cell>
          <cell r="G110">
            <v>62.302497205984928</v>
          </cell>
          <cell r="H110">
            <v>54.680689530559924</v>
          </cell>
          <cell r="I110">
            <v>7.2060925452136422</v>
          </cell>
          <cell r="J110">
            <v>1.42146403611887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286.00762398432573</v>
          </cell>
          <cell r="F111">
            <v>311.40185620024801</v>
          </cell>
          <cell r="G111">
            <v>600.17363477266281</v>
          </cell>
          <cell r="H111">
            <v>727.26223991572351</v>
          </cell>
          <cell r="I111">
            <v>213.62499980903272</v>
          </cell>
          <cell r="J111">
            <v>38.870807572154597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317.72101427772208</v>
          </cell>
          <cell r="F112">
            <v>373.33817674306806</v>
          </cell>
          <cell r="G112">
            <v>370.79565222132538</v>
          </cell>
          <cell r="H112">
            <v>293.3858577750583</v>
          </cell>
          <cell r="I112">
            <v>7.7827059552328457</v>
          </cell>
          <cell r="J112">
            <v>1.50264395019416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134.96018224532031</v>
          </cell>
          <cell r="F113">
            <v>136.37101467036385</v>
          </cell>
          <cell r="G113">
            <v>132.44526734963534</v>
          </cell>
          <cell r="H113">
            <v>108.62625516871086</v>
          </cell>
          <cell r="I113">
            <v>5.3620510572427698</v>
          </cell>
          <cell r="J113">
            <v>1.07391471908525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5.2896578285625804</v>
          </cell>
          <cell r="F114">
            <v>2.1048946823422399</v>
          </cell>
          <cell r="G114">
            <v>3.5515330165220802</v>
          </cell>
          <cell r="H114">
            <v>1.8390841282589001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8.48509186987636</v>
          </cell>
          <cell r="G115">
            <v>4.4860475375108901</v>
          </cell>
          <cell r="H115">
            <v>4.5063039429072802</v>
          </cell>
          <cell r="I115">
            <v>4.8054083729281469</v>
          </cell>
          <cell r="J115">
            <v>11.317383614216844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0.74827805803516301</v>
          </cell>
          <cell r="G116">
            <v>1.6121452356580159</v>
          </cell>
          <cell r="H116">
            <v>2.7699887244726971</v>
          </cell>
          <cell r="I116">
            <v>2.7537843146090593</v>
          </cell>
          <cell r="J116">
            <v>1.9462547160761219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5.89777698000686</v>
          </cell>
          <cell r="G117">
            <v>7.5636775953759798</v>
          </cell>
          <cell r="H117">
            <v>8.2432654561793104</v>
          </cell>
          <cell r="I117">
            <v>13.519979863250988</v>
          </cell>
          <cell r="J117">
            <v>4.4916077510195702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3.0951624093139585</v>
          </cell>
          <cell r="F118">
            <v>4.4897526552800358</v>
          </cell>
          <cell r="G118">
            <v>6.3024942848674232</v>
          </cell>
          <cell r="H118">
            <v>10.094994283958842</v>
          </cell>
          <cell r="I118">
            <v>12.268918379690492</v>
          </cell>
          <cell r="J118">
            <v>3.7395148848680204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0.13468572124236</v>
          </cell>
          <cell r="G119">
            <v>0.53962138658389902</v>
          </cell>
          <cell r="H119">
            <v>0.61298283468861192</v>
          </cell>
          <cell r="I119">
            <v>0.65766741580560906</v>
          </cell>
          <cell r="J119">
            <v>0.31320348627813599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28.992088588999</v>
          </cell>
          <cell r="F120">
            <v>21.212830860278601</v>
          </cell>
          <cell r="G120">
            <v>9.8598008151060803</v>
          </cell>
          <cell r="H120">
            <v>7.8847098980150996</v>
          </cell>
          <cell r="I120">
            <v>5.7557858416531298</v>
          </cell>
          <cell r="J120">
            <v>1.71416971061227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9.8245718482168396</v>
          </cell>
          <cell r="F121">
            <v>21.502400637783659</v>
          </cell>
          <cell r="G121">
            <v>32.517025335361517</v>
          </cell>
          <cell r="H121">
            <v>37.668258326355058</v>
          </cell>
          <cell r="I121">
            <v>19.451613807891302</v>
          </cell>
          <cell r="J121">
            <v>5.5869940282775303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3.4905717107903703E-2</v>
          </cell>
          <cell r="G122">
            <v>300.99396806286597</v>
          </cell>
          <cell r="H122">
            <v>304.54021382591299</v>
          </cell>
          <cell r="I122">
            <v>1.6774853194027399</v>
          </cell>
          <cell r="J122">
            <v>0.52477799425895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2.18269589309655E-2</v>
          </cell>
          <cell r="F123">
            <v>0.82371868342323928</v>
          </cell>
          <cell r="G123">
            <v>3.5052849842214537</v>
          </cell>
          <cell r="H123">
            <v>6.3810139682394365</v>
          </cell>
          <cell r="I123">
            <v>11.103700725185202</v>
          </cell>
          <cell r="J123">
            <v>3.5386167224447203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7.3304718965894562</v>
          </cell>
          <cell r="F124">
            <v>100.36975324093731</v>
          </cell>
          <cell r="G124">
            <v>96.266408931080363</v>
          </cell>
          <cell r="H124">
            <v>81.384121594927592</v>
          </cell>
          <cell r="I124">
            <v>8.9060488467740928</v>
          </cell>
          <cell r="J124">
            <v>2.6875253831719399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0.2885605296842389</v>
          </cell>
          <cell r="F125">
            <v>44.613601893634012</v>
          </cell>
          <cell r="G125">
            <v>77.501229825549814</v>
          </cell>
          <cell r="H125">
            <v>71.254700752558875</v>
          </cell>
          <cell r="I125">
            <v>18.028661495275351</v>
          </cell>
          <cell r="J125">
            <v>4.9596072418736199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6.440229993148086</v>
          </cell>
          <cell r="F126">
            <v>17.064460739278299</v>
          </cell>
          <cell r="G126">
            <v>18.299985709643266</v>
          </cell>
          <cell r="H126">
            <v>19.669686795853991</v>
          </cell>
          <cell r="I126">
            <v>10.724556337814679</v>
          </cell>
          <cell r="J126">
            <v>3.40774308591863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2.1921306569035588</v>
          </cell>
          <cell r="F127">
            <v>6.9749868394381966</v>
          </cell>
          <cell r="G127">
            <v>9.0970699159297226</v>
          </cell>
          <cell r="H127">
            <v>10.576621072728084</v>
          </cell>
          <cell r="I127">
            <v>8.0019528267291733</v>
          </cell>
          <cell r="J127">
            <v>2.4274599223955002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2.4710409871613344</v>
          </cell>
          <cell r="F128">
            <v>20.481942469573145</v>
          </cell>
          <cell r="G128">
            <v>21.834803336843773</v>
          </cell>
          <cell r="H128">
            <v>21.160217808570401</v>
          </cell>
          <cell r="I128">
            <v>9.4696338377516192</v>
          </cell>
          <cell r="J128">
            <v>3.05187423062665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376.83952070069301</v>
          </cell>
          <cell r="G129">
            <v>516.39444502294202</v>
          </cell>
          <cell r="H129">
            <v>753.94441714616005</v>
          </cell>
          <cell r="I129">
            <v>776.97626950209406</v>
          </cell>
          <cell r="J129">
            <v>192.08826313819458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383.27410840840923</v>
          </cell>
          <cell r="F130">
            <v>12.390946980992471</v>
          </cell>
          <cell r="G130">
            <v>28.218675019543234</v>
          </cell>
          <cell r="H130">
            <v>35.178000663623237</v>
          </cell>
          <cell r="I130">
            <v>15.52255805877232</v>
          </cell>
          <cell r="J130">
            <v>4.5617418479147993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1.24585122893773E-2</v>
          </cell>
          <cell r="F131">
            <v>5.0279988807194105</v>
          </cell>
          <cell r="G131">
            <v>6.2645313572136319</v>
          </cell>
          <cell r="H131">
            <v>7.6013247218462752</v>
          </cell>
          <cell r="I131">
            <v>7.1844370224198091</v>
          </cell>
          <cell r="J131">
            <v>3.9305936125962599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0.16815422744899</v>
          </cell>
          <cell r="F132">
            <v>4.2094650947054699</v>
          </cell>
          <cell r="G132">
            <v>21.94770536276086</v>
          </cell>
          <cell r="H132">
            <v>33.757381293706366</v>
          </cell>
          <cell r="I132">
            <v>37.923999897100686</v>
          </cell>
          <cell r="J132">
            <v>18.20327617940568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0.30523399484521702</v>
          </cell>
          <cell r="F133">
            <v>10.03943848222794</v>
          </cell>
          <cell r="G133">
            <v>62.089906932632303</v>
          </cell>
          <cell r="H133">
            <v>238.05493907914246</v>
          </cell>
          <cell r="I133">
            <v>356.10793562328001</v>
          </cell>
          <cell r="J133">
            <v>177.40163096669406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8.2242261053848598</v>
          </cell>
          <cell r="F134">
            <v>10.4282491219906</v>
          </cell>
          <cell r="G134">
            <v>15.849121618063268</v>
          </cell>
          <cell r="H134">
            <v>20.546436805752052</v>
          </cell>
          <cell r="I134">
            <v>8.2577843239815998</v>
          </cell>
          <cell r="J134">
            <v>1.5753074721008862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0.87527175421000702</v>
          </cell>
          <cell r="F135">
            <v>15.96923446484173</v>
          </cell>
          <cell r="G135">
            <v>33.355106831317698</v>
          </cell>
          <cell r="H135">
            <v>44.9801662649609</v>
          </cell>
          <cell r="I135">
            <v>39.725858693832009</v>
          </cell>
          <cell r="J135">
            <v>19.260267649294949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37.109319004135202</v>
          </cell>
          <cell r="F136">
            <v>24.265100535061769</v>
          </cell>
          <cell r="G136">
            <v>28.08850955548877</v>
          </cell>
          <cell r="H136">
            <v>31.233528274790928</v>
          </cell>
          <cell r="I136">
            <v>10.318601288422879</v>
          </cell>
          <cell r="J136">
            <v>2.1903339670200768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12.331737483084099</v>
          </cell>
          <cell r="F137">
            <v>6.152694282110839</v>
          </cell>
          <cell r="G137">
            <v>7.6257355621310978</v>
          </cell>
          <cell r="H137">
            <v>6.9077642880645707</v>
          </cell>
          <cell r="I137">
            <v>2.6674776530929298</v>
          </cell>
          <cell r="J137">
            <v>0.75529837845857006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6.7728146073597504</v>
          </cell>
          <cell r="F138">
            <v>1.006033625318927</v>
          </cell>
          <cell r="G138">
            <v>2.3444878648303669</v>
          </cell>
          <cell r="H138">
            <v>1.3123169046379459</v>
          </cell>
          <cell r="I138">
            <v>0.91442055985033799</v>
          </cell>
          <cell r="J138">
            <v>0.26806726827823102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0.73909611344502202</v>
          </cell>
          <cell r="G139">
            <v>3.0483155865549172</v>
          </cell>
          <cell r="H139">
            <v>1.120775799835187</v>
          </cell>
          <cell r="I139">
            <v>2.0194353132190646</v>
          </cell>
          <cell r="J139">
            <v>1.540144433458249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0.26813121650702398</v>
          </cell>
          <cell r="G140">
            <v>0.95642562599014902</v>
          </cell>
          <cell r="H140">
            <v>1.185537130259545</v>
          </cell>
          <cell r="I140">
            <v>1.7231001204277261</v>
          </cell>
          <cell r="J140">
            <v>1.1781623757443711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0.461685244861053</v>
          </cell>
          <cell r="F141">
            <v>0.451372539902195</v>
          </cell>
          <cell r="G141">
            <v>0.42105225244266697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0.61288205494520398</v>
          </cell>
          <cell r="G142">
            <v>2.337072306380199</v>
          </cell>
          <cell r="H142">
            <v>2.7739923182156003</v>
          </cell>
          <cell r="I142">
            <v>6.1195418886232495</v>
          </cell>
          <cell r="J142">
            <v>2.4324471403199199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F143">
            <v>0.11288653860452701</v>
          </cell>
          <cell r="G143">
            <v>0.587213077057538</v>
          </cell>
          <cell r="H143">
            <v>0.66634680992771811</v>
          </cell>
          <cell r="I143">
            <v>0.52014136065136607</v>
          </cell>
          <cell r="J143">
            <v>0.29669573408406902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15008.8653344261</v>
          </cell>
          <cell r="F144">
            <v>14369.1320127851</v>
          </cell>
          <cell r="G144">
            <v>12826.934008112201</v>
          </cell>
          <cell r="H144">
            <v>8907.7222367759096</v>
          </cell>
          <cell r="I144">
            <v>4358.1537430242097</v>
          </cell>
          <cell r="J144">
            <v>2580.4054306469102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-521.57418467034097</v>
          </cell>
          <cell r="J145">
            <v>-1140.99887910555</v>
          </cell>
        </row>
        <row r="146">
          <cell r="B146" t="str">
            <v>CO2</v>
          </cell>
          <cell r="C146" t="str">
            <v>VAR_fout</v>
          </cell>
          <cell r="D146" t="str">
            <v>othGHG</v>
          </cell>
          <cell r="E146">
            <v>9468.5879275113693</v>
          </cell>
          <cell r="F146">
            <v>9179.5944268531603</v>
          </cell>
          <cell r="G146">
            <v>8890.6009261949603</v>
          </cell>
          <cell r="H146">
            <v>6650.3613748369498</v>
          </cell>
          <cell r="I146">
            <v>4767.1307874669601</v>
          </cell>
          <cell r="J146">
            <v>4922.6398594620596</v>
          </cell>
        </row>
        <row r="147">
          <cell r="B147" t="str">
            <v>CO2</v>
          </cell>
          <cell r="C147" t="str">
            <v>VAR_fout</v>
          </cell>
          <cell r="D147" t="str">
            <v>D-ICOA</v>
          </cell>
          <cell r="E147">
            <v>330.11708830376801</v>
          </cell>
          <cell r="F147">
            <v>321.20439972122</v>
          </cell>
          <cell r="G147">
            <v>28.9219882798069</v>
          </cell>
          <cell r="H147">
            <v>5.7295971231222698</v>
          </cell>
          <cell r="I147">
            <v>9.2464369407927496</v>
          </cell>
          <cell r="J147">
            <v>2.1739584931721501</v>
          </cell>
        </row>
        <row r="148">
          <cell r="B148" t="str">
            <v>CO2</v>
          </cell>
          <cell r="C148" t="str">
            <v>VAR_fout</v>
          </cell>
          <cell r="D148" t="str">
            <v>ENGA-CCS</v>
          </cell>
          <cell r="I148">
            <v>-20.6438555090647</v>
          </cell>
          <cell r="J148">
            <v>-276.59487383782698</v>
          </cell>
        </row>
        <row r="149">
          <cell r="B149" t="str">
            <v>CO2</v>
          </cell>
          <cell r="C149" t="str">
            <v>VAR_fout</v>
          </cell>
          <cell r="D149" t="str">
            <v>CHPWSTCCS</v>
          </cell>
          <cell r="I149">
            <v>-579.754421392734</v>
          </cell>
          <cell r="J149">
            <v>-1088.84166600304</v>
          </cell>
        </row>
        <row r="150">
          <cell r="B150" t="str">
            <v>CO2</v>
          </cell>
          <cell r="C150" t="str">
            <v>VAR_fout</v>
          </cell>
          <cell r="D150" t="str">
            <v>D-ENGA</v>
          </cell>
          <cell r="E150">
            <v>429.70210753268799</v>
          </cell>
          <cell r="F150">
            <v>99.775481584997195</v>
          </cell>
          <cell r="G150">
            <v>98.707818103871304</v>
          </cell>
          <cell r="H150">
            <v>86.570857852247897</v>
          </cell>
          <cell r="I150">
            <v>66.437290418884203</v>
          </cell>
          <cell r="J150">
            <v>68.2555253855149</v>
          </cell>
        </row>
        <row r="151">
          <cell r="B151" t="str">
            <v>CO2</v>
          </cell>
          <cell r="C151" t="str">
            <v>VAR_fout</v>
          </cell>
          <cell r="D151" t="str">
            <v>D-ILFO</v>
          </cell>
          <cell r="E151">
            <v>748.09961473734904</v>
          </cell>
          <cell r="F151">
            <v>659.39165735191602</v>
          </cell>
          <cell r="G151">
            <v>611.95992109387396</v>
          </cell>
          <cell r="H151">
            <v>512.281457427801</v>
          </cell>
          <cell r="I151">
            <v>193.06501290525199</v>
          </cell>
          <cell r="J151">
            <v>9.7540390909657798E-2</v>
          </cell>
        </row>
        <row r="152">
          <cell r="B152" t="str">
            <v>CO2</v>
          </cell>
          <cell r="C152" t="str">
            <v>VAR_fout</v>
          </cell>
          <cell r="D152" t="str">
            <v>ITOT-CHPWSTCCS</v>
          </cell>
          <cell r="I152">
            <v>-271.320859859488</v>
          </cell>
          <cell r="J152">
            <v>-707.78060282949104</v>
          </cell>
        </row>
        <row r="153">
          <cell r="B153" t="str">
            <v>CO2</v>
          </cell>
          <cell r="C153" t="str">
            <v>VAR_fout</v>
          </cell>
          <cell r="D153" t="str">
            <v>ITOT-CHPNGACCS</v>
          </cell>
          <cell r="I153">
            <v>-58.9781414073937</v>
          </cell>
          <cell r="J153">
            <v>-91.071557736112993</v>
          </cell>
        </row>
        <row r="154">
          <cell r="B154" t="str">
            <v>CO2</v>
          </cell>
          <cell r="C154" t="str">
            <v>VAR_fout</v>
          </cell>
          <cell r="D154" t="str">
            <v>D-TDSL</v>
          </cell>
          <cell r="E154">
            <v>8587.9652310604597</v>
          </cell>
          <cell r="F154">
            <v>8052.8784888608297</v>
          </cell>
          <cell r="G154">
            <v>6559.36122177364</v>
          </cell>
          <cell r="H154">
            <v>4819.87092576756</v>
          </cell>
          <cell r="I154">
            <v>2824.7330529012002</v>
          </cell>
          <cell r="J154">
            <v>132.94273822502601</v>
          </cell>
        </row>
        <row r="155">
          <cell r="B155" t="str">
            <v>CO2</v>
          </cell>
          <cell r="C155" t="str">
            <v>VAR_fout</v>
          </cell>
          <cell r="D155" t="str">
            <v>ITOT-PROCESSCO2</v>
          </cell>
          <cell r="E155">
            <v>2089.34680048464</v>
          </cell>
          <cell r="F155">
            <v>2111.0131698740802</v>
          </cell>
          <cell r="G155">
            <v>2102.26947106126</v>
          </cell>
          <cell r="H155">
            <v>2093.6994473864902</v>
          </cell>
          <cell r="I155">
            <v>2078.1273175001902</v>
          </cell>
          <cell r="J155">
            <v>2064.1673022555701</v>
          </cell>
        </row>
        <row r="156">
          <cell r="B156" t="str">
            <v>CO2</v>
          </cell>
          <cell r="C156" t="str">
            <v>VAR_fout</v>
          </cell>
          <cell r="D156" t="str">
            <v>D-ELFO</v>
          </cell>
          <cell r="E156">
            <v>164.84525753585299</v>
          </cell>
          <cell r="F156">
            <v>195.525610361307</v>
          </cell>
          <cell r="G156">
            <v>58.389096374743701</v>
          </cell>
          <cell r="H156">
            <v>32.2821236626557</v>
          </cell>
          <cell r="I156">
            <v>30.859806467841601</v>
          </cell>
          <cell r="J156">
            <v>1.42790940755451</v>
          </cell>
        </row>
        <row r="157">
          <cell r="B157" t="str">
            <v>CO2</v>
          </cell>
          <cell r="C157" t="str">
            <v>VAR_fout</v>
          </cell>
          <cell r="D157" t="str">
            <v>D-TNGA</v>
          </cell>
          <cell r="E157">
            <v>16.303441344751398</v>
          </cell>
          <cell r="F157">
            <v>21.422110268761401</v>
          </cell>
          <cell r="G157">
            <v>338.41653736441401</v>
          </cell>
          <cell r="H157">
            <v>364.80573300011503</v>
          </cell>
          <cell r="I157">
            <v>90.815454417056898</v>
          </cell>
          <cell r="J157">
            <v>127.28453041784</v>
          </cell>
        </row>
        <row r="158">
          <cell r="B158" t="str">
            <v>CO2</v>
          </cell>
          <cell r="C158" t="str">
            <v>VAR_fout</v>
          </cell>
          <cell r="D158" t="str">
            <v>D-SNGA</v>
          </cell>
          <cell r="E158">
            <v>1624.0336751612299</v>
          </cell>
          <cell r="F158">
            <v>1339.1544625210599</v>
          </cell>
          <cell r="G158">
            <v>1726.0391687301201</v>
          </cell>
          <cell r="H158">
            <v>2073.6367489463701</v>
          </cell>
          <cell r="I158">
            <v>1993.0688043541199</v>
          </cell>
          <cell r="J158">
            <v>364.66691928787702</v>
          </cell>
        </row>
        <row r="159">
          <cell r="B159" t="str">
            <v>CO2</v>
          </cell>
          <cell r="C159" t="str">
            <v>VAR_fout</v>
          </cell>
          <cell r="D159" t="str">
            <v>CO2compabroad</v>
          </cell>
          <cell r="H159">
            <v>-4515.1001597794902</v>
          </cell>
          <cell r="I159">
            <v>-5902.2294207293498</v>
          </cell>
          <cell r="J159">
            <v>-4922.6349448977098</v>
          </cell>
        </row>
        <row r="160">
          <cell r="B160" t="str">
            <v>CO2</v>
          </cell>
          <cell r="C160" t="str">
            <v>VAR_fout</v>
          </cell>
          <cell r="D160" t="str">
            <v>D-RNGA</v>
          </cell>
          <cell r="E160">
            <v>2827.2641691640702</v>
          </cell>
          <cell r="F160">
            <v>2727.6584451188</v>
          </cell>
          <cell r="G160">
            <v>2988.5767054016501</v>
          </cell>
          <cell r="H160">
            <v>2955.8591882301298</v>
          </cell>
          <cell r="I160">
            <v>2570.1009055753598</v>
          </cell>
          <cell r="J160">
            <v>1256.35896084816</v>
          </cell>
        </row>
        <row r="161">
          <cell r="B161" t="str">
            <v>CO2</v>
          </cell>
          <cell r="C161" t="str">
            <v>VAR_fout</v>
          </cell>
          <cell r="D161" t="str">
            <v>D-IHFO</v>
          </cell>
          <cell r="E161">
            <v>213.823365503253</v>
          </cell>
          <cell r="F161">
            <v>4.06586602795403</v>
          </cell>
          <cell r="G161">
            <v>5.3585277506921001</v>
          </cell>
          <cell r="H161">
            <v>6.1129554454324504</v>
          </cell>
          <cell r="I161">
            <v>8.1429813654675893</v>
          </cell>
        </row>
        <row r="162">
          <cell r="B162" t="str">
            <v>CO2</v>
          </cell>
          <cell r="C162" t="str">
            <v>VAR_fout</v>
          </cell>
          <cell r="D162" t="str">
            <v>SUP_WSTHTGBIOCCS</v>
          </cell>
          <cell r="I162">
            <v>-0.84350459539443801</v>
          </cell>
          <cell r="J162">
            <v>-3.3272100521625201</v>
          </cell>
        </row>
        <row r="163">
          <cell r="B163" t="str">
            <v>CO2</v>
          </cell>
          <cell r="C163" t="str">
            <v>VAR_fout</v>
          </cell>
          <cell r="D163" t="str">
            <v>D-SLFO</v>
          </cell>
          <cell r="E163">
            <v>2267.8430893260502</v>
          </cell>
          <cell r="F163">
            <v>2003.1799440738</v>
          </cell>
          <cell r="G163">
            <v>1872.2107531987799</v>
          </cell>
          <cell r="H163">
            <v>1342.12599698791</v>
          </cell>
          <cell r="I163">
            <v>470.84076133846997</v>
          </cell>
          <cell r="J163">
            <v>8.2336540695249399E-2</v>
          </cell>
        </row>
        <row r="164">
          <cell r="B164" t="str">
            <v>CO2</v>
          </cell>
          <cell r="C164" t="str">
            <v>VAR_fout</v>
          </cell>
          <cell r="D164" t="str">
            <v>D-RCOA</v>
          </cell>
          <cell r="E164">
            <v>9.2906043273291097</v>
          </cell>
          <cell r="F164">
            <v>9.2684641286916296</v>
          </cell>
          <cell r="G164">
            <v>7.5717666598321403</v>
          </cell>
          <cell r="H164">
            <v>6.2529538516447003</v>
          </cell>
        </row>
        <row r="165">
          <cell r="B165" t="str">
            <v>CO2</v>
          </cell>
          <cell r="C165" t="str">
            <v>VAR_fout</v>
          </cell>
          <cell r="D165" t="str">
            <v>ITOT-CHPWODCCS</v>
          </cell>
          <cell r="I165">
            <v>-512.08042629582405</v>
          </cell>
          <cell r="J165">
            <v>-1049.65873189838</v>
          </cell>
        </row>
        <row r="166">
          <cell r="B166" t="str">
            <v>CO2</v>
          </cell>
          <cell r="C166" t="str">
            <v>VAR_fout</v>
          </cell>
          <cell r="D166" t="str">
            <v>D-RLFO</v>
          </cell>
          <cell r="E166">
            <v>4514.8770307395598</v>
          </cell>
          <cell r="F166">
            <v>3843.6957361827599</v>
          </cell>
          <cell r="G166">
            <v>3441.7326563719498</v>
          </cell>
          <cell r="H166">
            <v>3221.0595090892198</v>
          </cell>
          <cell r="I166">
            <v>1709.96399197392</v>
          </cell>
          <cell r="J166">
            <v>0.103110454977883</v>
          </cell>
        </row>
        <row r="167">
          <cell r="B167" t="str">
            <v>CO2</v>
          </cell>
          <cell r="C167" t="str">
            <v>VAR_fout</v>
          </cell>
          <cell r="D167" t="str">
            <v>D-TGSL</v>
          </cell>
          <cell r="E167">
            <v>5956.58593708017</v>
          </cell>
          <cell r="F167">
            <v>5831.9092838757297</v>
          </cell>
          <cell r="G167">
            <v>5422.4591301618902</v>
          </cell>
          <cell r="H167">
            <v>3257.3835467311401</v>
          </cell>
          <cell r="I167">
            <v>641.15899462020298</v>
          </cell>
          <cell r="J167">
            <v>68.881889696873699</v>
          </cell>
        </row>
        <row r="168">
          <cell r="B168" t="str">
            <v>CO2</v>
          </cell>
          <cell r="C168" t="str">
            <v>VAR_fout</v>
          </cell>
          <cell r="D168" t="str">
            <v>EWOD-CCS</v>
          </cell>
          <cell r="I168">
            <v>-29.850201415771298</v>
          </cell>
          <cell r="J168">
            <v>-306.80903043993698</v>
          </cell>
        </row>
        <row r="169">
          <cell r="B169" t="str">
            <v>CO2</v>
          </cell>
          <cell r="C169" t="str">
            <v>VAR_fout</v>
          </cell>
          <cell r="D169" t="str">
            <v>ITOT-PROCESSCO2CCS</v>
          </cell>
          <cell r="I169">
            <v>-26.9086661059576</v>
          </cell>
          <cell r="J169">
            <v>-1033.6025067135499</v>
          </cell>
        </row>
        <row r="170">
          <cell r="B170" t="str">
            <v>CO2</v>
          </cell>
          <cell r="C170" t="str">
            <v>VAR_fout</v>
          </cell>
          <cell r="D170" t="str">
            <v>D-IWST</v>
          </cell>
          <cell r="E170">
            <v>1068.2631122016301</v>
          </cell>
          <cell r="F170">
            <v>1094.5134678279001</v>
          </cell>
          <cell r="G170">
            <v>1024.66743634717</v>
          </cell>
          <cell r="H170">
            <v>1013.206653962</v>
          </cell>
          <cell r="I170">
            <v>996.77656015820696</v>
          </cell>
          <cell r="J170">
            <v>986.61182755334005</v>
          </cell>
        </row>
        <row r="171">
          <cell r="B171" t="str">
            <v>CO2</v>
          </cell>
          <cell r="C171" t="str">
            <v>VAR_fout</v>
          </cell>
          <cell r="D171" t="str">
            <v>SUP_WODH2CCS</v>
          </cell>
          <cell r="J171">
            <v>-1024.33832486096</v>
          </cell>
        </row>
        <row r="172">
          <cell r="B172" t="str">
            <v>CO2</v>
          </cell>
          <cell r="C172" t="str">
            <v>VAR_fout</v>
          </cell>
          <cell r="D172" t="str">
            <v>SUP_WODBIOCCS</v>
          </cell>
          <cell r="I172">
            <v>-3.4261139310517401</v>
          </cell>
          <cell r="J172">
            <v>-5.7480876807481396</v>
          </cell>
        </row>
        <row r="173">
          <cell r="B173" t="str">
            <v>CO2</v>
          </cell>
          <cell r="C173" t="str">
            <v>VAR_fout</v>
          </cell>
          <cell r="D173" t="str">
            <v>SUP_NGAH2CCS</v>
          </cell>
          <cell r="J173">
            <v>-13.5796413438041</v>
          </cell>
        </row>
        <row r="174">
          <cell r="B174" t="str">
            <v>CO2</v>
          </cell>
          <cell r="C174" t="str">
            <v>VAR_fout</v>
          </cell>
          <cell r="D174" t="str">
            <v>CT_CWODETHCCS</v>
          </cell>
          <cell r="I174">
            <v>-0.34480304503710202</v>
          </cell>
          <cell r="J174">
            <v>-0.22483298459842699</v>
          </cell>
        </row>
        <row r="175">
          <cell r="B175" t="str">
            <v>CO2</v>
          </cell>
          <cell r="C175" t="str">
            <v>VAR_fout</v>
          </cell>
          <cell r="D175" t="str">
            <v>D-TKER</v>
          </cell>
          <cell r="E175">
            <v>80.763254672403804</v>
          </cell>
          <cell r="F175">
            <v>102.299643522715</v>
          </cell>
          <cell r="G175">
            <v>134.604226798182</v>
          </cell>
          <cell r="H175">
            <v>167.51426356082999</v>
          </cell>
          <cell r="I175">
            <v>119.458162329092</v>
          </cell>
          <cell r="J175">
            <v>2.6504866226746099E-3</v>
          </cell>
        </row>
        <row r="176">
          <cell r="B176" t="str">
            <v>CO2</v>
          </cell>
          <cell r="C176" t="str">
            <v>VAR_fout</v>
          </cell>
          <cell r="D176" t="str">
            <v>D-INGA</v>
          </cell>
          <cell r="E176">
            <v>2179.3228036287001</v>
          </cell>
          <cell r="F176">
            <v>1831.6411342773099</v>
          </cell>
          <cell r="G176">
            <v>1813.87563009267</v>
          </cell>
          <cell r="H176">
            <v>1199.73173680271</v>
          </cell>
          <cell r="I176">
            <v>1069.5026361960399</v>
          </cell>
          <cell r="J176">
            <v>30.1741007721245</v>
          </cell>
        </row>
        <row r="177">
          <cell r="B177" t="str">
            <v>CO2</v>
          </cell>
          <cell r="C177" t="str">
            <v>VAR_fout</v>
          </cell>
          <cell r="D177" t="str">
            <v>SUP_DAC</v>
          </cell>
          <cell r="I177">
            <v>-2.4907863881255201</v>
          </cell>
          <cell r="J177">
            <v>-45.656897488110801</v>
          </cell>
        </row>
        <row r="178">
          <cell r="B178" t="str">
            <v>CO2</v>
          </cell>
          <cell r="C178" t="str">
            <v>VAR_fout</v>
          </cell>
          <cell r="D178" t="str">
            <v>CT_CWODBDSCCS</v>
          </cell>
          <cell r="I178">
            <v>-3.19847159057232</v>
          </cell>
          <cell r="J178">
            <v>-632.91011093287705</v>
          </cell>
        </row>
        <row r="179">
          <cell r="B179" t="str">
            <v>CO2</v>
          </cell>
          <cell r="C179" t="str">
            <v>VAR_fout</v>
          </cell>
          <cell r="D179" t="str">
            <v>D-EWST</v>
          </cell>
          <cell r="E179">
            <v>2236.6604929559398</v>
          </cell>
          <cell r="F179">
            <v>2235.4046817091098</v>
          </cell>
          <cell r="G179">
            <v>2268.7692570389399</v>
          </cell>
          <cell r="H179">
            <v>2238.5378503980801</v>
          </cell>
          <cell r="I179">
            <v>2266.1456945813202</v>
          </cell>
          <cell r="J179">
            <v>2317.4298893417199</v>
          </cell>
        </row>
        <row r="180">
          <cell r="B180" t="str">
            <v>CO2</v>
          </cell>
          <cell r="C180" t="str">
            <v>VAR_comnet</v>
          </cell>
          <cell r="D180" t="str">
            <v>-</v>
          </cell>
          <cell r="E180">
            <v>44813.695003271197</v>
          </cell>
          <cell r="F180">
            <v>41663.596474142098</v>
          </cell>
          <cell r="G180">
            <v>39394.492238798397</v>
          </cell>
          <cell r="H180">
            <v>27531.922761282902</v>
          </cell>
          <cell r="I180">
            <v>13970.9027047321</v>
          </cell>
          <cell r="J180">
            <v>-2.7605100109524901E-3</v>
          </cell>
        </row>
        <row r="181">
          <cell r="B181" t="str">
            <v>CO2</v>
          </cell>
          <cell r="C181" t="str">
            <v>EQ_combalM</v>
          </cell>
          <cell r="D181" t="str">
            <v>-</v>
          </cell>
          <cell r="H181">
            <v>-0.11757156476011001</v>
          </cell>
          <cell r="I181">
            <v>-0.31333727116837901</v>
          </cell>
          <cell r="J181">
            <v>-1.0124902770920501</v>
          </cell>
        </row>
        <row r="182">
          <cell r="B182" t="str">
            <v>CO2_X</v>
          </cell>
          <cell r="C182" t="str">
            <v>VAR_fout</v>
          </cell>
          <cell r="D182" t="str">
            <v>D-CO2_O</v>
          </cell>
          <cell r="I182">
            <v>988.69721114992637</v>
          </cell>
          <cell r="J182">
            <v>5297.0692078356251</v>
          </cell>
        </row>
        <row r="183">
          <cell r="B183" t="str">
            <v>CO2_X</v>
          </cell>
          <cell r="C183" t="str">
            <v>VAR_fin</v>
          </cell>
          <cell r="D183" t="str">
            <v>CO2EXP</v>
          </cell>
          <cell r="I183">
            <v>988.69721114992637</v>
          </cell>
          <cell r="J183">
            <v>5297.0692078356251</v>
          </cell>
        </row>
        <row r="184">
          <cell r="B184" t="str">
            <v>CO2_X</v>
          </cell>
          <cell r="C184" t="str">
            <v>EQ_combalM</v>
          </cell>
          <cell r="D184" t="str">
            <v>-</v>
          </cell>
          <cell r="I184">
            <v>-16.79803983087136</v>
          </cell>
          <cell r="J184">
            <v>7.9429205361910054</v>
          </cell>
        </row>
        <row r="185">
          <cell r="B185" t="str">
            <v>CO2seq</v>
          </cell>
          <cell r="C185" t="str">
            <v>VAR_fout</v>
          </cell>
          <cell r="D185" t="str">
            <v>CO2SINK</v>
          </cell>
          <cell r="I185">
            <v>833.33291603032751</v>
          </cell>
          <cell r="J185">
            <v>1904.7523898831053</v>
          </cell>
        </row>
        <row r="186">
          <cell r="B186" t="str">
            <v>CO2seq</v>
          </cell>
          <cell r="C186" t="str">
            <v>VAR_comnet</v>
          </cell>
          <cell r="D186" t="str">
            <v>-</v>
          </cell>
          <cell r="I186">
            <v>833.33291603032751</v>
          </cell>
          <cell r="J186">
            <v>1904.7523898831053</v>
          </cell>
        </row>
        <row r="187">
          <cell r="B187" t="str">
            <v>CO2_SECTOR</v>
          </cell>
          <cell r="C187" t="str">
            <v>VAR_fout</v>
          </cell>
          <cell r="D187" t="str">
            <v>CO2_IND</v>
          </cell>
          <cell r="E187">
            <v>6628.9727848593438</v>
          </cell>
          <cell r="F187">
            <v>6021.829695080376</v>
          </cell>
          <cell r="G187">
            <v>5587.0529746254706</v>
          </cell>
          <cell r="H187">
            <v>4830.7618481475638</v>
          </cell>
          <cell r="I187">
            <v>4354.8609450659569</v>
          </cell>
          <cell r="J187">
            <v>3083.2247294651206</v>
          </cell>
        </row>
        <row r="188">
          <cell r="B188" t="str">
            <v>CO2_SECTOR</v>
          </cell>
          <cell r="C188" t="str">
            <v>VAR_fout</v>
          </cell>
          <cell r="D188" t="str">
            <v>CO2_RES</v>
          </cell>
          <cell r="E188">
            <v>7351.4318042309687</v>
          </cell>
          <cell r="F188">
            <v>6580.6226454302578</v>
          </cell>
          <cell r="G188">
            <v>6437.881128433427</v>
          </cell>
          <cell r="H188">
            <v>6183.1716511709992</v>
          </cell>
          <cell r="I188">
            <v>4280.064897549285</v>
          </cell>
          <cell r="J188">
            <v>1256.4620713031359</v>
          </cell>
        </row>
        <row r="189">
          <cell r="B189" t="str">
            <v>CO2_SECTOR</v>
          </cell>
          <cell r="C189" t="str">
            <v>VAR_fout</v>
          </cell>
          <cell r="D189" t="str">
            <v>CO2_TRA</v>
          </cell>
          <cell r="E189">
            <v>14640.430958908797</v>
          </cell>
          <cell r="F189">
            <v>14007.006120253003</v>
          </cell>
          <cell r="G189">
            <v>12452.862958284029</v>
          </cell>
          <cell r="H189">
            <v>8607.1126618986254</v>
          </cell>
          <cell r="I189">
            <v>3674.4100946031294</v>
          </cell>
          <cell r="J189">
            <v>329.11176987453354</v>
          </cell>
        </row>
        <row r="190">
          <cell r="B190" t="str">
            <v>CO2_SECTOR</v>
          </cell>
          <cell r="C190" t="str">
            <v>VAR_fout</v>
          </cell>
          <cell r="D190" t="str">
            <v>CO2_ELC</v>
          </cell>
          <cell r="E190">
            <v>2831.2078580244756</v>
          </cell>
          <cell r="F190">
            <v>2530.7057736554102</v>
          </cell>
          <cell r="G190">
            <v>2425.8661715175567</v>
          </cell>
          <cell r="H190">
            <v>2357.3908319129814</v>
          </cell>
          <cell r="I190">
            <v>2363.442791468045</v>
          </cell>
          <cell r="J190">
            <v>2387.1133241347829</v>
          </cell>
        </row>
        <row r="191">
          <cell r="B191" t="str">
            <v>CO2_SECTOR</v>
          </cell>
          <cell r="C191" t="str">
            <v>VAR_fout</v>
          </cell>
          <cell r="D191" t="str">
            <v>CO2_SER</v>
          </cell>
          <cell r="E191">
            <v>3891.8767644872801</v>
          </cell>
          <cell r="F191">
            <v>3342.3344065948631</v>
          </cell>
          <cell r="G191">
            <v>3598.2499219288993</v>
          </cell>
          <cell r="H191">
            <v>3415.7627459342825</v>
          </cell>
          <cell r="I191">
            <v>2463.9095656925851</v>
          </cell>
          <cell r="J191">
            <v>364.74925582857276</v>
          </cell>
        </row>
        <row r="192">
          <cell r="B192" t="str">
            <v>CO2_SECTOR</v>
          </cell>
          <cell r="C192" t="str">
            <v>VAR_fout</v>
          </cell>
          <cell r="D192" t="str">
            <v>CO2_ELCCCS</v>
          </cell>
          <cell r="E192">
            <v>2831.2078580244756</v>
          </cell>
          <cell r="F192">
            <v>2530.7057736554102</v>
          </cell>
          <cell r="G192">
            <v>2425.8661715175567</v>
          </cell>
          <cell r="H192">
            <v>2357.3908319129814</v>
          </cell>
          <cell r="I192">
            <v>1211.0136646618394</v>
          </cell>
          <cell r="J192">
            <v>-426.74702158527015</v>
          </cell>
        </row>
        <row r="193">
          <cell r="B193" t="str">
            <v>CO2_SECTOR</v>
          </cell>
          <cell r="C193" t="str">
            <v>VAR_fout</v>
          </cell>
          <cell r="D193" t="str">
            <v>CO2_H2CCS</v>
          </cell>
          <cell r="I193">
            <v>-7.7704687283495435</v>
          </cell>
          <cell r="J193">
            <v>-1680.0143042298505</v>
          </cell>
        </row>
        <row r="194">
          <cell r="B194" t="str">
            <v>CO2_SECTOR</v>
          </cell>
          <cell r="C194" t="str">
            <v>VAR_fout</v>
          </cell>
          <cell r="D194" t="str">
            <v>CO2_INDCCS</v>
          </cell>
          <cell r="E194">
            <v>6628.9727848593438</v>
          </cell>
          <cell r="F194">
            <v>6021.829695080376</v>
          </cell>
          <cell r="G194">
            <v>5587.0529746254706</v>
          </cell>
          <cell r="H194">
            <v>4830.2199516918145</v>
          </cell>
          <cell r="I194">
            <v>3484.9115353173579</v>
          </cell>
          <cell r="J194">
            <v>202.00025801372183</v>
          </cell>
        </row>
        <row r="195">
          <cell r="B195" t="str">
            <v>CO2_SECTOR</v>
          </cell>
          <cell r="C195" t="str">
            <v>VAR_comnet</v>
          </cell>
          <cell r="D195" t="str">
            <v>-</v>
          </cell>
          <cell r="E195">
            <v>44804.100813394689</v>
          </cell>
          <cell r="F195">
            <v>41035.034109749678</v>
          </cell>
          <cell r="G195">
            <v>38514.83230093243</v>
          </cell>
          <cell r="H195">
            <v>32581.810522669235</v>
          </cell>
          <cell r="I195">
            <v>21824.843025629838</v>
          </cell>
          <cell r="J195">
            <v>5515.9000828047538</v>
          </cell>
        </row>
        <row r="196">
          <cell r="B196" t="str">
            <v>CO2SC</v>
          </cell>
          <cell r="C196" t="str">
            <v>VAR_fout</v>
          </cell>
          <cell r="D196" t="str">
            <v>CO2S1</v>
          </cell>
          <cell r="E196">
            <v>6307.1990227535098</v>
          </cell>
          <cell r="F196">
            <v>6307.1990227535098</v>
          </cell>
          <cell r="G196">
            <v>6307.1990227535098</v>
          </cell>
          <cell r="H196">
            <v>6307.1990227535098</v>
          </cell>
          <cell r="I196">
            <v>6307.1990227535098</v>
          </cell>
          <cell r="J196">
            <v>6307.1990227535098</v>
          </cell>
        </row>
        <row r="197">
          <cell r="B197" t="str">
            <v>CO2SC</v>
          </cell>
          <cell r="C197" t="str">
            <v>VAR_fout</v>
          </cell>
          <cell r="D197" t="str">
            <v>CO2S2</v>
          </cell>
          <cell r="J197">
            <v>0.24565255658881599</v>
          </cell>
        </row>
        <row r="198">
          <cell r="B198" t="str">
            <v>CO2SC</v>
          </cell>
          <cell r="C198" t="str">
            <v>VAR_fin</v>
          </cell>
          <cell r="D198" t="str">
            <v>CO2EXP</v>
          </cell>
          <cell r="I198">
            <v>988.69721114992797</v>
          </cell>
          <cell r="J198">
            <v>5297.0692078356196</v>
          </cell>
        </row>
        <row r="199">
          <cell r="B199" t="str">
            <v>CO2SC</v>
          </cell>
          <cell r="C199" t="str">
            <v>EQ_combalM</v>
          </cell>
          <cell r="D199" t="str">
            <v>-</v>
          </cell>
          <cell r="J199">
            <v>3.4897638059727802E-3</v>
          </cell>
        </row>
        <row r="200">
          <cell r="B200" t="str">
            <v>CO2P</v>
          </cell>
          <cell r="C200" t="str">
            <v>VAR_fout</v>
          </cell>
          <cell r="D200" t="str">
            <v>ITOT-PROCESSCO2</v>
          </cell>
          <cell r="E200">
            <v>2089.34680048464</v>
          </cell>
          <cell r="F200">
            <v>2111.0131698740802</v>
          </cell>
          <cell r="G200">
            <v>2102.26947106126</v>
          </cell>
          <cell r="H200">
            <v>2093.6994473864938</v>
          </cell>
          <cell r="I200">
            <v>2078.1273175001916</v>
          </cell>
          <cell r="J200">
            <v>2064.1673022555751</v>
          </cell>
        </row>
        <row r="201">
          <cell r="B201" t="str">
            <v>CO2P</v>
          </cell>
          <cell r="C201" t="str">
            <v>VAR_comnet</v>
          </cell>
          <cell r="D201" t="str">
            <v>-</v>
          </cell>
          <cell r="E201">
            <v>2089.34680048464</v>
          </cell>
          <cell r="F201">
            <v>2111.0131698740802</v>
          </cell>
          <cell r="G201">
            <v>2102.26947106126</v>
          </cell>
          <cell r="H201">
            <v>2093.6994473864938</v>
          </cell>
          <cell r="I201">
            <v>2078.1273175001916</v>
          </cell>
          <cell r="J201">
            <v>2064.1673022555751</v>
          </cell>
        </row>
        <row r="202">
          <cell r="B202" t="str">
            <v>CO2_E</v>
          </cell>
          <cell r="C202" t="str">
            <v>VAR_fout</v>
          </cell>
          <cell r="D202" t="str">
            <v>EWSTINCCS</v>
          </cell>
          <cell r="I202">
            <v>563.28182405032305</v>
          </cell>
          <cell r="J202">
            <v>1208.0772218812399</v>
          </cell>
        </row>
        <row r="203">
          <cell r="B203" t="str">
            <v>CO2_E</v>
          </cell>
          <cell r="C203" t="str">
            <v>VAR_fout</v>
          </cell>
          <cell r="D203" t="str">
            <v>ENGA-CCS</v>
          </cell>
          <cell r="I203">
            <v>26.623156952752399</v>
          </cell>
          <cell r="J203">
            <v>313.87261638031498</v>
          </cell>
        </row>
        <row r="204">
          <cell r="B204" t="str">
            <v>CO2_E</v>
          </cell>
          <cell r="C204" t="str">
            <v>VAR_fout</v>
          </cell>
          <cell r="D204" t="str">
            <v>CHPWSTCCS</v>
          </cell>
          <cell r="I204">
            <v>651.40946223902699</v>
          </cell>
          <cell r="J204">
            <v>1223.4176022506001</v>
          </cell>
        </row>
        <row r="205">
          <cell r="B205" t="str">
            <v>CO2_E</v>
          </cell>
          <cell r="C205" t="str">
            <v>VAR_fout</v>
          </cell>
          <cell r="D205" t="str">
            <v>HPLNGA</v>
          </cell>
          <cell r="E205">
            <v>114.44937048519699</v>
          </cell>
          <cell r="F205">
            <v>84.958236320408702</v>
          </cell>
          <cell r="G205">
            <v>11.8184487794045</v>
          </cell>
          <cell r="H205">
            <v>3.43176281871244</v>
          </cell>
          <cell r="I205">
            <v>1.2707463659549001</v>
          </cell>
          <cell r="J205">
            <v>0.81971941332693299</v>
          </cell>
        </row>
        <row r="206">
          <cell r="B206" t="str">
            <v>CO2_E</v>
          </cell>
          <cell r="C206" t="str">
            <v>VAR_fout</v>
          </cell>
          <cell r="D206" t="str">
            <v>CHPWST</v>
          </cell>
          <cell r="E206">
            <v>2783.9844352445102</v>
          </cell>
          <cell r="F206">
            <v>2575.02559110006</v>
          </cell>
          <cell r="G206">
            <v>2612.9311967558101</v>
          </cell>
          <cell r="H206">
            <v>2554.03820585832</v>
          </cell>
          <cell r="I206">
            <v>1811.3543427634099</v>
          </cell>
          <cell r="J206">
            <v>995.56482495620196</v>
          </cell>
        </row>
        <row r="207">
          <cell r="B207" t="str">
            <v>CO2_E</v>
          </cell>
          <cell r="C207" t="str">
            <v>VAR_fout</v>
          </cell>
          <cell r="D207" t="str">
            <v>CHPNGA</v>
          </cell>
          <cell r="E207">
            <v>327.33626780606801</v>
          </cell>
          <cell r="F207">
            <v>7.4266506021980199</v>
          </cell>
          <cell r="G207">
            <v>41.4034737617921</v>
          </cell>
          <cell r="H207">
            <v>54.849953184053398</v>
          </cell>
          <cell r="I207">
            <v>19.6943311133757</v>
          </cell>
          <cell r="J207">
            <v>7.5772522477267898</v>
          </cell>
        </row>
        <row r="208">
          <cell r="B208" t="str">
            <v>CO2_E</v>
          </cell>
          <cell r="C208" t="str">
            <v>VAR_fout</v>
          </cell>
          <cell r="D208" t="str">
            <v>EWSTINC</v>
          </cell>
          <cell r="E208">
            <v>1689.3365506673599</v>
          </cell>
          <cell r="F208">
            <v>1895.87943967156</v>
          </cell>
          <cell r="G208">
            <v>1924.88296030277</v>
          </cell>
          <cell r="H208">
            <v>1923.1084188841601</v>
          </cell>
          <cell r="I208">
            <v>1507.02959883225</v>
          </cell>
          <cell r="J208">
            <v>1208.1913201341099</v>
          </cell>
        </row>
        <row r="209">
          <cell r="B209" t="str">
            <v>CO2_E</v>
          </cell>
          <cell r="C209" t="str">
            <v>VAR_fout</v>
          </cell>
          <cell r="D209" t="str">
            <v>ENGA-GTCC</v>
          </cell>
          <cell r="I209">
            <v>32.088912903955404</v>
          </cell>
          <cell r="J209">
            <v>13.3576392438138</v>
          </cell>
        </row>
        <row r="210">
          <cell r="B210" t="str">
            <v>CO2_E</v>
          </cell>
          <cell r="C210" t="str">
            <v>VAR_fout</v>
          </cell>
          <cell r="D210" t="str">
            <v>HPLOIL</v>
          </cell>
          <cell r="E210">
            <v>16.049665320367001</v>
          </cell>
          <cell r="F210">
            <v>170.095297985012</v>
          </cell>
          <cell r="G210">
            <v>4.4067926758645699</v>
          </cell>
          <cell r="H210">
            <v>1.8697914624532801</v>
          </cell>
          <cell r="I210">
            <v>0.94767078678568295</v>
          </cell>
          <cell r="J210">
            <v>6.2862524996639205E-2</v>
          </cell>
        </row>
        <row r="211">
          <cell r="B211" t="str">
            <v>CO2_E</v>
          </cell>
          <cell r="C211" t="str">
            <v>VAR_fout</v>
          </cell>
          <cell r="D211" t="str">
            <v>CHPGFC</v>
          </cell>
          <cell r="I211">
            <v>6.2755528027309202</v>
          </cell>
          <cell r="J211">
            <v>4.16341475527447</v>
          </cell>
        </row>
        <row r="212">
          <cell r="B212" t="str">
            <v>CO2_E</v>
          </cell>
          <cell r="C212" t="str">
            <v>VAR_fout</v>
          </cell>
          <cell r="D212" t="str">
            <v>EOIL-ENG</v>
          </cell>
          <cell r="E212">
            <v>74.674883265717099</v>
          </cell>
          <cell r="F212">
            <v>10.6381379073323</v>
          </cell>
          <cell r="G212">
            <v>24.9944640756928</v>
          </cell>
          <cell r="H212">
            <v>11.930276423975201</v>
          </cell>
          <cell r="I212">
            <v>15.0690285092387</v>
          </cell>
          <cell r="J212">
            <v>0.75028496226232</v>
          </cell>
        </row>
        <row r="213">
          <cell r="B213" t="str">
            <v>CO2_E</v>
          </cell>
          <cell r="C213" t="str">
            <v>VAR_fout</v>
          </cell>
          <cell r="D213" t="str">
            <v>ENGA-GTOC</v>
          </cell>
          <cell r="F213">
            <v>7.1985106184780898</v>
          </cell>
          <cell r="G213">
            <v>59.744574572284002</v>
          </cell>
          <cell r="H213">
            <v>31.9624705702029</v>
          </cell>
          <cell r="I213">
            <v>25.016307715783501</v>
          </cell>
          <cell r="J213">
            <v>11.484271639044501</v>
          </cell>
        </row>
        <row r="214">
          <cell r="B214" t="str">
            <v>CO2_E</v>
          </cell>
          <cell r="C214" t="str">
            <v>VAR_fout</v>
          </cell>
          <cell r="D214" t="str">
            <v>CHPOIL</v>
          </cell>
          <cell r="E214">
            <v>71.367601039013806</v>
          </cell>
          <cell r="F214">
            <v>11.5558703745969</v>
          </cell>
          <cell r="G214">
            <v>28.072586882198902</v>
          </cell>
          <cell r="H214">
            <v>18.056351826203301</v>
          </cell>
          <cell r="I214">
            <v>15.0398616227689</v>
          </cell>
          <cell r="J214">
            <v>0.68251177374055005</v>
          </cell>
        </row>
        <row r="215">
          <cell r="B215" t="str">
            <v>CO2_E</v>
          </cell>
          <cell r="C215" t="str">
            <v>VAR_comnet</v>
          </cell>
          <cell r="D215" t="str">
            <v>-</v>
          </cell>
          <cell r="E215">
            <v>5077.1987738282396</v>
          </cell>
          <cell r="F215">
            <v>4762.7777345796503</v>
          </cell>
          <cell r="G215">
            <v>4708.2544978058104</v>
          </cell>
          <cell r="H215">
            <v>4599.24723102809</v>
          </cell>
          <cell r="I215">
            <v>4675.1007966583602</v>
          </cell>
          <cell r="J215">
            <v>4988.0215421626599</v>
          </cell>
        </row>
        <row r="216">
          <cell r="B216" t="str">
            <v>CO2_I</v>
          </cell>
          <cell r="C216" t="str">
            <v>VAR_fout</v>
          </cell>
          <cell r="D216" t="str">
            <v>ITOT-CHPNGA</v>
          </cell>
          <cell r="E216">
            <v>184.802185283163</v>
          </cell>
          <cell r="F216">
            <v>32.058360851865203</v>
          </cell>
          <cell r="G216">
            <v>28.1100158826371</v>
          </cell>
          <cell r="H216">
            <v>141.636737315</v>
          </cell>
          <cell r="I216">
            <v>405.35660970059803</v>
          </cell>
          <cell r="J216">
            <v>159.717615496165</v>
          </cell>
        </row>
        <row r="217">
          <cell r="B217" t="str">
            <v>CO2_I</v>
          </cell>
          <cell r="C217" t="str">
            <v>VAR_fout</v>
          </cell>
          <cell r="D217" t="str">
            <v>ITOT-SWHNGABR</v>
          </cell>
          <cell r="E217">
            <v>2005.2199228813699</v>
          </cell>
          <cell r="F217">
            <v>1794.01987670482</v>
          </cell>
          <cell r="G217">
            <v>1974.0526197056699</v>
          </cell>
          <cell r="H217">
            <v>1255.14372338607</v>
          </cell>
          <cell r="I217">
            <v>789.19392684249499</v>
          </cell>
          <cell r="J217">
            <v>13.658583886988399</v>
          </cell>
        </row>
        <row r="218">
          <cell r="B218" t="str">
            <v>CO2_I</v>
          </cell>
          <cell r="C218" t="str">
            <v>VAR_fout</v>
          </cell>
          <cell r="D218" t="str">
            <v>ITOT-CHPWSTCCS</v>
          </cell>
          <cell r="I218">
            <v>355.11919250057201</v>
          </cell>
          <cell r="J218">
            <v>976.31883319512701</v>
          </cell>
        </row>
        <row r="219">
          <cell r="B219" t="str">
            <v>CO2_I</v>
          </cell>
          <cell r="C219" t="str">
            <v>VAR_fout</v>
          </cell>
          <cell r="D219" t="str">
            <v>ITOT-SWHLFOBR</v>
          </cell>
          <cell r="E219">
            <v>655.90955774042595</v>
          </cell>
          <cell r="F219">
            <v>591.38936424971598</v>
          </cell>
          <cell r="G219">
            <v>588.65902813720595</v>
          </cell>
          <cell r="H219">
            <v>478.63984298539702</v>
          </cell>
          <cell r="I219">
            <v>241.55283671140199</v>
          </cell>
          <cell r="J219">
            <v>54.240471126779298</v>
          </cell>
        </row>
        <row r="220">
          <cell r="B220" t="str">
            <v>CO2_I</v>
          </cell>
          <cell r="C220" t="str">
            <v>VAR_fout</v>
          </cell>
          <cell r="D220" t="str">
            <v>ITOT-CHPNGACCS</v>
          </cell>
          <cell r="I220">
            <v>70.416636034513303</v>
          </cell>
          <cell r="J220">
            <v>103.79436562878701</v>
          </cell>
        </row>
        <row r="221">
          <cell r="B221" t="str">
            <v>CO2_I</v>
          </cell>
          <cell r="C221" t="str">
            <v>VAR_fout</v>
          </cell>
          <cell r="D221" t="str">
            <v>ITOT-CHPGFC</v>
          </cell>
          <cell r="H221">
            <v>7.5676772820568399</v>
          </cell>
          <cell r="I221">
            <v>55.6600266234394</v>
          </cell>
          <cell r="J221">
            <v>8.26134942529489</v>
          </cell>
        </row>
        <row r="222">
          <cell r="B222" t="str">
            <v>CO2_I</v>
          </cell>
          <cell r="C222" t="str">
            <v>VAR_fout</v>
          </cell>
          <cell r="D222" t="str">
            <v>ITOT-SWHCOABR</v>
          </cell>
          <cell r="E222">
            <v>330.11708830376801</v>
          </cell>
          <cell r="F222">
            <v>321.20439972122</v>
          </cell>
          <cell r="G222">
            <v>28.9219882798069</v>
          </cell>
          <cell r="H222">
            <v>5.7295971231222698</v>
          </cell>
          <cell r="I222">
            <v>9.2464369407927496</v>
          </cell>
          <cell r="J222">
            <v>2.1739584931721501</v>
          </cell>
        </row>
        <row r="223">
          <cell r="B223" t="str">
            <v>CO2_I</v>
          </cell>
          <cell r="C223" t="str">
            <v>VAR_fout</v>
          </cell>
          <cell r="D223" t="str">
            <v>ITOT-CHPOIL</v>
          </cell>
          <cell r="E223">
            <v>79.695921598950605</v>
          </cell>
          <cell r="F223">
            <v>57.304139246736703</v>
          </cell>
          <cell r="G223">
            <v>19.496495710901399</v>
          </cell>
          <cell r="H223">
            <v>32.663587500913103</v>
          </cell>
          <cell r="I223">
            <v>53.475646630969699</v>
          </cell>
          <cell r="J223">
            <v>50.965541968124398</v>
          </cell>
        </row>
        <row r="224">
          <cell r="B224" t="str">
            <v>CO2_I</v>
          </cell>
          <cell r="C224" t="str">
            <v>VAR_fout</v>
          </cell>
          <cell r="D224" t="str">
            <v>ITOT-SWHWSTBR</v>
          </cell>
          <cell r="E224">
            <v>723.72375250944003</v>
          </cell>
          <cell r="F224">
            <v>750.09969734111303</v>
          </cell>
          <cell r="G224">
            <v>520.95751467100797</v>
          </cell>
          <cell r="H224">
            <v>514.82893361295498</v>
          </cell>
          <cell r="I224">
            <v>468.66187550196997</v>
          </cell>
          <cell r="J224">
            <v>3.17244135099866</v>
          </cell>
        </row>
        <row r="225">
          <cell r="B225" t="str">
            <v>CO2_I</v>
          </cell>
          <cell r="C225" t="str">
            <v>VAR_fout</v>
          </cell>
          <cell r="D225" t="str">
            <v>ITOT-SWHNGAHP</v>
          </cell>
          <cell r="G225">
            <v>11.3761108935661</v>
          </cell>
          <cell r="H225">
            <v>11.921614217356501</v>
          </cell>
          <cell r="I225">
            <v>12.293332716398499</v>
          </cell>
          <cell r="J225">
            <v>7.5095276853983997</v>
          </cell>
        </row>
        <row r="226">
          <cell r="B226" t="str">
            <v>CO2_I</v>
          </cell>
          <cell r="C226" t="str">
            <v>VAR_fout</v>
          </cell>
          <cell r="D226" t="str">
            <v>ITOT-CHPWST</v>
          </cell>
          <cell r="E226">
            <v>344.539359692191</v>
          </cell>
          <cell r="F226">
            <v>344.75908664807503</v>
          </cell>
          <cell r="G226">
            <v>504.50535005248599</v>
          </cell>
          <cell r="H226">
            <v>499.035087285212</v>
          </cell>
          <cell r="I226">
            <v>178.13115217614799</v>
          </cell>
          <cell r="J226">
            <v>9.54792009114521</v>
          </cell>
        </row>
        <row r="227">
          <cell r="B227" t="str">
            <v>CO2_I</v>
          </cell>
          <cell r="C227" t="str">
            <v>VAR_fout</v>
          </cell>
          <cell r="D227" t="str">
            <v>ITOT-SWHHFOBR</v>
          </cell>
          <cell r="E227">
            <v>210.25226611058</v>
          </cell>
          <cell r="F227">
            <v>3.9979613269455898</v>
          </cell>
          <cell r="G227">
            <v>5.2690340924518804</v>
          </cell>
          <cell r="H227">
            <v>6.0108619654835103</v>
          </cell>
          <cell r="I227">
            <v>8.0069840868711601</v>
          </cell>
        </row>
        <row r="228">
          <cell r="B228" t="str">
            <v>CO2_I</v>
          </cell>
          <cell r="C228" t="str">
            <v>VAR_comnet</v>
          </cell>
          <cell r="D228" t="str">
            <v>-</v>
          </cell>
          <cell r="E228">
            <v>4534.2600541198899</v>
          </cell>
          <cell r="F228">
            <v>3894.8328860904899</v>
          </cell>
          <cell r="G228">
            <v>3681.3481574257298</v>
          </cell>
          <cell r="H228">
            <v>2953.17766267356</v>
          </cell>
          <cell r="I228">
            <v>2647.1146564661699</v>
          </cell>
          <cell r="J228">
            <v>1389.3606083479799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2.0682780702250999E-4</v>
          </cell>
          <cell r="I4">
            <v>3.0662089187689402E-4</v>
          </cell>
          <cell r="J4">
            <v>1.17611635720784E-2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4.3171452899599004E-3</v>
          </cell>
          <cell r="J5">
            <v>1.80297394613615E-4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4.1857353058057196E-3</v>
          </cell>
          <cell r="I6">
            <v>7.9736316734614697E-4</v>
          </cell>
          <cell r="J6">
            <v>3.82055402038689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2.8208575769391201E-4</v>
          </cell>
          <cell r="I7">
            <v>3.1335817529522102E-2</v>
          </cell>
          <cell r="J7">
            <v>1.3233178573518399E-2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2.9254502073138601E-2</v>
          </cell>
          <cell r="F8">
            <v>1.77903640562747E-4</v>
          </cell>
          <cell r="G8">
            <v>2.59790376165524E-4</v>
          </cell>
          <cell r="H8">
            <v>4.1496696330103802E-4</v>
          </cell>
          <cell r="I8">
            <v>1.13333787313121E-3</v>
          </cell>
          <cell r="J8">
            <v>2.0525313331560902E-3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0.29421801286147797</v>
          </cell>
          <cell r="J9">
            <v>0.193446230870812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6.1059172176571299E-3</v>
          </cell>
          <cell r="F10">
            <v>3.0653024435615202E-4</v>
          </cell>
          <cell r="G10">
            <v>2.28821078479882E-4</v>
          </cell>
          <cell r="H10">
            <v>7.2473197398822103E-2</v>
          </cell>
          <cell r="I10">
            <v>1.2773390884386801E-2</v>
          </cell>
          <cell r="J10">
            <v>0.23836276284611199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8.6921323334838697E-5</v>
          </cell>
          <cell r="F11">
            <v>9.1853700290474606E-5</v>
          </cell>
          <cell r="G11">
            <v>1.0962554190874599E-4</v>
          </cell>
          <cell r="H11">
            <v>1.3352394130276301E-4</v>
          </cell>
          <cell r="I11">
            <v>4.22931437244772E-4</v>
          </cell>
          <cell r="J11">
            <v>5.8347859223363899E-2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3.5276248658664203E-2</v>
          </cell>
          <cell r="F12">
            <v>0.13715375302511201</v>
          </cell>
          <cell r="G12">
            <v>1.74220096529344E-4</v>
          </cell>
          <cell r="H12">
            <v>1.9310637814598099E-4</v>
          </cell>
          <cell r="I12">
            <v>9.7744844717235602E-2</v>
          </cell>
          <cell r="J12">
            <v>0.224962455393245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4.3657456888565004E-3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2.8914288989691202E-3</v>
          </cell>
          <cell r="F14">
            <v>7.4440438467577403E-5</v>
          </cell>
          <cell r="G14">
            <v>1.5397525615280299E-3</v>
          </cell>
          <cell r="H14">
            <v>1.04169158622184E-4</v>
          </cell>
          <cell r="I14">
            <v>1.06022612009342E-4</v>
          </cell>
          <cell r="J14">
            <v>2.9116065690969802E-4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1.10863766764536E-2</v>
          </cell>
          <cell r="I15">
            <v>8.0830430854821698E-3</v>
          </cell>
          <cell r="J15">
            <v>9.4248261561332203E-2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5.6670026498326098E-4</v>
          </cell>
          <cell r="I16">
            <v>7.0682101186253302E-2</v>
          </cell>
          <cell r="J16">
            <v>7.4771953976430702E-4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2.9508852571581E-2</v>
          </cell>
          <cell r="I17">
            <v>2.0719341436449101E-2</v>
          </cell>
          <cell r="J17">
            <v>0.18431807886679299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5.7333451477722102E-3</v>
          </cell>
          <cell r="F18">
            <v>5.7116635079631001E-5</v>
          </cell>
          <cell r="G18">
            <v>1.39304712744646E-4</v>
          </cell>
          <cell r="H18">
            <v>1.9510226409765499E-4</v>
          </cell>
          <cell r="I18">
            <v>3.5962409304432302E-4</v>
          </cell>
          <cell r="J18">
            <v>5.9108008040087705E-4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0.12656720575794</v>
          </cell>
          <cell r="F19">
            <v>0.10482131156850399</v>
          </cell>
          <cell r="G19">
            <v>5.3974150871507695E-4</v>
          </cell>
          <cell r="H19">
            <v>5.1403286991276204E-4</v>
          </cell>
          <cell r="I19">
            <v>0.13243018565836701</v>
          </cell>
          <cell r="J19">
            <v>0.20384936707064299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8.6344398592484994E-3</v>
          </cell>
          <cell r="F20">
            <v>9.4552626430886193E-5</v>
          </cell>
          <cell r="G20">
            <v>1.9965898405016901E-4</v>
          </cell>
          <cell r="H20">
            <v>1.8249901038613401E-4</v>
          </cell>
          <cell r="I20">
            <v>2.26103402996308E-4</v>
          </cell>
          <cell r="J20">
            <v>1.6721952518575E-4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1.92247973687165E-3</v>
          </cell>
          <cell r="J21">
            <v>1.3360194083834999E-3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2.8386314743171303E-4</v>
          </cell>
          <cell r="F22">
            <v>6.5777223953774003E-3</v>
          </cell>
          <cell r="G22">
            <v>4.7446274096673798E-4</v>
          </cell>
          <cell r="H22">
            <v>1.1998433119404E-4</v>
          </cell>
          <cell r="I22">
            <v>8.8630754369414702E-4</v>
          </cell>
          <cell r="J22">
            <v>8.4068493165610704E-4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7.3472805678568398E-2</v>
          </cell>
          <cell r="J23">
            <v>2.5552487961706401E-2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0.22839025562500001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4.2521485460708603E-3</v>
          </cell>
          <cell r="J25">
            <v>5.4550638736105997E-4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1.8355234575398501E-4</v>
          </cell>
          <cell r="J26">
            <v>1.5285857241370901E-2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2.3623664585438801E-2</v>
          </cell>
          <cell r="F27">
            <v>6.2810398788621302E-4</v>
          </cell>
          <cell r="G27">
            <v>4.9280118055346897E-3</v>
          </cell>
          <cell r="H27">
            <v>0.17724719995795801</v>
          </cell>
          <cell r="I27">
            <v>0.52748534272729797</v>
          </cell>
          <cell r="J27">
            <v>1.9819653868952201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2.0330857925899E-4</v>
          </cell>
          <cell r="F28">
            <v>8.54594623072648E-5</v>
          </cell>
          <cell r="G28">
            <v>1.68682465278173E-4</v>
          </cell>
          <cell r="H28">
            <v>1.31553029227969E-4</v>
          </cell>
          <cell r="I28">
            <v>7.4455733533621503E-4</v>
          </cell>
          <cell r="J28">
            <v>1.7799544867761399E-4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3.1895534599995601E-3</v>
          </cell>
          <cell r="J29">
            <v>7.9125798847468304E-5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0.19611198832917201</v>
          </cell>
          <cell r="F30">
            <v>2.8715480355496498E-2</v>
          </cell>
          <cell r="G30">
            <v>2.70151039651308E-3</v>
          </cell>
          <cell r="H30">
            <v>7.5980020696998002E-3</v>
          </cell>
          <cell r="I30">
            <v>0.20212551277935101</v>
          </cell>
          <cell r="J30">
            <v>8.3761213256711903E-2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1.6138285757676601E-2</v>
          </cell>
          <cell r="I31">
            <v>1.9128670949857599E-2</v>
          </cell>
          <cell r="J31">
            <v>7.1585070722826799E-2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9.0730207066754397E-3</v>
          </cell>
          <cell r="F32">
            <v>8.0116557036859703E-5</v>
          </cell>
          <cell r="G32">
            <v>8.4778580809238304E-5</v>
          </cell>
          <cell r="H32">
            <v>8.8695894385182401E-5</v>
          </cell>
          <cell r="I32">
            <v>1.7901309524326601E-3</v>
          </cell>
          <cell r="J32">
            <v>6.8680269830430503E-4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4.2397934857566497E-3</v>
          </cell>
          <cell r="F33">
            <v>3.0021757619043898E-4</v>
          </cell>
          <cell r="G33">
            <v>5.7561870150198201E-4</v>
          </cell>
          <cell r="H33">
            <v>8.5450848500958601E-4</v>
          </cell>
          <cell r="I33">
            <v>3.0355776712070199E-3</v>
          </cell>
          <cell r="J33">
            <v>7.8792335290921792E-3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5.1993201477099603E-4</v>
          </cell>
          <cell r="I34">
            <v>0.30061893802897999</v>
          </cell>
          <cell r="J34">
            <v>1.39822768465976E-3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0.81582167173540998</v>
          </cell>
          <cell r="J35">
            <v>5.5059240331193102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4.2840359768977002E-3</v>
          </cell>
          <cell r="J36">
            <v>0.19300165945013001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2.0682780702250999E-4</v>
          </cell>
          <cell r="I37">
            <v>5.6978603550398698E-4</v>
          </cell>
          <cell r="J37">
            <v>1.2185865302619588E-2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4.3171452899599004E-3</v>
          </cell>
          <cell r="J38">
            <v>4.4765561757866418E-3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4.1857353058057196E-3</v>
          </cell>
          <cell r="I39">
            <v>0.10350539206325118</v>
          </cell>
          <cell r="J39">
            <v>3.9008970359626187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2.8208575769391201E-4</v>
          </cell>
          <cell r="I40">
            <v>3.2123455717056631E-2</v>
          </cell>
          <cell r="J40">
            <v>4.5182095523774439E-2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1.0567664966141186</v>
          </cell>
          <cell r="F41">
            <v>1.0569444002546813</v>
          </cell>
          <cell r="G41">
            <v>1.0572041906308469</v>
          </cell>
          <cell r="H41">
            <v>1.057619157594148</v>
          </cell>
          <cell r="I41">
            <v>1.0595980113564796</v>
          </cell>
          <cell r="J41">
            <v>0.75881522946341551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0.29421801286147797</v>
          </cell>
          <cell r="J42">
            <v>0.48766424373229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0.21459522476794241</v>
          </cell>
          <cell r="F43">
            <v>0.21471005032708573</v>
          </cell>
          <cell r="G43">
            <v>0.21455531798865757</v>
          </cell>
          <cell r="H43">
            <v>0.21340346703895777</v>
          </cell>
          <cell r="I43">
            <v>0.20888318952842741</v>
          </cell>
          <cell r="J43">
            <v>0.36680833071410507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8.6921323334838697E-5</v>
          </cell>
          <cell r="F44">
            <v>1.7877502362531299E-4</v>
          </cell>
          <cell r="G44">
            <v>2.8840056553405997E-4</v>
          </cell>
          <cell r="H44">
            <v>4.2192450683682301E-4</v>
          </cell>
          <cell r="I44">
            <v>1.08931028231745E-3</v>
          </cell>
          <cell r="J44">
            <v>5.9437169505681398E-2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6.3239983043975517E-2</v>
          </cell>
          <cell r="F45">
            <v>0.20030866288323312</v>
          </cell>
          <cell r="G45">
            <v>0.1828111267655618</v>
          </cell>
          <cell r="H45">
            <v>0.17436335091722291</v>
          </cell>
          <cell r="I45">
            <v>0.18472326441934711</v>
          </cell>
          <cell r="J45">
            <v>0.32555282393361312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4.3657456888565004E-3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0.96250912198061311</v>
          </cell>
          <cell r="F47">
            <v>0.96258356241908072</v>
          </cell>
          <cell r="G47">
            <v>0.96412331498060877</v>
          </cell>
          <cell r="H47">
            <v>0.96422748413923087</v>
          </cell>
          <cell r="I47">
            <v>0.9644945085022596</v>
          </cell>
          <cell r="J47">
            <v>0.48642132551311335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1.10863766764536E-2</v>
          </cell>
          <cell r="I48">
            <v>7.5768390086235496E-2</v>
          </cell>
          <cell r="J48">
            <v>0.15031563353893199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5.6670026498326098E-4</v>
          </cell>
          <cell r="I49">
            <v>7.2017845893293769E-2</v>
          </cell>
          <cell r="J49">
            <v>7.1438006740605325E-2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2.9508852571581E-2</v>
          </cell>
          <cell r="I50">
            <v>0.213781782625376</v>
          </cell>
          <cell r="J50">
            <v>0.39809986149216903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2.2407855467729125</v>
          </cell>
          <cell r="F51">
            <v>2.2408426634079919</v>
          </cell>
          <cell r="G51">
            <v>2.2409819681207366</v>
          </cell>
          <cell r="H51">
            <v>2.2411770703848344</v>
          </cell>
          <cell r="I51">
            <v>2.2417890498462656</v>
          </cell>
          <cell r="J51">
            <v>1.1282184307903862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0.12656720575794</v>
          </cell>
          <cell r="F52">
            <v>0.2313150011350994</v>
          </cell>
          <cell r="G52">
            <v>0.23157282070423232</v>
          </cell>
          <cell r="H52">
            <v>0.23146598733109491</v>
          </cell>
          <cell r="I52">
            <v>0.24892056135337559</v>
          </cell>
          <cell r="J52">
            <v>0.35055783015297132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3.1058744472551685</v>
          </cell>
          <cell r="F53">
            <v>3.1059689998815996</v>
          </cell>
          <cell r="G53">
            <v>3.1061686588656499</v>
          </cell>
          <cell r="H53">
            <v>3.1063511578760359</v>
          </cell>
          <cell r="I53">
            <v>3.1068561516299944</v>
          </cell>
          <cell r="J53">
            <v>1.5630656117954802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1.92247973687165E-3</v>
          </cell>
          <cell r="J54">
            <v>3.2283436562825481E-3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2.8386314743171303E-4</v>
          </cell>
          <cell r="F55">
            <v>6.8438935869214162E-3</v>
          </cell>
          <cell r="G55">
            <v>7.2658026812572616E-3</v>
          </cell>
          <cell r="H55">
            <v>7.2392008293892859E-3</v>
          </cell>
          <cell r="I55">
            <v>7.615221365493508E-3</v>
          </cell>
          <cell r="J55">
            <v>4.0985771740251961E-3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7.3472805678568398E-2</v>
          </cell>
          <cell r="J56">
            <v>5.0675198207748205E-2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0.22839025562500001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4.2521485460708603E-3</v>
          </cell>
          <cell r="J58">
            <v>4.7976549334319196E-3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1.8355234575398501E-4</v>
          </cell>
          <cell r="J59">
            <v>1.5432382162367668E-2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2.3623664585438801E-2</v>
          </cell>
          <cell r="F60">
            <v>2.4173954925743518E-2</v>
          </cell>
          <cell r="G60">
            <v>2.8982131772707333E-2</v>
          </cell>
          <cell r="H60">
            <v>0.20606443000898556</v>
          </cell>
          <cell r="I60">
            <v>0.98319469699007689</v>
          </cell>
          <cell r="J60">
            <v>2.767062333985248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3.3606565910889896E-2</v>
          </cell>
          <cell r="F61">
            <v>2.554561944078515E-2</v>
          </cell>
          <cell r="G61">
            <v>2.5481803835757627E-2</v>
          </cell>
          <cell r="H61">
            <v>6.8199723831681019E-3</v>
          </cell>
          <cell r="I61">
            <v>5.3628207491204279E-3</v>
          </cell>
          <cell r="J61">
            <v>4.3623798853728987E-3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3.1895534599995601E-3</v>
          </cell>
          <cell r="J62">
            <v>3.2686792588470302E-3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0.39833069385400466</v>
          </cell>
          <cell r="F63">
            <v>0.42685259941214887</v>
          </cell>
          <cell r="G63">
            <v>0.42916812800557957</v>
          </cell>
          <cell r="H63">
            <v>0.43563646199672657</v>
          </cell>
          <cell r="I63">
            <v>0.47688734811546679</v>
          </cell>
          <cell r="J63">
            <v>0.4329745714476454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1.6138285757676601E-2</v>
          </cell>
          <cell r="I64">
            <v>8.8433611692180197E-2</v>
          </cell>
          <cell r="J64">
            <v>0.160018682415007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1.1104992427934942E-2</v>
          </cell>
          <cell r="F65">
            <v>7.6039782188017501E-3</v>
          </cell>
          <cell r="G65">
            <v>7.5829582216223514E-3</v>
          </cell>
          <cell r="H65">
            <v>5.0405871476732807E-3</v>
          </cell>
          <cell r="I65">
            <v>4.1228825770652502E-3</v>
          </cell>
          <cell r="J65">
            <v>2.9210319274158344E-3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1.9887231637518568</v>
          </cell>
          <cell r="F66">
            <v>1.9890233813280471</v>
          </cell>
          <cell r="G66">
            <v>1.9895990000295491</v>
          </cell>
          <cell r="H66">
            <v>1.9904535085145587</v>
          </cell>
          <cell r="I66">
            <v>1.9952655441134022</v>
          </cell>
          <cell r="J66">
            <v>1.1141208448223141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5.1993201477099603E-4</v>
          </cell>
          <cell r="I67">
            <v>0.30228057699400102</v>
          </cell>
          <cell r="J67">
            <v>0.30150067076884318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0.81582167173540998</v>
          </cell>
          <cell r="J68">
            <v>6.092429765502291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4.2840359768977002E-3</v>
          </cell>
          <cell r="J69">
            <v>0.19728569542702801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6.2765164116217615</v>
          </cell>
          <cell r="J70">
            <v>11.185726365938418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31.749927774475918</v>
          </cell>
          <cell r="J71">
            <v>68.881889696873756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162.4927758080093</v>
          </cell>
          <cell r="J72">
            <v>132.94540691554059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0.1125915548455694</v>
          </cell>
          <cell r="F73">
            <v>0.11274102034507986</v>
          </cell>
          <cell r="G73">
            <v>0.10855918597556</v>
          </cell>
          <cell r="H73">
            <v>0.11283147245559032</v>
          </cell>
          <cell r="I73">
            <v>0.11070622389328472</v>
          </cell>
          <cell r="J73">
            <v>0.19409894197300714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2.6388796066045641E-3</v>
          </cell>
          <cell r="G74">
            <v>1.3634786288667573E-3</v>
          </cell>
          <cell r="H74">
            <v>9.7574665066113401E-4</v>
          </cell>
          <cell r="I74">
            <v>2.1273206833306905E-3</v>
          </cell>
          <cell r="J74">
            <v>7.6477032329034177E-4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2.3608971450217895E-3</v>
          </cell>
          <cell r="J75">
            <v>3.7559926516456984E-3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0.42932583295022081</v>
          </cell>
          <cell r="F76">
            <v>0.1581588792380946</v>
          </cell>
          <cell r="G76">
            <v>0.46350098668770801</v>
          </cell>
          <cell r="H76">
            <v>7.5228377842957501</v>
          </cell>
          <cell r="I76">
            <v>15.491158742661497</v>
          </cell>
          <cell r="J76">
            <v>29.241552162805156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0.84350459539443856</v>
          </cell>
          <cell r="J77">
            <v>3.3272100521625187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1024.338324860958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3.4261139310517406</v>
          </cell>
          <cell r="J79">
            <v>5.748087680748144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13.579641343804084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0.34480304503710174</v>
          </cell>
          <cell r="J81">
            <v>0.22483298459842729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2.4907863881255206</v>
          </cell>
          <cell r="J82">
            <v>45.65689748811085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3.1984715905723213</v>
          </cell>
          <cell r="J83">
            <v>632.91011093287807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1.2934948325928746E-2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0.18666731467098621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9.6796568151519473</v>
          </cell>
          <cell r="F86">
            <v>9.6925065776670039</v>
          </cell>
          <cell r="G86">
            <v>9.3329883028702945</v>
          </cell>
          <cell r="H86">
            <v>9.7002828748248877</v>
          </cell>
          <cell r="I86">
            <v>9.6263749798607225</v>
          </cell>
          <cell r="J86">
            <v>16.926901507316387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0.10783285280669637</v>
          </cell>
          <cell r="J87">
            <v>0.12129268917920177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9.6796568151519473</v>
          </cell>
          <cell r="F88">
            <v>9.6925065776670039</v>
          </cell>
          <cell r="G88">
            <v>9.3329883028702945</v>
          </cell>
          <cell r="H88">
            <v>9.7002828748248877</v>
          </cell>
          <cell r="I88">
            <v>9.5175722198541077</v>
          </cell>
          <cell r="J88">
            <v>16.686963325622227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3.1343066118996683E-2</v>
          </cell>
          <cell r="J89">
            <v>0.12363295378130651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0.1112857519791092</v>
          </cell>
          <cell r="J90">
            <v>0.19832848166557482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0.13850906987318459</v>
          </cell>
          <cell r="I91">
            <v>0.11646891271069525</v>
          </cell>
          <cell r="J91">
            <v>3.9438026112621795E-2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7.6188316938419902</v>
          </cell>
          <cell r="F92">
            <v>1.7690688224290287</v>
          </cell>
          <cell r="G92">
            <v>1.7501386188629684</v>
          </cell>
          <cell r="H92">
            <v>1.5349442881604227</v>
          </cell>
          <cell r="I92">
            <v>1.1779661421787992</v>
          </cell>
          <cell r="J92">
            <v>1.2102043508070019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0.28906810894949408</v>
          </cell>
          <cell r="F93">
            <v>0.379824650155343</v>
          </cell>
          <cell r="G93">
            <v>6.0002932156810971</v>
          </cell>
          <cell r="H93">
            <v>6.4681867553211925</v>
          </cell>
          <cell r="I93">
            <v>1.6102030925010087</v>
          </cell>
          <cell r="J93">
            <v>2.2568179152099326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28.794923318461581</v>
          </cell>
          <cell r="F94">
            <v>23.743873448954915</v>
          </cell>
          <cell r="G94">
            <v>30.603531360463069</v>
          </cell>
          <cell r="H94">
            <v>36.766609023871851</v>
          </cell>
          <cell r="I94">
            <v>35.338099367980782</v>
          </cell>
          <cell r="J94">
            <v>6.4657255192886121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50.128797325604062</v>
          </cell>
          <cell r="F95">
            <v>48.362738388631257</v>
          </cell>
          <cell r="G95">
            <v>52.988948677334193</v>
          </cell>
          <cell r="H95">
            <v>52.408850855144152</v>
          </cell>
          <cell r="I95">
            <v>45.569164992470952</v>
          </cell>
          <cell r="J95">
            <v>22.27586810014467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38.640475241643664</v>
          </cell>
          <cell r="F96">
            <v>32.475906636122581</v>
          </cell>
          <cell r="G96">
            <v>32.160915427174984</v>
          </cell>
          <cell r="H96">
            <v>21.271839305012577</v>
          </cell>
          <cell r="I96">
            <v>18.96281269851141</v>
          </cell>
          <cell r="J96">
            <v>0.53500178673979681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429.70210753268799</v>
          </cell>
          <cell r="F97">
            <v>99.775481584997195</v>
          </cell>
          <cell r="G97">
            <v>98.707818103871304</v>
          </cell>
          <cell r="H97">
            <v>86.570857852247897</v>
          </cell>
          <cell r="I97">
            <v>66.437290418884203</v>
          </cell>
          <cell r="J97">
            <v>68.2555253855149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748.09961473734904</v>
          </cell>
          <cell r="F98">
            <v>659.39165735191602</v>
          </cell>
          <cell r="G98">
            <v>611.95992109387396</v>
          </cell>
          <cell r="H98">
            <v>512.281457427801</v>
          </cell>
          <cell r="I98">
            <v>193.06501290525199</v>
          </cell>
          <cell r="J98">
            <v>9.7540390909657798E-2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16.303441344751398</v>
          </cell>
          <cell r="F99">
            <v>21.422110268761401</v>
          </cell>
          <cell r="G99">
            <v>338.41653736441401</v>
          </cell>
          <cell r="H99">
            <v>364.80573300011503</v>
          </cell>
          <cell r="I99">
            <v>90.815454417056898</v>
          </cell>
          <cell r="J99">
            <v>127.28453041784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1624.0336751612299</v>
          </cell>
          <cell r="F100">
            <v>1339.1544625210599</v>
          </cell>
          <cell r="G100">
            <v>1726.0391687301201</v>
          </cell>
          <cell r="H100">
            <v>2073.6367489463701</v>
          </cell>
          <cell r="I100">
            <v>1993.0688043541199</v>
          </cell>
          <cell r="J100">
            <v>364.66691928787702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2827.2641691640702</v>
          </cell>
          <cell r="F101">
            <v>2727.6584451188</v>
          </cell>
          <cell r="G101">
            <v>2988.5767054016501</v>
          </cell>
          <cell r="H101">
            <v>2955.8591882301298</v>
          </cell>
          <cell r="I101">
            <v>2570.1009055753598</v>
          </cell>
          <cell r="J101">
            <v>1256.35896084816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-0.84350459539443801</v>
          </cell>
          <cell r="J102">
            <v>-3.3272100521625201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2267.8430893260502</v>
          </cell>
          <cell r="F103">
            <v>2003.1799440738</v>
          </cell>
          <cell r="G103">
            <v>1872.2107531987799</v>
          </cell>
          <cell r="H103">
            <v>1342.12599698791</v>
          </cell>
          <cell r="I103">
            <v>470.84076133846997</v>
          </cell>
          <cell r="J103">
            <v>8.2336540695249399E-2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4514.8770307395598</v>
          </cell>
          <cell r="F104">
            <v>3843.6957361827599</v>
          </cell>
          <cell r="G104">
            <v>3441.7326563719498</v>
          </cell>
          <cell r="H104">
            <v>3221.0595090892198</v>
          </cell>
          <cell r="I104">
            <v>1709.96399197392</v>
          </cell>
          <cell r="J104">
            <v>0.103110454977883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5956.58593708017</v>
          </cell>
          <cell r="F105">
            <v>5831.9092838757297</v>
          </cell>
          <cell r="G105">
            <v>5422.4591301618902</v>
          </cell>
          <cell r="H105">
            <v>3257.3835467311401</v>
          </cell>
          <cell r="I105">
            <v>641.15899462020298</v>
          </cell>
          <cell r="J105">
            <v>68.881889696873699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-1024.33832486096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-3.4261139310517401</v>
          </cell>
          <cell r="J107">
            <v>-5.7480876807481396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-13.5796413438041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-0.34480304503710202</v>
          </cell>
          <cell r="J109">
            <v>-0.22483298459842699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2179.3228036287001</v>
          </cell>
          <cell r="F110">
            <v>1831.6411342773099</v>
          </cell>
          <cell r="G110">
            <v>1813.87563009267</v>
          </cell>
          <cell r="H110">
            <v>1199.73173680271</v>
          </cell>
          <cell r="I110">
            <v>1069.5026361960399</v>
          </cell>
          <cell r="J110">
            <v>30.1741007721245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-2.4907863881255201</v>
          </cell>
          <cell r="J111">
            <v>-45.656897488110801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-3.19847159057232</v>
          </cell>
          <cell r="J112">
            <v>-632.91011093287705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7.8330786931075371</v>
          </cell>
          <cell r="F113">
            <v>1.7856778386074603</v>
          </cell>
          <cell r="G113">
            <v>2.0029520764801494</v>
          </cell>
          <cell r="H113">
            <v>1.6111299854869874</v>
          </cell>
          <cell r="I113">
            <v>1.9497864151335109</v>
          </cell>
          <cell r="J113">
            <v>6.2125249858288942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9.9810784170878666</v>
          </cell>
          <cell r="F114">
            <v>8.7975447519962895</v>
          </cell>
          <cell r="G114">
            <v>8.2517710155781305</v>
          </cell>
          <cell r="H114">
            <v>6.9362379741826681</v>
          </cell>
          <cell r="I114">
            <v>3.9950301480732513</v>
          </cell>
          <cell r="J114">
            <v>1.4224674022629291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0.20027988834134863</v>
          </cell>
          <cell r="J115">
            <v>0.36551368532474393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0.18371820048850096</v>
          </cell>
          <cell r="J116">
            <v>7.4507099367735946E-2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1.6561687852847735E-2</v>
          </cell>
          <cell r="J117">
            <v>0.29100658595700823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2.9785199109530263</v>
          </cell>
          <cell r="F118">
            <v>2.9713517861913172</v>
          </cell>
          <cell r="G118">
            <v>2.9720768068296319</v>
          </cell>
          <cell r="H118">
            <v>2.6888687942100731</v>
          </cell>
          <cell r="I118">
            <v>3.8976251496607222</v>
          </cell>
          <cell r="J118">
            <v>24.047119413779942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0.28755200895278515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1.7019668849906244E-2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0.27053234010287852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1.0366171166328115</v>
          </cell>
          <cell r="I122">
            <v>0.54175731254741799</v>
          </cell>
          <cell r="J122">
            <v>2.0617355421494801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7.4726471328199345E-2</v>
          </cell>
          <cell r="I123">
            <v>0.57474035756543551</v>
          </cell>
          <cell r="J123">
            <v>1.1271027426376463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7.4726471328199345E-2</v>
          </cell>
          <cell r="I124">
            <v>0.57474035756543551</v>
          </cell>
          <cell r="J124">
            <v>1.1271027426376463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1.1767989058487103</v>
          </cell>
          <cell r="F125">
            <v>5.015718854407436</v>
          </cell>
          <cell r="G125">
            <v>4.1787761538117545</v>
          </cell>
          <cell r="H125">
            <v>3.8602921463774194</v>
          </cell>
          <cell r="I125">
            <v>5.5227777598391699</v>
          </cell>
          <cell r="J125">
            <v>9.9321633264299809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0.23927070589338137</v>
          </cell>
          <cell r="F126">
            <v>2.2313577579616474E-2</v>
          </cell>
          <cell r="G126">
            <v>0.26374741581986866</v>
          </cell>
          <cell r="H126">
            <v>7.2034749262198716E-2</v>
          </cell>
          <cell r="I126">
            <v>0.74526342861690253</v>
          </cell>
          <cell r="J126">
            <v>4.8708010288479189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0.28847062823317182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2.7047959737541157E-2</v>
          </cell>
          <cell r="F128">
            <v>6.810343507020214E-2</v>
          </cell>
          <cell r="G128">
            <v>9.349711694406164E-2</v>
          </cell>
          <cell r="H128">
            <v>2.1839487174369128E-2</v>
          </cell>
          <cell r="I128">
            <v>4.4424284014057347E-2</v>
          </cell>
          <cell r="J128">
            <v>3.3548836918681192E-2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0.29806759811488431</v>
          </cell>
          <cell r="F129">
            <v>4.8555995009455097</v>
          </cell>
          <cell r="G129">
            <v>0.10822969546122832</v>
          </cell>
          <cell r="H129">
            <v>3.1345810990551566E-2</v>
          </cell>
          <cell r="I129">
            <v>6.3072549031022787E-2</v>
          </cell>
          <cell r="J129">
            <v>7.7307822425710271E-2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0.3025542296433173</v>
          </cell>
          <cell r="F130">
            <v>8.5968018722741762E-2</v>
          </cell>
          <cell r="G130">
            <v>8.2710935440923894E-2</v>
          </cell>
          <cell r="H130">
            <v>8.244625594582497E-2</v>
          </cell>
          <cell r="I130">
            <v>8.3986646518816183E-2</v>
          </cell>
          <cell r="J130">
            <v>8.4699270964428336E-2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0.3137516322848411</v>
          </cell>
          <cell r="F131">
            <v>1.4998263446775668E-2</v>
          </cell>
          <cell r="G131">
            <v>3.6479532138469564</v>
          </cell>
          <cell r="H131">
            <v>3.6872835087563312</v>
          </cell>
          <cell r="I131">
            <v>4.643977780527111</v>
          </cell>
          <cell r="J131">
            <v>4.6374564119994623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10.150605356002016</v>
          </cell>
          <cell r="F132">
            <v>8.9469695705823096</v>
          </cell>
          <cell r="G132">
            <v>8.3033910596183578</v>
          </cell>
          <cell r="H132">
            <v>6.9509017290067892</v>
          </cell>
          <cell r="I132">
            <v>2.6196066879952755</v>
          </cell>
          <cell r="J132">
            <v>1.3234788454499029E-3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30.771276652999273</v>
          </cell>
          <cell r="F133">
            <v>27.180189200458667</v>
          </cell>
          <cell r="G133">
            <v>25.403130979630731</v>
          </cell>
          <cell r="H133">
            <v>18.210664816660923</v>
          </cell>
          <cell r="I133">
            <v>6.3886127725708226</v>
          </cell>
          <cell r="J133">
            <v>1.1171850840603708E-3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61.260203944905811</v>
          </cell>
          <cell r="F134">
            <v>52.153266433958812</v>
          </cell>
          <cell r="G134">
            <v>46.699221931776783</v>
          </cell>
          <cell r="H134">
            <v>43.705013691848343</v>
          </cell>
          <cell r="I134">
            <v>23.201682387705841</v>
          </cell>
          <cell r="J134">
            <v>1.3990563769047909E-3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3.8009406184355381</v>
          </cell>
          <cell r="F135">
            <v>12.945588837795212</v>
          </cell>
          <cell r="G135">
            <v>15.339783199299106</v>
          </cell>
          <cell r="H135">
            <v>16.486509511147336</v>
          </cell>
          <cell r="I135">
            <v>19.02105636104509</v>
          </cell>
          <cell r="J135">
            <v>26.999841761508787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0.31511093015384906</v>
          </cell>
          <cell r="F136">
            <v>0.45020652383628484</v>
          </cell>
          <cell r="G136">
            <v>6.1306665452669504</v>
          </cell>
          <cell r="H136">
            <v>6.4869913191379585</v>
          </cell>
          <cell r="I136">
            <v>1.6660882440867695</v>
          </cell>
          <cell r="J136">
            <v>2.3162460099059485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8.2460336427628764</v>
          </cell>
          <cell r="F137">
            <v>9.1602428006494705</v>
          </cell>
          <cell r="G137">
            <v>9.876468584716072</v>
          </cell>
          <cell r="H137">
            <v>8.8701217127742229</v>
          </cell>
          <cell r="I137">
            <v>9.9879691382579683</v>
          </cell>
          <cell r="J137">
            <v>29.48624040630548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0.43021582350238385</v>
          </cell>
          <cell r="J138">
            <v>0.93335893898202849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80.712546572901957</v>
          </cell>
          <cell r="F139">
            <v>79.023161028126367</v>
          </cell>
          <cell r="G139">
            <v>73.475055964253258</v>
          </cell>
          <cell r="H139">
            <v>44.137988438091384</v>
          </cell>
          <cell r="I139">
            <v>8.687791255016295</v>
          </cell>
          <cell r="J139">
            <v>0.93335893898202849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0.43778415963187423</v>
          </cell>
          <cell r="F140">
            <v>0.55232818681597384</v>
          </cell>
          <cell r="G140">
            <v>1.6076642073602934</v>
          </cell>
          <cell r="H140">
            <v>3.8934672743170231</v>
          </cell>
          <cell r="I140">
            <v>3.8946209192047876</v>
          </cell>
          <cell r="J140">
            <v>3.8949110892728442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29.000345843683654</v>
          </cell>
          <cell r="F141">
            <v>28.508399458565783</v>
          </cell>
          <cell r="G141">
            <v>30.622438158513503</v>
          </cell>
          <cell r="H141">
            <v>36.671514324296048</v>
          </cell>
          <cell r="I141">
            <v>35.326968474591446</v>
          </cell>
          <cell r="J141">
            <v>6.5349738086221878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8.1102279517652059E-3</v>
          </cell>
          <cell r="I142">
            <v>1.0958623695146412E-2</v>
          </cell>
          <cell r="J142">
            <v>8.8737465531741229E-3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3.2142198746928766E-2</v>
          </cell>
          <cell r="I143">
            <v>0.31312720057632559</v>
          </cell>
          <cell r="J143">
            <v>12.340192045910689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2.5697272095461699E-3</v>
          </cell>
          <cell r="I144">
            <v>6.1916056659363106E-3</v>
          </cell>
          <cell r="J144">
            <v>4.7728930041770357E-3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8.8151131355355232E-3</v>
          </cell>
          <cell r="I145">
            <v>8.1958895379355447E-3</v>
          </cell>
          <cell r="J145">
            <v>6.5965698148709321E-3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1.2647130450081827E-2</v>
          </cell>
          <cell r="I146">
            <v>0.28778108167730704</v>
          </cell>
          <cell r="J146">
            <v>12.319948836538469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1.2934948325928746E-2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8.3285692422893493E-3</v>
          </cell>
          <cell r="I148">
            <v>1.406734445692987E-2</v>
          </cell>
          <cell r="J148">
            <v>1.5370830311826235E-2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3.1820713345640655E-2</v>
          </cell>
          <cell r="I149">
            <v>0.30999578035835779</v>
          </cell>
          <cell r="J149">
            <v>12.21678644293041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1.0465684768352281E-2</v>
          </cell>
          <cell r="I150">
            <v>0.25486633892183957</v>
          </cell>
          <cell r="J150">
            <v>7.0973504770723759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9.0488924911997278E-3</v>
          </cell>
          <cell r="I151">
            <v>2.8392529265017046E-2</v>
          </cell>
          <cell r="J151">
            <v>5.0859931469041593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3.9775668437993152E-3</v>
          </cell>
          <cell r="I152">
            <v>1.2669567714570576E-2</v>
          </cell>
          <cell r="J152">
            <v>1.8071988642026089E-2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5.817711132103903</v>
          </cell>
          <cell r="J153">
            <v>5.8181009005136115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9.0048251498436108E-3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1.2294987263461203</v>
          </cell>
          <cell r="J155">
            <v>0.67056389430962438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5.8940102025729662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0.18666731467098621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6.95919189993955E-3</v>
          </cell>
          <cell r="F158">
            <v>6.7719812636374971E-2</v>
          </cell>
          <cell r="G158">
            <v>0.2121259360582339</v>
          </cell>
          <cell r="H158">
            <v>5.4783234345877725</v>
          </cell>
          <cell r="I158">
            <v>11.00846635490103</v>
          </cell>
          <cell r="J158">
            <v>22.996570193712962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7.3979206614917262E-2</v>
          </cell>
          <cell r="I159">
            <v>0.56899295398978089</v>
          </cell>
          <cell r="J159">
            <v>1.1158317152112682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8.1102279517652059E-3</v>
          </cell>
          <cell r="I160">
            <v>1.0958623695146412E-2</v>
          </cell>
          <cell r="J160">
            <v>8.8737465531741229E-3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3.2142198746928766E-2</v>
          </cell>
          <cell r="I161">
            <v>0.31312720057632559</v>
          </cell>
          <cell r="J161">
            <v>12.340192045910689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2.5697272095461699E-3</v>
          </cell>
          <cell r="I162">
            <v>6.1916056659363106E-3</v>
          </cell>
          <cell r="J162">
            <v>4.7728930041770357E-3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8.8151131355355232E-3</v>
          </cell>
          <cell r="I163">
            <v>8.1958895379355447E-3</v>
          </cell>
          <cell r="J163">
            <v>6.5965698148709321E-3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1.2647130450081827E-2</v>
          </cell>
          <cell r="I164">
            <v>0.28778108167730704</v>
          </cell>
          <cell r="J164">
            <v>12.319948836538469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0.14452695062221993</v>
          </cell>
          <cell r="J165">
            <v>0.25756945670853909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6.7108579061985927E-4</v>
          </cell>
          <cell r="H166">
            <v>1.9240309178206252E-2</v>
          </cell>
          <cell r="I166">
            <v>3.977606631920276E-2</v>
          </cell>
          <cell r="J166">
            <v>0.16537182302027126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3.7752166747487318E-3</v>
          </cell>
          <cell r="G167">
            <v>5.6470542509725649E-2</v>
          </cell>
          <cell r="H167">
            <v>1.7671791659808974E-2</v>
          </cell>
          <cell r="I167">
            <v>1.7049600878449353E-2</v>
          </cell>
          <cell r="J167">
            <v>3.3326853237367414E-2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0.61459403357483589</v>
          </cell>
          <cell r="J168">
            <v>1.3333699128314709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8.5041433645874839E-3</v>
          </cell>
          <cell r="H169">
            <v>2.2906207841451212E-2</v>
          </cell>
          <cell r="I169">
            <v>0.11292369651230444</v>
          </cell>
          <cell r="J169">
            <v>6.8404083443305022E-2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1.3673378431081943E-2</v>
          </cell>
          <cell r="H170">
            <v>2.4982444781985438E-2</v>
          </cell>
          <cell r="I170">
            <v>0.12799870738476832</v>
          </cell>
          <cell r="J170">
            <v>0.22730373980890864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1.1371594209097611E-2</v>
          </cell>
          <cell r="H171">
            <v>0.24123413005740341</v>
          </cell>
          <cell r="I171">
            <v>0.12855519266889032</v>
          </cell>
          <cell r="J171">
            <v>4.5736258725349782E-2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3.8221003859436662</v>
          </cell>
          <cell r="J172">
            <v>3.1270971189617631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8.3285692422893493E-3</v>
          </cell>
          <cell r="I173">
            <v>1.406734445692987E-2</v>
          </cell>
          <cell r="J173">
            <v>1.5370830311826247E-2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3.1820713345640662E-2</v>
          </cell>
          <cell r="I174">
            <v>0.30999578035835779</v>
          </cell>
          <cell r="J174">
            <v>12.21678644293041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1.0465684768352284E-2</v>
          </cell>
          <cell r="I175">
            <v>0.25486633892183957</v>
          </cell>
          <cell r="J175">
            <v>7.0973504770723759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9.048892491199733E-3</v>
          </cell>
          <cell r="I176">
            <v>2.8392529265017046E-2</v>
          </cell>
          <cell r="J176">
            <v>5.0859931469041593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3.9775668437993152E-3</v>
          </cell>
          <cell r="I177">
            <v>1.2669567714570576E-2</v>
          </cell>
          <cell r="J177">
            <v>1.8071988642026089E-2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50.270755614654142</v>
          </cell>
          <cell r="F178">
            <v>48.294424094148646</v>
          </cell>
          <cell r="G178">
            <v>52.916285588736869</v>
          </cell>
          <cell r="H178">
            <v>52.349044273619128</v>
          </cell>
          <cell r="I178">
            <v>45.635362722712195</v>
          </cell>
          <cell r="J178">
            <v>22.515941243976339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8.2460336427628764</v>
          </cell>
          <cell r="F179">
            <v>9.1602428006494705</v>
          </cell>
          <cell r="G179">
            <v>9.876468584716072</v>
          </cell>
          <cell r="H179">
            <v>8.8701217127742229</v>
          </cell>
          <cell r="I179">
            <v>9.9879691382579683</v>
          </cell>
          <cell r="J179">
            <v>29.48624040630548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1.5008041916406012E-2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8.906218672290403E-2</v>
          </cell>
          <cell r="G181">
            <v>4.6017403724253038E-2</v>
          </cell>
          <cell r="H181">
            <v>3.2931449459813252E-2</v>
          </cell>
          <cell r="I181">
            <v>7.1797073062410774E-2</v>
          </cell>
          <cell r="J181">
            <v>2.5810998411049016E-2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10.16208655616029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7.9612815229035891E-2</v>
          </cell>
          <cell r="J183">
            <v>0.13429849656793488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0.60700384824893661</v>
          </cell>
          <cell r="F184">
            <v>0.71666543420833817</v>
          </cell>
          <cell r="G184">
            <v>1.24351356099734</v>
          </cell>
          <cell r="H184">
            <v>5.9356355427556295E-2</v>
          </cell>
          <cell r="I184">
            <v>0.10694367093933811</v>
          </cell>
          <cell r="J184">
            <v>1.5431190017408978E-2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2.1989990117162121E-2</v>
          </cell>
          <cell r="J185">
            <v>1.4338838303471118E-2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7.1237154989473694</v>
          </cell>
          <cell r="F186">
            <v>8.29958863682028</v>
          </cell>
          <cell r="G186">
            <v>8.4170018316161528</v>
          </cell>
          <cell r="H186">
            <v>8.7563764664136858</v>
          </cell>
          <cell r="I186">
            <v>9.6258398672638297</v>
          </cell>
          <cell r="J186">
            <v>9.017505022649301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0.51531429556657538</v>
          </cell>
          <cell r="F187">
            <v>5.4926542897958487E-2</v>
          </cell>
          <cell r="G187">
            <v>0.16993578837833098</v>
          </cell>
          <cell r="H187">
            <v>2.1457441473174563E-2</v>
          </cell>
          <cell r="I187">
            <v>3.0789682255692653E-2</v>
          </cell>
          <cell r="J187">
            <v>1.0719952763069156E-2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5.0996039390502568E-2</v>
          </cell>
          <cell r="J188">
            <v>10.091041309516541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0.29728861497810838</v>
          </cell>
          <cell r="J189">
            <v>3.6407783278497326E-5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4.3581353841471514E-2</v>
          </cell>
          <cell r="G190">
            <v>0.30647245924983407</v>
          </cell>
          <cell r="H190">
            <v>6.4716706189286627E-2</v>
          </cell>
          <cell r="I190">
            <v>0.11255621715413922</v>
          </cell>
          <cell r="J190">
            <v>0.14083008249926995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2.809924255098545</v>
          </cell>
          <cell r="F191">
            <v>2.7205833606265921</v>
          </cell>
          <cell r="G191">
            <v>2.4448037905805142</v>
          </cell>
          <cell r="H191">
            <v>3.0706296626094285</v>
          </cell>
          <cell r="I191">
            <v>5.9285224240475873</v>
          </cell>
          <cell r="J191">
            <v>24.872895478599869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0.21302117853972174</v>
          </cell>
          <cell r="F192">
            <v>0.25150567966602522</v>
          </cell>
          <cell r="G192">
            <v>0.43639710861461328</v>
          </cell>
          <cell r="H192">
            <v>2.0830445842272782E-2</v>
          </cell>
          <cell r="I192">
            <v>3.7530679396153059E-2</v>
          </cell>
          <cell r="J192">
            <v>5.4154027083379444E-3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1.7896486889104255E-2</v>
          </cell>
          <cell r="J193">
            <v>3.5413375362402317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8.853489938716462E-2</v>
          </cell>
          <cell r="H194">
            <v>0.10643625601592013</v>
          </cell>
          <cell r="I194">
            <v>1.4516061651275998</v>
          </cell>
          <cell r="J194">
            <v>1.4517542841669593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4.4789512232490558E-2</v>
          </cell>
          <cell r="H195">
            <v>1.9385503013129284E-2</v>
          </cell>
          <cell r="I195">
            <v>7.7441986856290321E-2</v>
          </cell>
          <cell r="J195">
            <v>0.72327269633429703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4.3344934827931128E-2</v>
          </cell>
          <cell r="H196">
            <v>1.9569986571795931E-2</v>
          </cell>
          <cell r="I196">
            <v>0.10651403347306559</v>
          </cell>
          <cell r="J196">
            <v>0.27149770788056493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3.0229454336382662</v>
          </cell>
          <cell r="F197">
            <v>3.0156703941340912</v>
          </cell>
          <cell r="G197">
            <v>3.0164062286738669</v>
          </cell>
          <cell r="H197">
            <v>3.0164308383731293</v>
          </cell>
          <cell r="I197">
            <v>4.4671103456132997</v>
          </cell>
          <cell r="J197">
            <v>26.121739418688684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7.548299696468741E-2</v>
          </cell>
          <cell r="J198">
            <v>8.4904882425441253E-2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5.6295777422784763</v>
          </cell>
          <cell r="F199">
            <v>5.6370510172539934</v>
          </cell>
          <cell r="G199">
            <v>5.4279592987780054</v>
          </cell>
          <cell r="H199">
            <v>5.641573622779517</v>
          </cell>
          <cell r="I199">
            <v>5.5353111946642368</v>
          </cell>
          <cell r="J199">
            <v>9.7049470986503561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1.0366171166328115</v>
          </cell>
          <cell r="I200">
            <v>0.54175731254741799</v>
          </cell>
          <cell r="J200">
            <v>2.0617355421494801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1.3290002162362038</v>
          </cell>
          <cell r="F201">
            <v>4.5264296635647661</v>
          </cell>
          <cell r="G201">
            <v>5.3635605591954914</v>
          </cell>
          <cell r="H201">
            <v>5.764513815086489</v>
          </cell>
          <cell r="I201">
            <v>6.6507190073584281</v>
          </cell>
          <cell r="J201">
            <v>9.440504112415665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1.9746131654967913E-2</v>
          </cell>
          <cell r="J202">
            <v>7.7888760882223157E-2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6.5971990165114028E-2</v>
          </cell>
          <cell r="G203">
            <v>3.408696572166884E-2</v>
          </cell>
          <cell r="H203">
            <v>2.4393666266528318E-2</v>
          </cell>
          <cell r="I203">
            <v>5.3183017083267219E-2</v>
          </cell>
          <cell r="J203">
            <v>1.9119258082258526E-2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5.3395999316652849E-2</v>
          </cell>
          <cell r="J204">
            <v>8.9877564785939321E-2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0.43778415963187423</v>
          </cell>
          <cell r="F205">
            <v>0.55232818681597384</v>
          </cell>
          <cell r="G205">
            <v>1.6076642073602934</v>
          </cell>
          <cell r="H205">
            <v>3.8934672743170231</v>
          </cell>
          <cell r="I205">
            <v>3.8946209192047876</v>
          </cell>
          <cell r="J205">
            <v>3.8949110892728442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1.1849357940837102</v>
          </cell>
          <cell r="F206">
            <v>4.8850762115395172E-2</v>
          </cell>
          <cell r="G206">
            <v>6.8898703453750917E-2</v>
          </cell>
          <cell r="H206">
            <v>4.2164188293773469E-2</v>
          </cell>
          <cell r="I206">
            <v>8.0048469984477844E-2</v>
          </cell>
          <cell r="J206">
            <v>4.3472935611044608E-2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1.2894299000862226</v>
          </cell>
          <cell r="F207">
            <v>5.4957714773152713</v>
          </cell>
          <cell r="G207">
            <v>4.5787252959809406</v>
          </cell>
          <cell r="H207">
            <v>4.2297593003090226</v>
          </cell>
          <cell r="I207">
            <v>6.0513608057206465</v>
          </cell>
          <cell r="J207">
            <v>10.882767057301395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4.0499763912151785</v>
          </cell>
          <cell r="F208">
            <v>4.649727919011303</v>
          </cell>
          <cell r="G208">
            <v>5.7384962305656444</v>
          </cell>
          <cell r="H208">
            <v>6.5275536935813641</v>
          </cell>
          <cell r="I208">
            <v>8.9721244375740756</v>
          </cell>
          <cell r="J208">
            <v>18.903734008899676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1.1849357940837102</v>
          </cell>
          <cell r="F209">
            <v>4.8850762115395172E-2</v>
          </cell>
          <cell r="G209">
            <v>6.8898703453750917E-2</v>
          </cell>
          <cell r="H209">
            <v>4.2164188293773469E-2</v>
          </cell>
          <cell r="I209">
            <v>8.0048469984477844E-2</v>
          </cell>
          <cell r="J209">
            <v>4.3472935611044608E-2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5.9839210191157868</v>
          </cell>
          <cell r="F210">
            <v>6.971654454929026</v>
          </cell>
          <cell r="G210">
            <v>7.0702815385575626</v>
          </cell>
          <cell r="H210">
            <v>7.3553562317874936</v>
          </cell>
          <cell r="I210">
            <v>8.0857054885016169</v>
          </cell>
          <cell r="J210">
            <v>7.5747042190254126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30.257360472189561</v>
          </cell>
          <cell r="F211">
            <v>26.726248365143224</v>
          </cell>
          <cell r="G211">
            <v>25.02224267085386</v>
          </cell>
          <cell r="H211">
            <v>17.924335525870795</v>
          </cell>
          <cell r="I211">
            <v>6.3564670561043242</v>
          </cell>
          <cell r="J211">
            <v>0.7105379091699866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4.4342643052053896</v>
          </cell>
          <cell r="F212">
            <v>4.579363868488592</v>
          </cell>
          <cell r="G212">
            <v>4.2064870986326648</v>
          </cell>
          <cell r="H212">
            <v>2.5723474695576858</v>
          </cell>
          <cell r="I212">
            <v>5.5342559122544026</v>
          </cell>
          <cell r="J212">
            <v>4.9558862258867595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1.0521526371847903E-2</v>
          </cell>
          <cell r="J213">
            <v>6.8606881834790048E-3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0.24656186390745244</v>
          </cell>
          <cell r="F214">
            <v>2.6280642534908354E-2</v>
          </cell>
          <cell r="G214">
            <v>8.1308989654703873E-2</v>
          </cell>
          <cell r="H214">
            <v>1.0266718408217511E-2</v>
          </cell>
          <cell r="I214">
            <v>1.4731905385498878E-2</v>
          </cell>
          <cell r="J214">
            <v>5.1291640014684992E-3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4.6808261691128461</v>
          </cell>
          <cell r="F215">
            <v>4.6056445110235016</v>
          </cell>
          <cell r="G215">
            <v>4.287796088287366</v>
          </cell>
          <cell r="H215">
            <v>2.5826141879659055</v>
          </cell>
          <cell r="I215">
            <v>5.5595093440117509</v>
          </cell>
          <cell r="J215">
            <v>4.9678760780717068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84.138415087180164</v>
          </cell>
          <cell r="F216">
            <v>82.399787854517854</v>
          </cell>
          <cell r="G216">
            <v>76.620041034687944</v>
          </cell>
          <cell r="H216">
            <v>46.034029378329073</v>
          </cell>
          <cell r="I216">
            <v>14.037920777307695</v>
          </cell>
          <cell r="J216">
            <v>5.8141950294047797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60.237087146665289</v>
          </cell>
          <cell r="F217">
            <v>51.282246105334288</v>
          </cell>
          <cell r="G217">
            <v>45.961864366887774</v>
          </cell>
          <cell r="H217">
            <v>42.994285823907731</v>
          </cell>
          <cell r="I217">
            <v>22.918849973823008</v>
          </cell>
          <cell r="J217">
            <v>0.26826079746541925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0.10236502921671144</v>
          </cell>
          <cell r="I218">
            <v>0.74160046137475555</v>
          </cell>
          <cell r="J218">
            <v>1.3745155398020059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0.10236502921671145</v>
          </cell>
          <cell r="I219">
            <v>0.74160046137475555</v>
          </cell>
          <cell r="J219">
            <v>1.3745155398020059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1.2894299000862226</v>
          </cell>
          <cell r="F220">
            <v>5.4957714773152713</v>
          </cell>
          <cell r="G220">
            <v>4.5787252959809406</v>
          </cell>
          <cell r="H220">
            <v>4.2297593003090226</v>
          </cell>
          <cell r="I220">
            <v>6.0513608057206465</v>
          </cell>
          <cell r="J220">
            <v>10.882767057301395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1.2894299000862226</v>
          </cell>
          <cell r="F221">
            <v>5.4957714773152713</v>
          </cell>
          <cell r="G221">
            <v>4.5787252959809406</v>
          </cell>
          <cell r="H221">
            <v>4.2297593003090226</v>
          </cell>
          <cell r="I221">
            <v>6.0513608057206465</v>
          </cell>
          <cell r="J221">
            <v>10.882767057301395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7.9166388198136858E-3</v>
          </cell>
          <cell r="G222">
            <v>4.0904358866002662E-3</v>
          </cell>
          <cell r="H222">
            <v>2.9272399519834017E-3</v>
          </cell>
          <cell r="I222">
            <v>6.3819620499920675E-3</v>
          </cell>
          <cell r="J222">
            <v>2.2943109698710246E-3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6.6104485861398863E-3</v>
          </cell>
          <cell r="J223">
            <v>1.1001891051503001E-2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8.3078259630491327E-2</v>
          </cell>
          <cell r="F224">
            <v>9.8087215069749725E-2</v>
          </cell>
          <cell r="G224">
            <v>0.17019487235969888</v>
          </cell>
          <cell r="H224">
            <v>8.1238738784863724E-3</v>
          </cell>
          <cell r="I224">
            <v>1.4636964964499673E-2</v>
          </cell>
          <cell r="J224">
            <v>2.1120070562517979E-3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6.9796298867506506E-3</v>
          </cell>
          <cell r="J225">
            <v>1.3811216391336878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8.3915437867361636E-2</v>
          </cell>
          <cell r="J226">
            <v>0.29506216238462507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0.13850906987318459</v>
          </cell>
          <cell r="I227">
            <v>0.11646891271069525</v>
          </cell>
          <cell r="J227">
            <v>3.9438026112621795E-2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0.11986592130887457</v>
          </cell>
          <cell r="J228">
            <v>7.2856149270433102E-2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0.10236502921671144</v>
          </cell>
          <cell r="I229">
            <v>0.74160046137475555</v>
          </cell>
          <cell r="J229">
            <v>1.3745155398020059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0.28346248528901602</v>
          </cell>
          <cell r="I230">
            <v>0.50430461024074102</v>
          </cell>
          <cell r="J230">
            <v>1.6911541555662799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0.42932583295022081</v>
          </cell>
          <cell r="F231">
            <v>0.1581588792380946</v>
          </cell>
          <cell r="G231">
            <v>0.46350098668770801</v>
          </cell>
          <cell r="H231">
            <v>7.5228377842957501</v>
          </cell>
          <cell r="I231">
            <v>15.491158742661497</v>
          </cell>
          <cell r="J231">
            <v>29.241552162805156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2.5595722955195138E-3</v>
          </cell>
          <cell r="J232">
            <v>4.5615550783082177E-3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1.2294987263461203</v>
          </cell>
          <cell r="J233">
            <v>0.67056389430962438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1.0159404233488394E-2</v>
          </cell>
          <cell r="F234">
            <v>9.7578980744056146E-2</v>
          </cell>
          <cell r="G234">
            <v>0.29982464460527769</v>
          </cell>
          <cell r="H234">
            <v>7.5045526501202415</v>
          </cell>
          <cell r="I234">
            <v>14.204472716001325</v>
          </cell>
          <cell r="J234">
            <v>28.044597797210923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1.480497190851065E-2</v>
          </cell>
          <cell r="F235">
            <v>1.7479644736788744E-2</v>
          </cell>
          <cell r="G235">
            <v>3.0329599048715614E-2</v>
          </cell>
          <cell r="H235">
            <v>1.4477159860379607E-3</v>
          </cell>
          <cell r="I235">
            <v>2.608382218032636E-3</v>
          </cell>
          <cell r="J235">
            <v>3.7637048822948695E-4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2.2095205380880587E-2</v>
          </cell>
          <cell r="J236">
            <v>1.4407445185305906E-2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0.40436145680822178</v>
          </cell>
          <cell r="F237">
            <v>4.3100253757249705E-2</v>
          </cell>
          <cell r="G237">
            <v>0.13334674303371424</v>
          </cell>
          <cell r="H237">
            <v>1.6837418189476708E-2</v>
          </cell>
          <cell r="I237">
            <v>2.4160324832218149E-2</v>
          </cell>
          <cell r="J237">
            <v>8.4118289624083367E-3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3.4538904582007228E-3</v>
          </cell>
          <cell r="J238">
            <v>4.1547776714180841E-2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2.3099251291865256E-3</v>
          </cell>
          <cell r="J239">
            <v>0.4570854948561503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4.0499763912151785</v>
          </cell>
          <cell r="F240">
            <v>4.649727919011303</v>
          </cell>
          <cell r="G240">
            <v>5.7384962305656444</v>
          </cell>
          <cell r="H240">
            <v>6.5275536935813641</v>
          </cell>
          <cell r="I240">
            <v>8.9721244375740756</v>
          </cell>
          <cell r="J240">
            <v>18.903734008899676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38.830179222775442</v>
          </cell>
          <cell r="F241">
            <v>32.377273715544014</v>
          </cell>
          <cell r="G241">
            <v>35.706172596838478</v>
          </cell>
          <cell r="H241">
            <v>25.10748888752261</v>
          </cell>
          <cell r="I241">
            <v>23.589045752456226</v>
          </cell>
          <cell r="J241">
            <v>5.1743193959781255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1.9195296088692246</v>
          </cell>
          <cell r="J242">
            <v>1.8136799212145469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9.6796568151519473</v>
          </cell>
          <cell r="F243">
            <v>9.6925065776670039</v>
          </cell>
          <cell r="G243">
            <v>9.3329883028702945</v>
          </cell>
          <cell r="H243">
            <v>9.7002828748248877</v>
          </cell>
          <cell r="I243">
            <v>9.6263749798607225</v>
          </cell>
          <cell r="J243">
            <v>16.926901507316387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0.10236502921671101</v>
          </cell>
          <cell r="I244">
            <v>0.74160046137475499</v>
          </cell>
          <cell r="J244">
            <v>1.3745155398020099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2.24239957795541E-2</v>
          </cell>
          <cell r="E4">
            <v>2.47667080017322E-2</v>
          </cell>
          <cell r="F4">
            <v>2.2850153057249401E-2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5.553787897102121E-3</v>
          </cell>
          <cell r="E5">
            <v>4.9125011568114741E-3</v>
          </cell>
          <cell r="F5">
            <v>2.841873989093946E-3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3.9758857765166754E-4</v>
          </cell>
          <cell r="E6">
            <v>4.3912602839950722E-4</v>
          </cell>
          <cell r="F6">
            <v>4.0514455775264883E-4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4.089417880302232E-5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4.0925667161774104</v>
          </cell>
          <cell r="E8">
            <v>8.0422542661325895</v>
          </cell>
          <cell r="F8">
            <v>13.52715542367266</v>
          </cell>
          <cell r="G8">
            <v>23.411205498221317</v>
          </cell>
          <cell r="H8">
            <v>55.004098403295004</v>
          </cell>
          <cell r="I8">
            <v>111.0915223445717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7.4902427126860467E-3</v>
          </cell>
          <cell r="E9">
            <v>1.4846673278063102E-2</v>
          </cell>
          <cell r="F9">
            <v>2.5419990235194905E-2</v>
          </cell>
          <cell r="G9">
            <v>4.5717845816817905E-2</v>
          </cell>
          <cell r="H9">
            <v>0.11619572664873172</v>
          </cell>
          <cell r="I9">
            <v>0.25400541184065079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7.2563239648535588E-2</v>
          </cell>
          <cell r="E10">
            <v>0.14259316074703174</v>
          </cell>
          <cell r="F10">
            <v>0.23984318127079179</v>
          </cell>
          <cell r="G10">
            <v>0.41509229606775311</v>
          </cell>
          <cell r="H10">
            <v>0.97524997168962679</v>
          </cell>
          <cell r="I10">
            <v>1.969707842988863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1.5065017478790399E-4</v>
          </cell>
          <cell r="F11">
            <v>2.7618724732904597E-4</v>
          </cell>
          <cell r="G11">
            <v>6.2602279318030904E-4</v>
          </cell>
          <cell r="H11">
            <v>1.38636581904554E-3</v>
          </cell>
          <cell r="I11">
            <v>4.6366838452941697E-3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1.219040689493616E-4</v>
          </cell>
          <cell r="E12">
            <v>2.8443329149076887E-4</v>
          </cell>
          <cell r="F12">
            <v>5.000904264558406E-4</v>
          </cell>
          <cell r="G12">
            <v>8.7993134048059785E-4</v>
          </cell>
          <cell r="H12">
            <v>2.2558972253721729E-3</v>
          </cell>
          <cell r="I12">
            <v>4.8799068256573314E-3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9.0478227532167596E-4</v>
          </cell>
          <cell r="E13">
            <v>4.8689349500466612E-2</v>
          </cell>
          <cell r="F13">
            <v>6.7203105712724309E-2</v>
          </cell>
          <cell r="G13">
            <v>9.0792595633077081E-2</v>
          </cell>
          <cell r="H13">
            <v>0.11483651856112585</v>
          </cell>
          <cell r="I13">
            <v>9.3981048089108163E-2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9.0478227532167596E-4</v>
          </cell>
          <cell r="E14">
            <v>4.8689349500466612E-2</v>
          </cell>
          <cell r="F14">
            <v>6.7203105712724309E-2</v>
          </cell>
          <cell r="G14">
            <v>9.0792595633077081E-2</v>
          </cell>
          <cell r="H14">
            <v>0.11483651856112585</v>
          </cell>
          <cell r="I14">
            <v>9.3981048089108163E-2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5.1828636662816603E-3</v>
          </cell>
          <cell r="F15">
            <v>4.92390549060512E-3</v>
          </cell>
          <cell r="G15">
            <v>5.4919009895867399E-3</v>
          </cell>
          <cell r="H15">
            <v>7.8760634292530402E-3</v>
          </cell>
          <cell r="I15">
            <v>9.3595085591662592E-3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2.5512636090685504E-5</v>
          </cell>
          <cell r="E16">
            <v>5.1386377402290653E-3</v>
          </cell>
          <cell r="F16">
            <v>9.678282652403938E-3</v>
          </cell>
          <cell r="G16">
            <v>1.3351416080611368E-2</v>
          </cell>
          <cell r="H16">
            <v>1.6961735635417485E-2</v>
          </cell>
          <cell r="I16">
            <v>1.3992481547769251E-2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3.1156821348172219E-3</v>
          </cell>
          <cell r="E17">
            <v>8.7632830681333776E-3</v>
          </cell>
          <cell r="F17">
            <v>2.2669697026776545E-2</v>
          </cell>
          <cell r="G17">
            <v>8.310646739218755E-2</v>
          </cell>
          <cell r="H17">
            <v>0.37468070741712667</v>
          </cell>
          <cell r="I17">
            <v>1.4119095235914352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1.1594195130873935E-2</v>
          </cell>
          <cell r="E18">
            <v>3.2322587668950485E-2</v>
          </cell>
          <cell r="F18">
            <v>8.1747066752520872E-2</v>
          </cell>
          <cell r="G18">
            <v>0.28600095205651554</v>
          </cell>
          <cell r="H18">
            <v>1.1963393138005025</v>
          </cell>
          <cell r="I18">
            <v>4.1690193298095464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5.7939475585026502E-5</v>
          </cell>
          <cell r="F19">
            <v>2.9058513038857802E-4</v>
          </cell>
          <cell r="G19">
            <v>1.3509704462688001E-3</v>
          </cell>
          <cell r="H19">
            <v>4.8242706366719698E-3</v>
          </cell>
          <cell r="I19">
            <v>2.5737650501198701E-2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1.541652608661291E-4</v>
          </cell>
          <cell r="F20">
            <v>4.4008952966749965E-4</v>
          </cell>
          <cell r="G20">
            <v>1.6001320576412154E-3</v>
          </cell>
          <cell r="H20">
            <v>7.1100745693492068E-3</v>
          </cell>
          <cell r="I20">
            <v>2.6584097593090078E-2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6.0286540995436677E-2</v>
          </cell>
          <cell r="E21">
            <v>0.12637825282489173</v>
          </cell>
          <cell r="F21">
            <v>0.28467489723628381</v>
          </cell>
          <cell r="G21">
            <v>0.4200692144786829</v>
          </cell>
          <cell r="H21">
            <v>0.52913356705305381</v>
          </cell>
          <cell r="I21">
            <v>0.42722580122204307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6.0286540995436677E-2</v>
          </cell>
          <cell r="E22">
            <v>0.12637825282489173</v>
          </cell>
          <cell r="F22">
            <v>0.28467489723628381</v>
          </cell>
          <cell r="G22">
            <v>0.4200692144786829</v>
          </cell>
          <cell r="H22">
            <v>0.52913356705305381</v>
          </cell>
          <cell r="I22">
            <v>0.42722580122204307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2.2209817973182799E-3</v>
          </cell>
          <cell r="F23">
            <v>1.36769769296645E-2</v>
          </cell>
          <cell r="G23">
            <v>1.5091749182231801E-2</v>
          </cell>
          <cell r="H23">
            <v>2.3979324110154802E-2</v>
          </cell>
          <cell r="I23">
            <v>2.94125561140593E-2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4.8817617964489095E-3</v>
          </cell>
          <cell r="E24">
            <v>9.4938152313678199E-3</v>
          </cell>
          <cell r="F24">
            <v>2.27374073144446E-2</v>
          </cell>
          <cell r="G24">
            <v>3.3672754116629768E-2</v>
          </cell>
          <cell r="H24">
            <v>5.3561064563711923E-2</v>
          </cell>
          <cell r="I24">
            <v>4.4153546544658848E-2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11.037308487498944</v>
          </cell>
          <cell r="E25">
            <v>13.126130183809892</v>
          </cell>
          <cell r="F25">
            <v>17.170112616714821</v>
          </cell>
          <cell r="G25">
            <v>40.682600963631884</v>
          </cell>
          <cell r="H25">
            <v>62.305513238097532</v>
          </cell>
          <cell r="I25">
            <v>70.955544303472422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0.33948530740575694</v>
          </cell>
          <cell r="E26">
            <v>0.18918974020253337</v>
          </cell>
          <cell r="F26">
            <v>0.21723197574917211</v>
          </cell>
          <cell r="G26">
            <v>0.20271816785500918</v>
          </cell>
          <cell r="H26">
            <v>2.2933108287599113</v>
          </cell>
          <cell r="I26">
            <v>8.3992927054452569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4.8566032702774384</v>
          </cell>
          <cell r="E27">
            <v>0.6782337006791318</v>
          </cell>
          <cell r="F27">
            <v>1.1943938379309396</v>
          </cell>
          <cell r="G27">
            <v>10.461309262861441</v>
          </cell>
          <cell r="H27">
            <v>24.950821475147908</v>
          </cell>
          <cell r="I27">
            <v>25.494518447475443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3.2205371653479236</v>
          </cell>
          <cell r="E28">
            <v>0.52878759923988106</v>
          </cell>
          <cell r="F28">
            <v>0.82803671593503814</v>
          </cell>
          <cell r="G28">
            <v>4.0635159901922799</v>
          </cell>
          <cell r="H28">
            <v>9.1562156057626733</v>
          </cell>
          <cell r="I28">
            <v>13.970915478321034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2.6206827444678251</v>
          </cell>
          <cell r="E29">
            <v>11.733534496951656</v>
          </cell>
          <cell r="F29">
            <v>14.935404379622931</v>
          </cell>
          <cell r="G29">
            <v>25.957532508531347</v>
          </cell>
          <cell r="H29">
            <v>25.907295069419352</v>
          </cell>
          <cell r="I29">
            <v>23.092933013407144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5.425170378780713E-2</v>
          </cell>
          <cell r="E30">
            <v>0.21443802432732553</v>
          </cell>
          <cell r="F30">
            <v>0.74760233686019673</v>
          </cell>
          <cell r="G30">
            <v>3.8886790529301059</v>
          </cell>
          <cell r="H30">
            <v>7.4566990538386007</v>
          </cell>
          <cell r="I30">
            <v>7.27477976860611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5.425170378780713E-2</v>
          </cell>
          <cell r="E31">
            <v>0.21443802432732553</v>
          </cell>
          <cell r="F31">
            <v>0.74760233686019673</v>
          </cell>
          <cell r="G31">
            <v>3.8886790529301059</v>
          </cell>
          <cell r="H31">
            <v>7.4566990538386007</v>
          </cell>
          <cell r="I31">
            <v>7.27477976860611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4.2465745523169998E-3</v>
          </cell>
          <cell r="F32">
            <v>3.8798175230506902E-2</v>
          </cell>
          <cell r="G32">
            <v>0.235549060850959</v>
          </cell>
          <cell r="H32">
            <v>0.21982734050932001</v>
          </cell>
          <cell r="I32">
            <v>0.39236637432640298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4.0645877046188855E-3</v>
          </cell>
          <cell r="E33">
            <v>1.4673364329972707E-2</v>
          </cell>
          <cell r="F33">
            <v>5.2278148718061093E-2</v>
          </cell>
          <cell r="G33">
            <v>0.26808276302664596</v>
          </cell>
          <cell r="H33">
            <v>0.51584388697321515</v>
          </cell>
          <cell r="I33">
            <v>0.50800631950597697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1.2380424710907564E-4</v>
          </cell>
          <cell r="E34">
            <v>5.4857051310873137E-2</v>
          </cell>
          <cell r="F34">
            <v>7.0365622751336843E-2</v>
          </cell>
          <cell r="G34">
            <v>9.3149358522897518E-2</v>
          </cell>
          <cell r="H34">
            <v>0.11481233471735991</v>
          </cell>
          <cell r="I34">
            <v>9.2192699935519928E-2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1.2380424710907564E-4</v>
          </cell>
          <cell r="E35">
            <v>5.4857051310873137E-2</v>
          </cell>
          <cell r="F35">
            <v>7.0365622751336843E-2</v>
          </cell>
          <cell r="G35">
            <v>9.3149358522897518E-2</v>
          </cell>
          <cell r="H35">
            <v>0.11481233471735991</v>
          </cell>
          <cell r="I35">
            <v>9.2192699935519928E-2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5.9325053339891699E-3</v>
          </cell>
          <cell r="F36">
            <v>4.8118545749858497E-3</v>
          </cell>
          <cell r="G36">
            <v>5.4737147292997198E-3</v>
          </cell>
          <cell r="H36">
            <v>7.7767371749784099E-3</v>
          </cell>
          <cell r="I36">
            <v>9.0709753419422195E-3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1.4225146263532344E-6</v>
          </cell>
          <cell r="E37">
            <v>5.8548374750776472E-3</v>
          </cell>
          <cell r="F37">
            <v>1.0242926937168018E-2</v>
          </cell>
          <cell r="G37">
            <v>1.3772875056636796E-2</v>
          </cell>
          <cell r="H37">
            <v>1.6968402733402839E-2</v>
          </cell>
          <cell r="I37">
            <v>1.3730959411817121E-2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8.367626922722711E-2</v>
          </cell>
          <cell r="E38">
            <v>0.23950482250141902</v>
          </cell>
          <cell r="F38">
            <v>0.38754478124103658</v>
          </cell>
          <cell r="G38">
            <v>0.52535496657741154</v>
          </cell>
          <cell r="H38">
            <v>0.56295967580948891</v>
          </cell>
          <cell r="I38">
            <v>0.46444763549878548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8.367626922722711E-2</v>
          </cell>
          <cell r="E39">
            <v>0.23950482250141902</v>
          </cell>
          <cell r="F39">
            <v>0.38754478124103658</v>
          </cell>
          <cell r="G39">
            <v>0.52535496657741154</v>
          </cell>
          <cell r="H39">
            <v>0.56295967580948891</v>
          </cell>
          <cell r="I39">
            <v>0.46444763549878548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6.6245506625985696E-3</v>
          </cell>
          <cell r="F40">
            <v>1.4119836839046499E-2</v>
          </cell>
          <cell r="G40">
            <v>1.7038211578613099E-2</v>
          </cell>
          <cell r="H40">
            <v>2.8156214440453499E-2</v>
          </cell>
          <cell r="I40">
            <v>3.3756607402508E-2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7.2560183297847606E-3</v>
          </cell>
          <cell r="E41">
            <v>1.8847550387446885E-2</v>
          </cell>
          <cell r="F41">
            <v>3.2025793263509961E-2</v>
          </cell>
          <cell r="G41">
            <v>4.2882970383543273E-2</v>
          </cell>
          <cell r="H41">
            <v>5.6889878799385493E-2</v>
          </cell>
          <cell r="I41">
            <v>4.9545284983391162E-2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3.6996249434967485E-4</v>
          </cell>
          <cell r="E42">
            <v>3.8258606213244013E-2</v>
          </cell>
          <cell r="F42">
            <v>0.20864404063582709</v>
          </cell>
          <cell r="G42">
            <v>0.35428838791182882</v>
          </cell>
          <cell r="H42">
            <v>0.53590995995860358</v>
          </cell>
          <cell r="I42">
            <v>0.42337373371389864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3.6996249434967485E-4</v>
          </cell>
          <cell r="E43">
            <v>3.8258606213244013E-2</v>
          </cell>
          <cell r="F43">
            <v>0.20864404063582709</v>
          </cell>
          <cell r="G43">
            <v>0.35428838791182882</v>
          </cell>
          <cell r="H43">
            <v>0.53590995995860358</v>
          </cell>
          <cell r="I43">
            <v>0.42337373371389864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2.9258858924982398E-3</v>
          </cell>
          <cell r="F44">
            <v>1.38625639841525E-2</v>
          </cell>
          <cell r="G44">
            <v>1.4964881603266001E-2</v>
          </cell>
          <cell r="H44">
            <v>2.2873103137662699E-2</v>
          </cell>
          <cell r="I44">
            <v>2.9006389337643101E-2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2.8871834456241467E-3</v>
          </cell>
          <cell r="F45">
            <v>1.6399122376301534E-2</v>
          </cell>
          <cell r="G45">
            <v>2.8395171217567242E-2</v>
          </cell>
          <cell r="H45">
            <v>5.4434920412792819E-2</v>
          </cell>
          <cell r="I45">
            <v>4.3824322432344173E-2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0.21993690853676953</v>
          </cell>
          <cell r="H46">
            <v>0.2445029447798335</v>
          </cell>
          <cell r="I46">
            <v>0.26284386632844475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8.7025690127410051</v>
          </cell>
          <cell r="H47">
            <v>9.6886099140796542</v>
          </cell>
          <cell r="I47">
            <v>10.430476512992147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4.4142037632673702E-5</v>
          </cell>
          <cell r="E48">
            <v>5.3934918523976302E-5</v>
          </cell>
          <cell r="F48">
            <v>8.0974822272323596E-5</v>
          </cell>
          <cell r="G48">
            <v>1.3882286962251601E-4</v>
          </cell>
          <cell r="H48">
            <v>1.31206461703516E-4</v>
          </cell>
          <cell r="I48">
            <v>1.27791778177113E-3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2.0939445354978535E-3</v>
          </cell>
          <cell r="E49">
            <v>2.1478794540218302E-3</v>
          </cell>
          <cell r="F49">
            <v>2.2286366369111722E-3</v>
          </cell>
          <cell r="G49">
            <v>2.3674640839949817E-3</v>
          </cell>
          <cell r="H49">
            <v>2.6342986133064419E-3</v>
          </cell>
          <cell r="I49">
            <v>2.8290729922471002E-3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2.3052159232426102E-3</v>
          </cell>
          <cell r="E50">
            <v>9.0138335887087792E-2</v>
          </cell>
          <cell r="F50">
            <v>0.58037787825879184</v>
          </cell>
          <cell r="G50">
            <v>2.547591110535226</v>
          </cell>
          <cell r="H50">
            <v>5.7221467848988246</v>
          </cell>
          <cell r="I50">
            <v>4.9423700502336381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2.3052159232426102E-3</v>
          </cell>
          <cell r="E51">
            <v>9.0138335887087792E-2</v>
          </cell>
          <cell r="F51">
            <v>0.58037787825879184</v>
          </cell>
          <cell r="G51">
            <v>2.547591110535226</v>
          </cell>
          <cell r="H51">
            <v>5.7221467848988246</v>
          </cell>
          <cell r="I51">
            <v>4.9423700502336381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6.2003967511789796E-3</v>
          </cell>
          <cell r="F52">
            <v>3.5040442030712E-2</v>
          </cell>
          <cell r="G52">
            <v>0.14827681666381901</v>
          </cell>
          <cell r="H52">
            <v>9.6336977923818498E-2</v>
          </cell>
          <cell r="I52">
            <v>0.265559669048471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3.0806440120949852E-6</v>
          </cell>
          <cell r="E53">
            <v>6.1206725408987743E-3</v>
          </cell>
          <cell r="F53">
            <v>4.0343658748296034E-2</v>
          </cell>
          <cell r="G53">
            <v>0.17560985931965986</v>
          </cell>
          <cell r="H53">
            <v>0.39665141947269639</v>
          </cell>
          <cell r="I53">
            <v>0.34701453594084536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6.2928632727758844E-3</v>
          </cell>
          <cell r="E54">
            <v>0.13501726393401067</v>
          </cell>
          <cell r="F54">
            <v>0.29222175499156394</v>
          </cell>
          <cell r="G54">
            <v>0.44457060663105358</v>
          </cell>
          <cell r="H54">
            <v>0.55818630444118678</v>
          </cell>
          <cell r="I54">
            <v>0.45006039675501153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6.2928632727758844E-3</v>
          </cell>
          <cell r="E55">
            <v>0.13501726393401067</v>
          </cell>
          <cell r="F55">
            <v>0.29222175499156394</v>
          </cell>
          <cell r="G55">
            <v>0.44457060663105358</v>
          </cell>
          <cell r="H55">
            <v>0.55818630444118678</v>
          </cell>
          <cell r="I55">
            <v>0.45006039675501153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1.00199263017113E-2</v>
          </cell>
          <cell r="F56">
            <v>1.3930384373389899E-2</v>
          </cell>
          <cell r="G56">
            <v>1.6714365745453898E-2</v>
          </cell>
          <cell r="H56">
            <v>2.6391147544674701E-2</v>
          </cell>
          <cell r="I56">
            <v>3.2581381290023401E-2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2.5792693528886259E-4</v>
          </cell>
          <cell r="E57">
            <v>1.055896133005866E-2</v>
          </cell>
          <cell r="F57">
            <v>2.3713749027420253E-2</v>
          </cell>
          <cell r="G57">
            <v>3.5911288598768527E-2</v>
          </cell>
          <cell r="H57">
            <v>5.6926892707839592E-2</v>
          </cell>
          <cell r="I57">
            <v>4.8197853693305301E-2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1.3865993598170497E-3</v>
          </cell>
          <cell r="H58">
            <v>1.5226594992645626E-3</v>
          </cell>
          <cell r="I58">
            <v>7.9615059529357362E-3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5.9154818184720152E-3</v>
          </cell>
          <cell r="H59">
            <v>5.8927297518051331E-3</v>
          </cell>
          <cell r="I59">
            <v>2.6534064382792624E-2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3.0856137113823202E-5</v>
          </cell>
          <cell r="H60">
            <v>1.7857966776260401E-5</v>
          </cell>
          <cell r="I60">
            <v>1.5950415526856399E-4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3.0856137113823202E-5</v>
          </cell>
          <cell r="H61">
            <v>3.1745922917686199E-5</v>
          </cell>
          <cell r="I61">
            <v>1.7156191419551614E-4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9.0478227532167564E-4</v>
          </cell>
          <cell r="E62">
            <v>4.3672904876625597E-2</v>
          </cell>
          <cell r="F62">
            <v>5.8752901988909194E-2</v>
          </cell>
          <cell r="G62">
            <v>7.3054530849981314E-2</v>
          </cell>
          <cell r="H62">
            <v>7.5665079769865834E-2</v>
          </cell>
          <cell r="I62">
            <v>4.604372064895141E-2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9.3560205037877806E-2</v>
          </cell>
          <cell r="E63">
            <v>4.5160543550702501</v>
          </cell>
          <cell r="F63">
            <v>6.0754213544892499</v>
          </cell>
          <cell r="G63">
            <v>7.5543001578365185</v>
          </cell>
          <cell r="H63">
            <v>7.3528390948758791</v>
          </cell>
          <cell r="I63">
            <v>4.05127941918294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1.2677534557978007E-3</v>
          </cell>
          <cell r="E64">
            <v>6.119314844268621E-2</v>
          </cell>
          <cell r="F64">
            <v>8.2322782581155038E-2</v>
          </cell>
          <cell r="G64">
            <v>0.10236179075659244</v>
          </cell>
          <cell r="H64">
            <v>9.9631966055228713E-2</v>
          </cell>
          <cell r="I64">
            <v>5.4895385083779745E-2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4.9095857420912502E-4</v>
          </cell>
          <cell r="H65">
            <v>9.9368079347750596E-4</v>
          </cell>
          <cell r="I65">
            <v>3.503488835395393E-3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2.90333635171938E-3</v>
          </cell>
          <cell r="H66">
            <v>5.3821376599543537E-3</v>
          </cell>
          <cell r="I66">
            <v>1.6350019826096622E-2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8.2030051959190997E-6</v>
          </cell>
          <cell r="H67">
            <v>7.8784323478192498E-6</v>
          </cell>
          <cell r="I67">
            <v>5.97449955824937E-5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8.2030051959190997E-6</v>
          </cell>
          <cell r="H68">
            <v>1.1431071005489079E-5</v>
          </cell>
          <cell r="I68">
            <v>6.4787532941931392E-5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6.6540919647757599</v>
          </cell>
          <cell r="E69">
            <v>13.92686542489886</v>
          </cell>
          <cell r="F69">
            <v>30.482755933139302</v>
          </cell>
          <cell r="G69">
            <v>40.603367894618287</v>
          </cell>
          <cell r="H69">
            <v>37.629883833417537</v>
          </cell>
          <cell r="I69">
            <v>18.705292795708079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5.2837469964992126E-2</v>
          </cell>
          <cell r="E70">
            <v>0.11058764103200655</v>
          </cell>
          <cell r="F70">
            <v>0.24205131362678894</v>
          </cell>
          <cell r="G70">
            <v>0.32241502566634839</v>
          </cell>
          <cell r="H70">
            <v>0.32444048530217129</v>
          </cell>
          <cell r="I70">
            <v>0.18191365256160114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9.0163847761189242E-2</v>
          </cell>
          <cell r="E71">
            <v>0.18871091361651604</v>
          </cell>
          <cell r="F71">
            <v>0.41304547334877073</v>
          </cell>
          <cell r="G71">
            <v>0.55018113678344549</v>
          </cell>
          <cell r="H71">
            <v>0.50989002484305535</v>
          </cell>
          <cell r="I71">
            <v>0.2534592519743637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5.6006236389123947E-4</v>
          </cell>
          <cell r="H72">
            <v>1.5415609806048915E-3</v>
          </cell>
          <cell r="I72">
            <v>7.5658943357813056E-3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4.9515544964363377E-3</v>
          </cell>
          <cell r="H73">
            <v>1.2276856752184748E-2</v>
          </cell>
          <cell r="I73">
            <v>5.2011413393909842E-2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7.9513488321887195E-6</v>
          </cell>
          <cell r="H74">
            <v>1.31897838484289E-5</v>
          </cell>
          <cell r="I74">
            <v>1.3246175080483801E-4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7.9513488321887195E-6</v>
          </cell>
          <cell r="H75">
            <v>1.7858119197126969E-5</v>
          </cell>
          <cell r="I75">
            <v>1.3693396834868092E-4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5.9444176505093213E-3</v>
          </cell>
          <cell r="F76">
            <v>9.9218435640056474E-3</v>
          </cell>
          <cell r="G76">
            <v>7.386937252557739E-2</v>
          </cell>
          <cell r="H76">
            <v>0.2012817751397657</v>
          </cell>
          <cell r="I76">
            <v>0.22226797190528902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5.9444176505093213E-3</v>
          </cell>
          <cell r="F77">
            <v>9.9218435640056456E-3</v>
          </cell>
          <cell r="G77">
            <v>7.386937252557739E-2</v>
          </cell>
          <cell r="H77">
            <v>0.20128177513976564</v>
          </cell>
          <cell r="I77">
            <v>0.22226797190528902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6.4874184973087844E-3</v>
          </cell>
          <cell r="F78">
            <v>1.124590180435823E-2</v>
          </cell>
          <cell r="G78">
            <v>7.5332132754041686E-2</v>
          </cell>
          <cell r="H78">
            <v>0.20209312497177134</v>
          </cell>
          <cell r="I78">
            <v>0.22291898474642258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6.4874184973087844E-3</v>
          </cell>
          <cell r="F79">
            <v>1.124590180435823E-2</v>
          </cell>
          <cell r="G79">
            <v>7.5332132754041686E-2</v>
          </cell>
          <cell r="H79">
            <v>0.20209312497177134</v>
          </cell>
          <cell r="I79">
            <v>0.22291898474642258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0.49515519201324598</v>
          </cell>
          <cell r="F80">
            <v>0.44432412950282402</v>
          </cell>
          <cell r="G80">
            <v>0.49597682143034699</v>
          </cell>
          <cell r="H80">
            <v>0.67680174624131395</v>
          </cell>
          <cell r="I80">
            <v>0.76053069336735002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0.49515519201324598</v>
          </cell>
          <cell r="F81">
            <v>0.9392544286213026</v>
          </cell>
          <cell r="G81">
            <v>1.4347561776160298</v>
          </cell>
          <cell r="H81">
            <v>1.8122733541444802</v>
          </cell>
          <cell r="I81">
            <v>1.5550354461229337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7.3391523002770596</v>
          </cell>
          <cell r="E82">
            <v>24.286867341637297</v>
          </cell>
          <cell r="F82">
            <v>81.578458971604391</v>
          </cell>
          <cell r="G82">
            <v>371.05314223297751</v>
          </cell>
          <cell r="H82">
            <v>472.60736653921549</v>
          </cell>
          <cell r="I82">
            <v>266.01990173900606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5.4251703787807158E-2</v>
          </cell>
          <cell r="E83">
            <v>0.17953080669855118</v>
          </cell>
          <cell r="F83">
            <v>0.60303563824750994</v>
          </cell>
          <cell r="G83">
            <v>2.7428597116316342</v>
          </cell>
          <cell r="H83">
            <v>3.8827826901467768</v>
          </cell>
          <cell r="I83">
            <v>2.4620795818396597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9.9446508133835654E-2</v>
          </cell>
          <cell r="E84">
            <v>0.32909034338261789</v>
          </cell>
          <cell r="F84">
            <v>1.1053991730569708</v>
          </cell>
          <cell r="G84">
            <v>5.0278203554604071</v>
          </cell>
          <cell r="H84">
            <v>6.4038938555449247</v>
          </cell>
          <cell r="I84">
            <v>3.6046057146206829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1.7331929255852522E-4</v>
          </cell>
          <cell r="H85">
            <v>4.6132582705958299E-4</v>
          </cell>
          <cell r="I85">
            <v>3.0573822491280182E-4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2.2836224278325761E-3</v>
          </cell>
          <cell r="H86">
            <v>5.5136613556731355E-3</v>
          </cell>
          <cell r="I86">
            <v>3.2819749993916801E-3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3.4496534830492801E-7</v>
          </cell>
          <cell r="H87">
            <v>1.5547341176337099E-6</v>
          </cell>
          <cell r="I87">
            <v>5.6568205051620405E-7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3.4496534830492801E-7</v>
          </cell>
          <cell r="H88">
            <v>-1.6462350259831993E-7</v>
          </cell>
          <cell r="I88">
            <v>7.3397804199033202E-7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4.6804904537211143E-3</v>
          </cell>
          <cell r="E89">
            <v>1.3332078829254914E-2</v>
          </cell>
          <cell r="F89">
            <v>4.8835909244906536E-2</v>
          </cell>
          <cell r="G89">
            <v>0.18796217381823935</v>
          </cell>
          <cell r="H89">
            <v>0.37266616432712224</v>
          </cell>
          <cell r="I89">
            <v>0.37493710686706971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4.6804904537211143E-3</v>
          </cell>
          <cell r="E90">
            <v>1.3332078829254914E-2</v>
          </cell>
          <cell r="F90">
            <v>4.8835909244906529E-2</v>
          </cell>
          <cell r="G90">
            <v>0.18796217381823935</v>
          </cell>
          <cell r="H90">
            <v>0.37266616432712224</v>
          </cell>
          <cell r="I90">
            <v>0.37493710686706966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4.9352044052575258E-3</v>
          </cell>
          <cell r="E91">
            <v>1.4630278801376595E-2</v>
          </cell>
          <cell r="F91">
            <v>5.0462531596000289E-2</v>
          </cell>
          <cell r="G91">
            <v>0.19009918741255194</v>
          </cell>
          <cell r="H91">
            <v>0.37390860366091794</v>
          </cell>
          <cell r="I91">
            <v>0.37623217196956993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4.9352044052575258E-3</v>
          </cell>
          <cell r="E92">
            <v>1.4630278801376595E-2</v>
          </cell>
          <cell r="F92">
            <v>5.0462531596000289E-2</v>
          </cell>
          <cell r="G92">
            <v>0.19009918741255194</v>
          </cell>
          <cell r="H92">
            <v>0.37390860366091794</v>
          </cell>
          <cell r="I92">
            <v>0.37623217196956993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1.48585612068838</v>
          </cell>
          <cell r="E93">
            <v>1.3415538571076799</v>
          </cell>
          <cell r="F93">
            <v>1.7192363616708699</v>
          </cell>
          <cell r="G93">
            <v>2.0373260205292798</v>
          </cell>
          <cell r="H93">
            <v>2.1485771179342601</v>
          </cell>
          <cell r="I93">
            <v>1.74120434371633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1.48585612068838</v>
          </cell>
          <cell r="E94">
            <v>2.826034463040584</v>
          </cell>
          <cell r="F94">
            <v>4.5427059811995818</v>
          </cell>
          <cell r="G94">
            <v>6.5748084340781858</v>
          </cell>
          <cell r="H94">
            <v>6.3330928681811729</v>
          </cell>
          <cell r="I94">
            <v>4.3525577662181458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11.8811758107045</v>
          </cell>
          <cell r="E95">
            <v>28.937529970354699</v>
          </cell>
          <cell r="F95">
            <v>45.118338700106648</v>
          </cell>
          <cell r="G95">
            <v>54.188619763391401</v>
          </cell>
          <cell r="H95">
            <v>40.762301195768721</v>
          </cell>
          <cell r="I95">
            <v>20.251687631342129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8.3676269227227026E-2</v>
          </cell>
          <cell r="E96">
            <v>0.20380007729443497</v>
          </cell>
          <cell r="F96">
            <v>0.31775762906848853</v>
          </cell>
          <cell r="G96">
            <v>0.38163744132867161</v>
          </cell>
          <cell r="H96">
            <v>0.30991354327466486</v>
          </cell>
          <cell r="I96">
            <v>0.17270625739039108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0.16099154215046757</v>
          </cell>
          <cell r="E97">
            <v>0.39210745217282844</v>
          </cell>
          <cell r="F97">
            <v>0.61135960298247494</v>
          </cell>
          <cell r="G97">
            <v>0.73426314042535734</v>
          </cell>
          <cell r="H97">
            <v>0.55233470454971112</v>
          </cell>
          <cell r="I97">
            <v>0.27441311153580139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3.4100911640693385E-2</v>
          </cell>
          <cell r="F98">
            <v>0.18139106396299293</v>
          </cell>
          <cell r="G98">
            <v>1.8195495032473969</v>
          </cell>
          <cell r="H98">
            <v>5.2255534562840467</v>
          </cell>
          <cell r="I98">
            <v>6.3578305489353486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3.4100911640693385E-2</v>
          </cell>
          <cell r="F99">
            <v>0.18139106396299287</v>
          </cell>
          <cell r="G99">
            <v>1.8195495032473967</v>
          </cell>
          <cell r="H99">
            <v>5.2255534562840458</v>
          </cell>
          <cell r="I99">
            <v>6.3578305489353486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3.4585461244895421E-2</v>
          </cell>
          <cell r="F100">
            <v>0.18251743636806039</v>
          </cell>
          <cell r="G100">
            <v>1.8214815913636004</v>
          </cell>
          <cell r="H100">
            <v>5.2269720808355613</v>
          </cell>
          <cell r="I100">
            <v>6.359461969961437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3.4585461244895421E-2</v>
          </cell>
          <cell r="F101">
            <v>0.18251743636806039</v>
          </cell>
          <cell r="G101">
            <v>1.8214815913636004</v>
          </cell>
          <cell r="H101">
            <v>5.2269720808355613</v>
          </cell>
          <cell r="I101">
            <v>6.359461969961437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0.91945340258636998</v>
          </cell>
          <cell r="F102">
            <v>6.4698757953162698</v>
          </cell>
          <cell r="G102">
            <v>32.8823436168244</v>
          </cell>
          <cell r="H102">
            <v>25.877565800121801</v>
          </cell>
          <cell r="I102">
            <v>51.429563696922997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0.91945340258636998</v>
          </cell>
          <cell r="F103">
            <v>7.3889775418074048</v>
          </cell>
          <cell r="G103">
            <v>40.267440399719845</v>
          </cell>
          <cell r="H103">
            <v>93.821192963722041</v>
          </cell>
          <cell r="I103">
            <v>88.870633938773537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32.968117174750503</v>
          </cell>
          <cell r="F104">
            <v>48.467828669686895</v>
          </cell>
          <cell r="G104">
            <v>183.97921687819638</v>
          </cell>
          <cell r="H104">
            <v>375.67807669005668</v>
          </cell>
          <cell r="I104">
            <v>208.17075981120541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0.20723929037786892</v>
          </cell>
          <cell r="F105">
            <v>0.30467127881221129</v>
          </cell>
          <cell r="G105">
            <v>1.1565028766433343</v>
          </cell>
          <cell r="H105">
            <v>2.3615318281930091</v>
          </cell>
          <cell r="I105">
            <v>1.3085721672251489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0.4497696749624901</v>
          </cell>
          <cell r="F106">
            <v>0.66122549344729864</v>
          </cell>
          <cell r="G106">
            <v>2.5099483885156384</v>
          </cell>
          <cell r="H106">
            <v>5.1252125060035025</v>
          </cell>
          <cell r="I106">
            <v>2.8399830806440036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1.4476891187030201E-2</v>
          </cell>
          <cell r="F107">
            <v>7.6876748412282401E-3</v>
          </cell>
          <cell r="G107">
            <v>8.7185677336702905E-2</v>
          </cell>
          <cell r="H107">
            <v>7.7490368937141799E-2</v>
          </cell>
          <cell r="I107">
            <v>6.6272117900308805E-2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1.4476891187030201E-2</v>
          </cell>
          <cell r="F108">
            <v>2.2162393536083326E-2</v>
          </cell>
          <cell r="G108">
            <v>0.10742174109045147</v>
          </cell>
          <cell r="H108">
            <v>0.23097284143287153</v>
          </cell>
          <cell r="I108">
            <v>0.12935633057127141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2.0117990181191636E-3</v>
          </cell>
          <cell r="E109">
            <v>4.1570594657034301E-3</v>
          </cell>
          <cell r="F109">
            <v>5.8147912265555162E-3</v>
          </cell>
          <cell r="G109">
            <v>9.3578733225539012E-3</v>
          </cell>
          <cell r="H109">
            <v>0.26416849944875614</v>
          </cell>
          <cell r="I109">
            <v>0.61418087646897479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1.153166140607707E-2</v>
          </cell>
          <cell r="E110">
            <v>2.3639664730965224E-2</v>
          </cell>
          <cell r="F110">
            <v>3.2798512060322013E-2</v>
          </cell>
          <cell r="G110">
            <v>5.0796894993187409E-2</v>
          </cell>
          <cell r="H110">
            <v>1.3218859300867807</v>
          </cell>
          <cell r="I110">
            <v>2.8149047057462386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3.0558732942554998E-5</v>
          </cell>
          <cell r="F111">
            <v>3.9726159422080502E-5</v>
          </cell>
          <cell r="G111">
            <v>1.45098829883679E-4</v>
          </cell>
          <cell r="H111">
            <v>2.9965686239144802E-3</v>
          </cell>
          <cell r="I111">
            <v>1.1203299959593901E-2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1.3921619553252644E-5</v>
          </cell>
          <cell r="E112">
            <v>7.3968046507996328E-5</v>
          </cell>
          <cell r="F112">
            <v>1.1354960099722319E-4</v>
          </cell>
          <cell r="G112">
            <v>1.9388090025180207E-4</v>
          </cell>
          <cell r="H112">
            <v>5.2098548838150731E-3</v>
          </cell>
          <cell r="I112">
            <v>1.1729085707465841E-2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4.1205483215903733E-2</v>
          </cell>
          <cell r="F113">
            <v>9.0690314372258884E-2</v>
          </cell>
          <cell r="G113">
            <v>0.25730789838142726</v>
          </cell>
          <cell r="H113">
            <v>0.77090627563288239</v>
          </cell>
          <cell r="I113">
            <v>1.0497747125657619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4.1205483215903727E-2</v>
          </cell>
          <cell r="F114">
            <v>9.0690314372258884E-2</v>
          </cell>
          <cell r="G114">
            <v>0.25730789838142715</v>
          </cell>
          <cell r="H114">
            <v>0.77090627563288239</v>
          </cell>
          <cell r="I114">
            <v>1.0497747125657619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4.1678498070031295E-2</v>
          </cell>
          <cell r="F115">
            <v>9.1807615795267347E-2</v>
          </cell>
          <cell r="G115">
            <v>0.25898549924112285</v>
          </cell>
          <cell r="H115">
            <v>0.77188463078043923</v>
          </cell>
          <cell r="I115">
            <v>1.0505517132445634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4.1678498070031295E-2</v>
          </cell>
          <cell r="F116">
            <v>9.1807615795267347E-2</v>
          </cell>
          <cell r="G116">
            <v>0.25898549924112285</v>
          </cell>
          <cell r="H116">
            <v>0.77188463078043923</v>
          </cell>
          <cell r="I116">
            <v>1.0505517132445634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1.4783352528037801</v>
          </cell>
          <cell r="F117">
            <v>2.4720239310722998</v>
          </cell>
          <cell r="G117">
            <v>2.9102824015420499</v>
          </cell>
          <cell r="H117">
            <v>4.5015233925791804</v>
          </cell>
          <cell r="I117">
            <v>5.2371039494179099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1.4783352528037801</v>
          </cell>
          <cell r="F118">
            <v>3.9497691397092667</v>
          </cell>
          <cell r="G118">
            <v>6.8583623822064963</v>
          </cell>
          <cell r="H118">
            <v>11.497528989620001</v>
          </cell>
          <cell r="I118">
            <v>10.433104263452041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75.993924006058506</v>
          </cell>
          <cell r="E119">
            <v>115.968499072331</v>
          </cell>
          <cell r="F119">
            <v>48.120140287161597</v>
          </cell>
          <cell r="G119">
            <v>21.4997841677304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0.28583524217093559</v>
          </cell>
          <cell r="E120">
            <v>0.44025655656099266</v>
          </cell>
          <cell r="F120">
            <v>0.18521100792411668</v>
          </cell>
          <cell r="G120">
            <v>8.2751144782483133E-2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1.0297279675617692</v>
          </cell>
          <cell r="E121">
            <v>1.5713888763188455</v>
          </cell>
          <cell r="F121">
            <v>0.65203442123525257</v>
          </cell>
          <cell r="G121">
            <v>0.29132498872263379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3.0626634380707854E-2</v>
          </cell>
          <cell r="G122">
            <v>1.5315102459234306E-2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2.5096902084809761E-2</v>
          </cell>
          <cell r="E123">
            <v>2.6516821967273941E-2</v>
          </cell>
          <cell r="F123">
            <v>2.8627581691118096E-2</v>
          </cell>
          <cell r="G123">
            <v>3.1072068743244568E-2</v>
          </cell>
          <cell r="H123">
            <v>3.3361836471819541E-2</v>
          </cell>
          <cell r="I123">
            <v>3.6116400617376081E-2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1.5024457421520285</v>
          </cell>
          <cell r="E124">
            <v>1.5874503604270673</v>
          </cell>
          <cell r="F124">
            <v>1.7138126480543983</v>
          </cell>
          <cell r="G124">
            <v>1.860153784135733</v>
          </cell>
          <cell r="H124">
            <v>1.997232526471699</v>
          </cell>
          <cell r="I124">
            <v>2.1621366711342818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2.38481537745654E-5</v>
          </cell>
          <cell r="E125">
            <v>1.1530989714514E-4</v>
          </cell>
          <cell r="F125">
            <v>1.9459269752303E-4</v>
          </cell>
          <cell r="G125">
            <v>2.2265915271744101E-4</v>
          </cell>
          <cell r="H125">
            <v>1.09704597081528E-4</v>
          </cell>
          <cell r="I125">
            <v>1.5073011090289E-3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2.3405126414577453E-3</v>
          </cell>
          <cell r="E126">
            <v>2.4558225386028848E-3</v>
          </cell>
          <cell r="F126">
            <v>2.6500459272599378E-3</v>
          </cell>
          <cell r="G126">
            <v>2.872347033207814E-3</v>
          </cell>
          <cell r="H126">
            <v>3.0841026911249811E-3</v>
          </cell>
          <cell r="I126">
            <v>3.3371459319681469E-3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806.61565526777497</v>
          </cell>
          <cell r="E127">
            <v>547.56501030355503</v>
          </cell>
          <cell r="F127">
            <v>417.66311891137502</v>
          </cell>
          <cell r="G127">
            <v>201.522330953704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2.8505185006090747</v>
          </cell>
          <cell r="E128">
            <v>2.0015440595594871</v>
          </cell>
          <cell r="F128">
            <v>1.6027819484601773</v>
          </cell>
          <cell r="G128">
            <v>0.7733418145851465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11.004306347445779</v>
          </cell>
          <cell r="E129">
            <v>7.4701911364741509</v>
          </cell>
          <cell r="F129">
            <v>5.6979961652302231</v>
          </cell>
          <cell r="G129">
            <v>2.7492814591228441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0.15265346199024143</v>
          </cell>
          <cell r="G130">
            <v>7.6327168041290541E-2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0.310622507988008</v>
          </cell>
          <cell r="E131">
            <v>0.69632434745607408</v>
          </cell>
          <cell r="F131">
            <v>1.0029716283626979</v>
          </cell>
          <cell r="G131">
            <v>1.6895883408922521</v>
          </cell>
          <cell r="H131">
            <v>1.0351197564759884</v>
          </cell>
          <cell r="I131">
            <v>0.18898534416419899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3.4346484406041658E-3</v>
          </cell>
          <cell r="E132">
            <v>7.2997640581671666E-3</v>
          </cell>
          <cell r="F132">
            <v>1.0293703874327181E-2</v>
          </cell>
          <cell r="G132">
            <v>1.7013041856436276E-2</v>
          </cell>
          <cell r="H132">
            <v>1.0834376754001947E-2</v>
          </cell>
          <cell r="I132">
            <v>2.0485375154021741E-3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5.5074912763831176E-3</v>
          </cell>
          <cell r="E133">
            <v>1.2346176373334633E-2</v>
          </cell>
          <cell r="F133">
            <v>1.7783184900047846E-2</v>
          </cell>
          <cell r="G133">
            <v>2.9957240086742085E-2</v>
          </cell>
          <cell r="H133">
            <v>1.8353187171560086E-2</v>
          </cell>
          <cell r="I133">
            <v>3.3508039745425372E-3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3.97249526375196E-4</v>
          </cell>
          <cell r="F134">
            <v>5.9340692693596699E-4</v>
          </cell>
          <cell r="G134">
            <v>1.30280749931489E-3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2.5582193842077917E-4</v>
          </cell>
          <cell r="E135">
            <v>6.4681959293057809E-4</v>
          </cell>
          <cell r="F135">
            <v>1.17964899554435E-3</v>
          </cell>
          <cell r="G135">
            <v>2.2313159378823462E-3</v>
          </cell>
          <cell r="H135">
            <v>1.4912947836767715E-3</v>
          </cell>
          <cell r="I135">
            <v>2.7712407622624283E-4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0.81800605669554394</v>
          </cell>
          <cell r="E136">
            <v>1.8665031760332096</v>
          </cell>
          <cell r="F136">
            <v>5.0034866615822651</v>
          </cell>
          <cell r="G136">
            <v>24.235042791789407</v>
          </cell>
          <cell r="H136">
            <v>40.822308775738286</v>
          </cell>
          <cell r="I136">
            <v>43.571437847464892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0.81800605669554394</v>
          </cell>
          <cell r="E137">
            <v>1.8665031760332096</v>
          </cell>
          <cell r="F137">
            <v>5.0034866615822651</v>
          </cell>
          <cell r="G137">
            <v>24.235042791789407</v>
          </cell>
          <cell r="H137">
            <v>40.822308775738286</v>
          </cell>
          <cell r="I137">
            <v>43.571437847464892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2.4351613795358699E-4</v>
          </cell>
          <cell r="E138">
            <v>1.4791807867932499E-4</v>
          </cell>
          <cell r="F138">
            <v>1.47171063334509</v>
          </cell>
          <cell r="G138">
            <v>8.1220982817283094</v>
          </cell>
          <cell r="H138">
            <v>9.1655268237491505</v>
          </cell>
          <cell r="I138">
            <v>20.387287611573299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1.2765014731960034</v>
          </cell>
          <cell r="E139">
            <v>1.2766493912746828</v>
          </cell>
          <cell r="F139">
            <v>2.7483600246197701</v>
          </cell>
          <cell r="G139">
            <v>10.87045830634808</v>
          </cell>
          <cell r="H139">
            <v>28.654943423874698</v>
          </cell>
          <cell r="I139">
            <v>32.8262031305254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3.0362131922695004</v>
          </cell>
          <cell r="E140">
            <v>3.7935859055324799</v>
          </cell>
          <cell r="F140">
            <v>4.520234525816635</v>
          </cell>
          <cell r="G140">
            <v>6.1775500454916639</v>
          </cell>
          <cell r="H140">
            <v>2.4137220390898371</v>
          </cell>
          <cell r="I140">
            <v>0.43172496745098898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3.3963910588476948E-2</v>
          </cell>
          <cell r="E141">
            <v>4.0568565277360497E-2</v>
          </cell>
          <cell r="F141">
            <v>4.5311616191499413E-2</v>
          </cell>
          <cell r="G141">
            <v>5.7503651331584089E-2</v>
          </cell>
          <cell r="H141">
            <v>2.0229816655126465E-2</v>
          </cell>
          <cell r="I141">
            <v>3.7456609628806013E-3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5.383356723882092E-2</v>
          </cell>
          <cell r="E142">
            <v>6.7262161445611257E-2</v>
          </cell>
          <cell r="F142">
            <v>8.0146002230791547E-2</v>
          </cell>
          <cell r="G142">
            <v>0.10953102917538436</v>
          </cell>
          <cell r="H142">
            <v>4.2796490054784281E-2</v>
          </cell>
          <cell r="I142">
            <v>7.6546980044501526E-3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2.72392496992909E-4</v>
          </cell>
          <cell r="F143">
            <v>7.0790263690822901E-4</v>
          </cell>
          <cell r="G143">
            <v>1.5639106396443401E-3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2.6892864531969929E-3</v>
          </cell>
          <cell r="E144">
            <v>3.0028480141439007E-3</v>
          </cell>
          <cell r="F144">
            <v>3.6711888280012953E-3</v>
          </cell>
          <cell r="G144">
            <v>4.6162456923220813E-3</v>
          </cell>
          <cell r="H144">
            <v>1.7957797659055709E-3</v>
          </cell>
          <cell r="I144">
            <v>3.3370283052774023E-4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306.57435133582328</v>
          </cell>
          <cell r="E145">
            <v>384.41387116646314</v>
          </cell>
          <cell r="F145">
            <v>434.2999870363081</v>
          </cell>
          <cell r="G145">
            <v>253.46013851834431</v>
          </cell>
          <cell r="H145">
            <v>14.133095655060298</v>
          </cell>
          <cell r="I145">
            <v>6.4280071301798305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1.4308804234357833</v>
          </cell>
          <cell r="E146">
            <v>1.7941823259269607</v>
          </cell>
          <cell r="F146">
            <v>2.0270167632775844</v>
          </cell>
          <cell r="G146">
            <v>1.1829794265142164</v>
          </cell>
          <cell r="H146">
            <v>6.5963671805078505E-2</v>
          </cell>
          <cell r="I146">
            <v>3.0001562505810243E-2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4.182460454786133</v>
          </cell>
          <cell r="E147">
            <v>5.2443911482464367</v>
          </cell>
          <cell r="F147">
            <v>5.9249657167299867</v>
          </cell>
          <cell r="G147">
            <v>3.4578463645067439</v>
          </cell>
          <cell r="H147">
            <v>0.1928116733296085</v>
          </cell>
          <cell r="I147">
            <v>8.7694503822371497E-2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7.8077092839670204E-4</v>
          </cell>
          <cell r="F148">
            <v>2.80012107258697E-2</v>
          </cell>
          <cell r="G148">
            <v>5.5161411779972502E-3</v>
          </cell>
          <cell r="H148">
            <v>1.77292904624377E-3</v>
          </cell>
          <cell r="I148">
            <v>1.2875526614205999E-3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0.10574700768017867</v>
          </cell>
          <cell r="E149">
            <v>0.12545000271592147</v>
          </cell>
          <cell r="F149">
            <v>0.15348239778896386</v>
          </cell>
          <cell r="G149">
            <v>0.1048664025235635</v>
          </cell>
          <cell r="H149">
            <v>5.9316463659565962E-3</v>
          </cell>
          <cell r="I149">
            <v>2.7331427333132591E-3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0.7797773588647674</v>
          </cell>
          <cell r="E150">
            <v>1.2746424528939269</v>
          </cell>
          <cell r="F150">
            <v>2.540646961668076</v>
          </cell>
          <cell r="G150">
            <v>7.2734497021388229</v>
          </cell>
          <cell r="H150">
            <v>4.9308939926580901</v>
          </cell>
          <cell r="I150">
            <v>0.80264874791811902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6.6183065461673414E-3</v>
          </cell>
          <cell r="E151">
            <v>1.1528304995847494E-2</v>
          </cell>
          <cell r="F151">
            <v>2.264139844411852E-2</v>
          </cell>
          <cell r="G151">
            <v>5.8168830497487563E-2</v>
          </cell>
          <cell r="H151">
            <v>3.9743537889956722E-2</v>
          </cell>
          <cell r="I151">
            <v>6.6855261185252415E-3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1.3825839696183831E-2</v>
          </cell>
          <cell r="E152">
            <v>2.260004349102707E-2</v>
          </cell>
          <cell r="F152">
            <v>4.5046931944469487E-2</v>
          </cell>
          <cell r="G152">
            <v>0.12896187415139762</v>
          </cell>
          <cell r="H152">
            <v>8.7427198451384594E-2</v>
          </cell>
          <cell r="I152">
            <v>1.4231360778690062E-2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3.9445322398091998E-4</v>
          </cell>
          <cell r="F153">
            <v>8.7717211349622702E-4</v>
          </cell>
          <cell r="G153">
            <v>2.8611971067318098E-3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1.5047991201895341E-4</v>
          </cell>
          <cell r="E154">
            <v>5.4202887035607612E-4</v>
          </cell>
          <cell r="F154">
            <v>1.3746824049599145E-3</v>
          </cell>
          <cell r="G154">
            <v>3.8896488495609514E-3</v>
          </cell>
          <cell r="H154">
            <v>2.9953403427617959E-3</v>
          </cell>
          <cell r="I154">
            <v>5.3536018591891776E-4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2.5628952400488387</v>
          </cell>
          <cell r="E155">
            <v>3.3194072845030895</v>
          </cell>
          <cell r="F155">
            <v>4.2080632860031129</v>
          </cell>
          <cell r="G155">
            <v>8.462156387601846</v>
          </cell>
          <cell r="H155">
            <v>5.0119918752820682</v>
          </cell>
          <cell r="I155">
            <v>0.86943368399013299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3.1058129635819175E-2</v>
          </cell>
          <cell r="E156">
            <v>3.74746121578741E-2</v>
          </cell>
          <cell r="F156">
            <v>4.2880363185411281E-2</v>
          </cell>
          <cell r="G156">
            <v>7.3412286398213275E-2</v>
          </cell>
          <cell r="H156">
            <v>4.076900159756823E-2</v>
          </cell>
          <cell r="I156">
            <v>7.3086712928631297E-3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4.5441404965404851E-2</v>
          </cell>
          <cell r="E157">
            <v>5.8854739086934123E-2</v>
          </cell>
          <cell r="F157">
            <v>7.461105117026802E-2</v>
          </cell>
          <cell r="G157">
            <v>0.1500382338227276</v>
          </cell>
          <cell r="H157">
            <v>8.8865104171667972E-2</v>
          </cell>
          <cell r="I157">
            <v>1.5415490850888882E-2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3.9954862637080999E-4</v>
          </cell>
          <cell r="F158">
            <v>9.2177392451000303E-4</v>
          </cell>
          <cell r="G158">
            <v>3.3152879566346501E-3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2.6073380573206732E-3</v>
          </cell>
          <cell r="E159">
            <v>2.9092262140444402E-3</v>
          </cell>
          <cell r="F159">
            <v>3.5919787070693462E-3</v>
          </cell>
          <cell r="G159">
            <v>6.0514438144310904E-3</v>
          </cell>
          <cell r="H159">
            <v>3.7409923085662366E-3</v>
          </cell>
          <cell r="I159">
            <v>7.0213458022850531E-4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0.72852985682653104</v>
          </cell>
          <cell r="F160">
            <v>5.6325189511715381</v>
          </cell>
          <cell r="G160">
            <v>10.798938904276813</v>
          </cell>
          <cell r="H160">
            <v>6.8530622992501007</v>
          </cell>
          <cell r="I160">
            <v>1.7127704971883388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5.1172438255092396E-3</v>
          </cell>
          <cell r="F161">
            <v>4.1908077510012798E-2</v>
          </cell>
          <cell r="G161">
            <v>8.5231061160382302E-2</v>
          </cell>
          <cell r="H161">
            <v>6.2173963599258711E-2</v>
          </cell>
          <cell r="I161">
            <v>1.6933615008649046E-2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9.871678276782269E-3</v>
          </cell>
          <cell r="F162">
            <v>7.6321395002324308E-2</v>
          </cell>
          <cell r="G162">
            <v>0.1463270854238051</v>
          </cell>
          <cell r="H162">
            <v>9.2859922754066418E-2</v>
          </cell>
          <cell r="I162">
            <v>2.320827231962521E-2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5.6606326776409996E-4</v>
          </cell>
          <cell r="F163">
            <v>5.6636609146892497E-3</v>
          </cell>
          <cell r="G163">
            <v>7.7497930895888802E-3</v>
          </cell>
          <cell r="H163">
            <v>3.6212454496945398E-3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5.5852718205123299E-4</v>
          </cell>
          <cell r="F164">
            <v>6.1148175642438303E-3</v>
          </cell>
          <cell r="G164">
            <v>1.2683519215388E-2</v>
          </cell>
          <cell r="H164">
            <v>9.0737544738350093E-3</v>
          </cell>
          <cell r="I164">
            <v>2.46361409796094E-3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2.8832315767707572E-2</v>
          </cell>
          <cell r="G165">
            <v>3.0543631535415186E-2</v>
          </cell>
          <cell r="H165">
            <v>3.2006602244411902E-2</v>
          </cell>
          <cell r="I165">
            <v>3.3071687199031086E-2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0.35149986092475399</v>
          </cell>
          <cell r="G166">
            <v>0.45078090930791764</v>
          </cell>
          <cell r="H166">
            <v>0.47237229295618205</v>
          </cell>
          <cell r="I166">
            <v>0.48809144422268164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1.0518989245013299</v>
          </cell>
          <cell r="F167">
            <v>10.677959916700532</v>
          </cell>
          <cell r="G167">
            <v>18.140173270876581</v>
          </cell>
          <cell r="H167">
            <v>11.790550503720198</v>
          </cell>
          <cell r="I167">
            <v>3.0588761658814692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5.9484615110413841E-3</v>
          </cell>
          <cell r="F168">
            <v>6.4205812639350351E-2</v>
          </cell>
          <cell r="G168">
            <v>0.11543707201420167</v>
          </cell>
          <cell r="H168">
            <v>8.7939385457615399E-2</v>
          </cell>
          <cell r="I168">
            <v>2.4757306436400766E-2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1.4253372960722578E-2</v>
          </cell>
          <cell r="F169">
            <v>0.14468780374932969</v>
          </cell>
          <cell r="G169">
            <v>0.24580180583843617</v>
          </cell>
          <cell r="H169">
            <v>0.15976355696097844</v>
          </cell>
          <cell r="I169">
            <v>4.1448186529559158E-2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4.6169075325973199E-4</v>
          </cell>
          <cell r="F170">
            <v>5.1993617450211702E-3</v>
          </cell>
          <cell r="G170">
            <v>5.9574714974385597E-3</v>
          </cell>
          <cell r="H170">
            <v>3.4398198750240899E-3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4.5554419458415001E-4</v>
          </cell>
          <cell r="F171">
            <v>5.5596113025388697E-3</v>
          </cell>
          <cell r="G171">
            <v>1.05034520933868E-2</v>
          </cell>
          <cell r="H171">
            <v>8.23334188445435E-3</v>
          </cell>
          <cell r="I171">
            <v>2.3891547071868001E-3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0.71778044999931601</v>
          </cell>
          <cell r="F172">
            <v>4.9433047681150093</v>
          </cell>
          <cell r="G172">
            <v>9.3686348231046885</v>
          </cell>
          <cell r="H172">
            <v>7.4728253821795168</v>
          </cell>
          <cell r="I172">
            <v>2.2712460624697361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5.5036569769678391E-3</v>
          </cell>
          <cell r="F173">
            <v>3.9723745943009391E-2</v>
          </cell>
          <cell r="G173">
            <v>7.9072117476897116E-2</v>
          </cell>
          <cell r="H173">
            <v>7.2372062665992554E-2</v>
          </cell>
          <cell r="I173">
            <v>2.3375463227655251E-2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9.7923663028556106E-3</v>
          </cell>
          <cell r="F174">
            <v>6.7439355635948384E-2</v>
          </cell>
          <cell r="G174">
            <v>0.12781220768219215</v>
          </cell>
          <cell r="H174">
            <v>0.1019485045317805</v>
          </cell>
          <cell r="I174">
            <v>3.0985621588945935E-2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6.06401099466739E-4</v>
          </cell>
          <cell r="F175">
            <v>5.2777613019335499E-3</v>
          </cell>
          <cell r="G175">
            <v>7.0510059815989002E-3</v>
          </cell>
          <cell r="H175">
            <v>5.5332275337445103E-3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5.9832799011270998E-4</v>
          </cell>
          <cell r="F176">
            <v>5.7715781535210902E-3</v>
          </cell>
          <cell r="G176">
            <v>1.1716350599416401E-2</v>
          </cell>
          <cell r="H176">
            <v>1.0609072874470301E-2</v>
          </cell>
          <cell r="I176">
            <v>3.4307010633049802E-3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1.14291248281567</v>
          </cell>
          <cell r="F177">
            <v>11.46753743392218</v>
          </cell>
          <cell r="G177">
            <v>19.883438984281568</v>
          </cell>
          <cell r="H177">
            <v>13.273161116739903</v>
          </cell>
          <cell r="I177">
            <v>3.47659984190792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6.0083421821799854E-3</v>
          </cell>
          <cell r="F178">
            <v>6.4110693390252008E-2</v>
          </cell>
          <cell r="G178">
            <v>0.11752747066807313</v>
          </cell>
          <cell r="H178">
            <v>9.3006243692848503E-2</v>
          </cell>
          <cell r="I178">
            <v>2.622353189416585E-2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1.54866190083424E-2</v>
          </cell>
          <cell r="F179">
            <v>0.15538668609650647</v>
          </cell>
          <cell r="G179">
            <v>0.26942329246993996</v>
          </cell>
          <cell r="H179">
            <v>0.17985313166314215</v>
          </cell>
          <cell r="I179">
            <v>4.7108398941841642E-2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4.3648781170546602E-4</v>
          </cell>
          <cell r="F180">
            <v>4.37081508363863E-3</v>
          </cell>
          <cell r="G180">
            <v>4.6874426784554299E-3</v>
          </cell>
          <cell r="H180">
            <v>3.2224763662659201E-3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4.3067678359437299E-4</v>
          </cell>
          <cell r="F181">
            <v>4.7186511747521398E-3</v>
          </cell>
          <cell r="G181">
            <v>8.5617500152536993E-3</v>
          </cell>
          <cell r="H181">
            <v>7.3881200440715604E-3</v>
          </cell>
          <cell r="I181">
            <v>2.2555007790766401E-3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1.0663668465206599</v>
          </cell>
          <cell r="F182">
            <v>9.0399046433137773</v>
          </cell>
          <cell r="G182">
            <v>17.078860954901266</v>
          </cell>
          <cell r="H182">
            <v>11.023525095641256</v>
          </cell>
          <cell r="I182">
            <v>3.081121118787101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6.5771624244923624E-3</v>
          </cell>
          <cell r="F183">
            <v>5.8632975106841637E-2</v>
          </cell>
          <cell r="G183">
            <v>0.11644549596475168</v>
          </cell>
          <cell r="H183">
            <v>8.6605415945047975E-2</v>
          </cell>
          <cell r="I183">
            <v>2.5847120448208284E-2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1.4547978806557466E-2</v>
          </cell>
          <cell r="F184">
            <v>0.12332748490196171</v>
          </cell>
          <cell r="G184">
            <v>0.23299946732471027</v>
          </cell>
          <cell r="H184">
            <v>0.15038915546577433</v>
          </cell>
          <cell r="I184">
            <v>4.2034394526426995E-2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5.0538280296029501E-4</v>
          </cell>
          <cell r="F185">
            <v>4.4785532635133801E-3</v>
          </cell>
          <cell r="G185">
            <v>5.3846639997000801E-3</v>
          </cell>
          <cell r="H185">
            <v>3.6876195821523702E-3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4.9865456543313398E-4</v>
          </cell>
          <cell r="F186">
            <v>4.8890418431517101E-3</v>
          </cell>
          <cell r="G186">
            <v>9.3677196576760005E-3</v>
          </cell>
          <cell r="H186">
            <v>8.0418064959568904E-3</v>
          </cell>
          <cell r="I186">
            <v>2.4705943228024701E-3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1.3118075569926499</v>
          </cell>
          <cell r="F187">
            <v>17.264605120315842</v>
          </cell>
          <cell r="G187">
            <v>33.198935151030597</v>
          </cell>
          <cell r="H187">
            <v>27.100192276202229</v>
          </cell>
          <cell r="I187">
            <v>8.8194210118048009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6.9914114661720232E-3</v>
          </cell>
          <cell r="F188">
            <v>9.782410223718889E-2</v>
          </cell>
          <cell r="G188">
            <v>0.1996669255492747</v>
          </cell>
          <cell r="H188">
            <v>0.19525837705249333</v>
          </cell>
          <cell r="I188">
            <v>6.757800353468589E-2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1.777517014895192E-2</v>
          </cell>
          <cell r="F189">
            <v>0.23393773875766727</v>
          </cell>
          <cell r="G189">
            <v>0.44985006979716347</v>
          </cell>
          <cell r="H189">
            <v>0.36721127745531484</v>
          </cell>
          <cell r="I189">
            <v>0.1195043497534526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5.7304792145588396E-4</v>
          </cell>
          <cell r="F190">
            <v>7.8520767198889795E-3</v>
          </cell>
          <cell r="G190">
            <v>1.02811503369988E-2</v>
          </cell>
          <cell r="H190">
            <v>1.22992327460018E-2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5.6541884799430795E-4</v>
          </cell>
          <cell r="F191">
            <v>8.2805958556225207E-3</v>
          </cell>
          <cell r="G191">
            <v>1.6987139855551298E-2</v>
          </cell>
          <cell r="H191">
            <v>1.9771210960572001E-2</v>
          </cell>
          <cell r="I191">
            <v>7.2092023847225599E-3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1.1434633930457401</v>
          </cell>
          <cell r="F192">
            <v>9.3629338887428908</v>
          </cell>
          <cell r="G192">
            <v>16.784621728423708</v>
          </cell>
          <cell r="H192">
            <v>12.33927948786949</v>
          </cell>
          <cell r="I192">
            <v>3.48444964028785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6.5562961231437154E-3</v>
          </cell>
          <cell r="F193">
            <v>5.6454916100086197E-2</v>
          </cell>
          <cell r="G193">
            <v>0.10621763124312689</v>
          </cell>
          <cell r="H193">
            <v>9.0899299566225195E-2</v>
          </cell>
          <cell r="I193">
            <v>2.7244717668074681E-2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1.5599773438550311E-2</v>
          </cell>
          <cell r="F194">
            <v>0.12773443231572834</v>
          </cell>
          <cell r="G194">
            <v>0.22898528961014619</v>
          </cell>
          <cell r="H194">
            <v>0.16833942002550439</v>
          </cell>
          <cell r="I194">
            <v>4.7536830017569615E-2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4.7067846044794099E-4</v>
          </cell>
          <cell r="F195">
            <v>3.7567925024913199E-3</v>
          </cell>
          <cell r="G195">
            <v>4.1927857033205902E-3</v>
          </cell>
          <cell r="H195">
            <v>3.3009115348280002E-3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4.6441224707015599E-4</v>
          </cell>
          <cell r="F196">
            <v>4.1446076588906103E-3</v>
          </cell>
          <cell r="G196">
            <v>7.5856502169246902E-3</v>
          </cell>
          <cell r="H196">
            <v>7.0304005153817998E-3</v>
          </cell>
          <cell r="I196">
            <v>2.2388288307098499E-3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7.5699311630701303</v>
          </cell>
          <cell r="F197">
            <v>3.49966082329499</v>
          </cell>
          <cell r="G197">
            <v>4.4239102382392197</v>
          </cell>
          <cell r="H197">
            <v>3.2767412535094591</v>
          </cell>
          <cell r="I197">
            <v>2.7265750375103481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1.6783322233292753E-2</v>
          </cell>
          <cell r="F198">
            <v>7.9149638834996351E-3</v>
          </cell>
          <cell r="G198">
            <v>1.0494469422739319E-2</v>
          </cell>
          <cell r="H198">
            <v>8.8354171746469791E-3</v>
          </cell>
          <cell r="I198">
            <v>8.0951088054055896E-3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0.10327327644024727</v>
          </cell>
          <cell r="F199">
            <v>4.7744349567462395E-2</v>
          </cell>
          <cell r="G199">
            <v>6.035348210421853E-2</v>
          </cell>
          <cell r="H199">
            <v>4.4703154890988507E-2</v>
          </cell>
          <cell r="I199">
            <v>3.7197476637248872E-2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3.7793455531614698E-4</v>
          </cell>
          <cell r="F200">
            <v>7.9307483012672602E-5</v>
          </cell>
          <cell r="G200">
            <v>9.7052301082158396E-5</v>
          </cell>
          <cell r="H200">
            <v>8.0909069143126494E-5</v>
          </cell>
          <cell r="I200">
            <v>1.41899685090792E-4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3.7793455531614698E-4</v>
          </cell>
          <cell r="F201">
            <v>1.9311609909802201E-4</v>
          </cell>
          <cell r="G201">
            <v>2.3134181646815397E-4</v>
          </cell>
          <cell r="H201">
            <v>1.9352053335038643E-4</v>
          </cell>
          <cell r="I201">
            <v>1.9970370587674938E-4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1.0859653540174901</v>
          </cell>
          <cell r="F202">
            <v>6.2439303552314769</v>
          </cell>
          <cell r="G202">
            <v>10.114643553910582</v>
          </cell>
          <cell r="H202">
            <v>8.0753328041384123</v>
          </cell>
          <cell r="I202">
            <v>2.490332226054774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5.9177561779827732E-3</v>
          </cell>
          <cell r="F203">
            <v>3.5662621216779739E-2</v>
          </cell>
          <cell r="G203">
            <v>6.0383394637862797E-2</v>
          </cell>
          <cell r="H203">
            <v>5.6521128405697237E-2</v>
          </cell>
          <cell r="I203">
            <v>1.8367841290764332E-2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1.4815352715109073E-2</v>
          </cell>
          <cell r="F204">
            <v>8.5183224491561724E-2</v>
          </cell>
          <cell r="G204">
            <v>0.13798968013520588</v>
          </cell>
          <cell r="H204">
            <v>0.11016825107965088</v>
          </cell>
          <cell r="I204">
            <v>3.3974518772916525E-2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4.8468452871749398E-4</v>
          </cell>
          <cell r="F205">
            <v>2.66709848297652E-3</v>
          </cell>
          <cell r="G205">
            <v>2.5683335705721398E-3</v>
          </cell>
          <cell r="H205">
            <v>2.5891001769464701E-3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4.7823185043906902E-4</v>
          </cell>
          <cell r="F206">
            <v>3.0824494877926701E-3</v>
          </cell>
          <cell r="G206">
            <v>5.1106565044872496E-3</v>
          </cell>
          <cell r="H206">
            <v>5.2388749611300802E-3</v>
          </cell>
          <cell r="I206">
            <v>1.76301449904089E-3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2.0092559227959401</v>
          </cell>
          <cell r="F207">
            <v>2.8600411763708502</v>
          </cell>
          <cell r="G207">
            <v>4.5389491194566496</v>
          </cell>
          <cell r="H207">
            <v>4.720664178303398</v>
          </cell>
          <cell r="I207">
            <v>2.6124739545812612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3.1932623134719E-3</v>
          </cell>
          <cell r="F208">
            <v>4.6343667166766018E-3</v>
          </cell>
          <cell r="G208">
            <v>7.7236331874145758E-3</v>
          </cell>
          <cell r="H208">
            <v>9.102278399859845E-3</v>
          </cell>
          <cell r="I208">
            <v>5.4604254072997405E-3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2.7411404130913201E-2</v>
          </cell>
          <cell r="F209">
            <v>3.901829708555056E-2</v>
          </cell>
          <cell r="G209">
            <v>6.1922907495997999E-2</v>
          </cell>
          <cell r="H209">
            <v>6.4401966961847204E-2</v>
          </cell>
          <cell r="I209">
            <v>3.5640845219389587E-2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7.1782119991188099E-5</v>
          </cell>
          <cell r="F210">
            <v>4.3691780144157302E-5</v>
          </cell>
          <cell r="G210">
            <v>7.7070220453664498E-5</v>
          </cell>
          <cell r="H210">
            <v>6.9366248431224905E-5</v>
          </cell>
          <cell r="I210">
            <v>6.9725817904991199E-5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7.1782119991188099E-5</v>
          </cell>
          <cell r="F211">
            <v>1.09376770856476E-4</v>
          </cell>
          <cell r="G211">
            <v>1.6841691815170352E-4</v>
          </cell>
          <cell r="H211">
            <v>1.9561278956082114E-4</v>
          </cell>
          <cell r="I211">
            <v>1.2441717978617416E-4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0.41384914146251561</v>
          </cell>
          <cell r="E212">
            <v>0.3552857614033566</v>
          </cell>
          <cell r="F212">
            <v>0.2768774007102528</v>
          </cell>
          <cell r="G212">
            <v>0.13832412849193318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0.4652541439667261</v>
          </cell>
          <cell r="E213">
            <v>0.37127068343975395</v>
          </cell>
          <cell r="F213">
            <v>0.2616752630880993</v>
          </cell>
          <cell r="G213">
            <v>0.1127631132843703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2.8015747521329817E-2</v>
          </cell>
          <cell r="G214">
            <v>1.401230450358589E-2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8587.9652310604597</v>
          </cell>
          <cell r="E215">
            <v>8052.8784888608297</v>
          </cell>
          <cell r="F215">
            <v>6559.36122177364</v>
          </cell>
          <cell r="G215">
            <v>4819.87092576756</v>
          </cell>
          <cell r="H215">
            <v>2824.7330529012002</v>
          </cell>
          <cell r="I215">
            <v>132.94273822502601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115.4400490396842</v>
          </cell>
          <cell r="E216">
            <v>108.24737439579967</v>
          </cell>
          <cell r="F216">
            <v>88.171407398333102</v>
          </cell>
          <cell r="G216">
            <v>64.789053176784847</v>
          </cell>
          <cell r="H216">
            <v>37.970265758826926</v>
          </cell>
          <cell r="I216">
            <v>1.7870258911460306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117.16187218363518</v>
          </cell>
          <cell r="E217">
            <v>109.8619166283878</v>
          </cell>
          <cell r="F217">
            <v>89.486510528971877</v>
          </cell>
          <cell r="G217">
            <v>65.755401442940808</v>
          </cell>
          <cell r="H217">
            <v>38.536603723072275</v>
          </cell>
          <cell r="I217">
            <v>1.8136799212145469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0.78771935585328801</v>
          </cell>
          <cell r="F218">
            <v>1.2203253628948521</v>
          </cell>
          <cell r="G218">
            <v>2.1137372340482381</v>
          </cell>
          <cell r="H218">
            <v>1.652946281886549</v>
          </cell>
          <cell r="I218">
            <v>0.954397118228276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8.4076229422170104E-4</v>
          </cell>
          <cell r="F219">
            <v>1.3290617218336049E-3</v>
          </cell>
          <cell r="G219">
            <v>2.4470100740805675E-3</v>
          </cell>
          <cell r="H219">
            <v>2.1637639292158006E-3</v>
          </cell>
          <cell r="I219">
            <v>1.3816153163086565E-3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1.0746512358162182E-2</v>
          </cell>
          <cell r="F220">
            <v>1.6648367843040298E-2</v>
          </cell>
          <cell r="G220">
            <v>2.8836797190289788E-2</v>
          </cell>
          <cell r="H220">
            <v>2.2550426765164347E-2</v>
          </cell>
          <cell r="I220">
            <v>1.3020424532445778E-2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1.9548066908349802E-5</v>
          </cell>
          <cell r="F221">
            <v>1.3569009254028701E-5</v>
          </cell>
          <cell r="G221">
            <v>3.0614208157909599E-5</v>
          </cell>
          <cell r="H221">
            <v>2.2104810386557902E-5</v>
          </cell>
          <cell r="I221">
            <v>2.4147635386947102E-5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1.9548066908349802E-5</v>
          </cell>
          <cell r="F222">
            <v>3.2767578952869193E-5</v>
          </cell>
          <cell r="G222">
            <v>5.4734468184851403E-5</v>
          </cell>
          <cell r="H222">
            <v>4.8606826512149149E-5</v>
          </cell>
          <cell r="I222">
            <v>3.1661753306161889E-5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2.6410835747510686E-2</v>
          </cell>
          <cell r="E223">
            <v>0.14565101748918335</v>
          </cell>
          <cell r="F223">
            <v>0.22322012397058022</v>
          </cell>
          <cell r="G223">
            <v>2.0844331036938284</v>
          </cell>
          <cell r="H223">
            <v>2.7763060677577021</v>
          </cell>
          <cell r="I223">
            <v>3.9267371322374083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2.6410835747510686E-2</v>
          </cell>
          <cell r="E224">
            <v>0.14565101748918335</v>
          </cell>
          <cell r="F224">
            <v>0.22322012397058022</v>
          </cell>
          <cell r="G224">
            <v>2.0844331036938275</v>
          </cell>
          <cell r="H224">
            <v>2.7763060677577021</v>
          </cell>
          <cell r="I224">
            <v>3.9267371322374083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2.6908074403379563E-2</v>
          </cell>
          <cell r="E225">
            <v>0.1483457750848117</v>
          </cell>
          <cell r="F225">
            <v>0.22978965975198765</v>
          </cell>
          <cell r="G225">
            <v>2.0905521357683337</v>
          </cell>
          <cell r="H225">
            <v>2.7812144569788209</v>
          </cell>
          <cell r="I225">
            <v>3.9311694537803032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2.6908074403379563E-2</v>
          </cell>
          <cell r="E226">
            <v>0.1483457750848117</v>
          </cell>
          <cell r="F226">
            <v>0.22978965975198765</v>
          </cell>
          <cell r="G226">
            <v>2.0905521357683337</v>
          </cell>
          <cell r="H226">
            <v>2.7812144569788209</v>
          </cell>
          <cell r="I226">
            <v>3.9311694537803032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0.33669550643679103</v>
          </cell>
          <cell r="E227">
            <v>1.7834081031809701</v>
          </cell>
          <cell r="F227">
            <v>2.6583870788399899</v>
          </cell>
          <cell r="G227">
            <v>6.2982423836912096</v>
          </cell>
          <cell r="H227">
            <v>8.1114492296566407</v>
          </cell>
          <cell r="I227">
            <v>18.463021963790599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0.33669550643679103</v>
          </cell>
          <cell r="E228">
            <v>2.0865101358346334</v>
          </cell>
          <cell r="F228">
            <v>4.5849765555924638</v>
          </cell>
          <cell r="G228">
            <v>9.8409297232262212</v>
          </cell>
          <cell r="H228">
            <v>16.961851139953399</v>
          </cell>
          <cell r="I228">
            <v>21.769142363637798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0.22413057098248501</v>
          </cell>
          <cell r="F229">
            <v>0.57448403971915307</v>
          </cell>
          <cell r="G229">
            <v>0.60498638283220196</v>
          </cell>
          <cell r="H229">
            <v>0.63864940034345308</v>
          </cell>
          <cell r="I229">
            <v>0.21788984536994299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1.6129891308809893E-4</v>
          </cell>
          <cell r="F230">
            <v>4.2416490437370877E-4</v>
          </cell>
          <cell r="G230">
            <v>4.6934702073186794E-4</v>
          </cell>
          <cell r="H230">
            <v>5.6606492216814634E-4</v>
          </cell>
          <cell r="I230">
            <v>2.1057882701965643E-4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3.0577158387787825E-3</v>
          </cell>
          <cell r="F231">
            <v>7.8374357396883091E-3</v>
          </cell>
          <cell r="G231">
            <v>8.2535659322264966E-3</v>
          </cell>
          <cell r="H231">
            <v>8.7128158300607446E-3</v>
          </cell>
          <cell r="I231">
            <v>2.9725763351970474E-3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3.1872256507380899E-6</v>
          </cell>
          <cell r="F232">
            <v>4.6239442763482398E-6</v>
          </cell>
          <cell r="G232">
            <v>4.1841730033932301E-6</v>
          </cell>
          <cell r="H232">
            <v>5.2056544299422197E-6</v>
          </cell>
          <cell r="I232">
            <v>2.5477138557306698E-6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3.1872256507380899E-6</v>
          </cell>
          <cell r="F233">
            <v>7.7541104174074076E-6</v>
          </cell>
          <cell r="G233">
            <v>8.0129445713684271E-6</v>
          </cell>
          <cell r="H233">
            <v>8.6509969288673326E-6</v>
          </cell>
          <cell r="I233">
            <v>3.4251000531806667E-6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1408.07955067906</v>
          </cell>
          <cell r="E234">
            <v>1168.4721279987</v>
          </cell>
          <cell r="F234">
            <v>849.14913286960495</v>
          </cell>
          <cell r="G234">
            <v>366.400592397087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1.5743148074319813</v>
          </cell>
          <cell r="E235">
            <v>1.3389799585526234</v>
          </cell>
          <cell r="F235">
            <v>1.0085532353455093</v>
          </cell>
          <cell r="G235">
            <v>0.43518210004618679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19.209816516767496</v>
          </cell>
          <cell r="E236">
            <v>15.94095672576667</v>
          </cell>
          <cell r="F236">
            <v>11.584572071890936</v>
          </cell>
          <cell r="G236">
            <v>4.9986438253354342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1.9773301033882355E-2</v>
          </cell>
          <cell r="G237">
            <v>9.8867196068952116E-3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3.3314272591400502E-3</v>
          </cell>
          <cell r="F238">
            <v>3.6188581372388999E-2</v>
          </cell>
          <cell r="G238">
            <v>3.1429668937152197E-2</v>
          </cell>
          <cell r="H238">
            <v>4.2758762568392797E-2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0.27124448787696298</v>
          </cell>
          <cell r="F239">
            <v>2.9464708240039101</v>
          </cell>
          <cell r="G239">
            <v>2.5590006300185402</v>
          </cell>
          <cell r="H239">
            <v>3.4814143467476302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3.6753995647285072E-3</v>
          </cell>
          <cell r="F240">
            <v>3.9925078916042016E-2</v>
          </cell>
          <cell r="G240">
            <v>3.467480528480419E-2</v>
          </cell>
          <cell r="H240">
            <v>4.7173636134791946E-2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5.3512623018342703E-4</v>
          </cell>
          <cell r="E241">
            <v>7.6283986363759803E-4</v>
          </cell>
          <cell r="F241">
            <v>2.05937323724976E-3</v>
          </cell>
          <cell r="G241">
            <v>9.1513303983207996E-4</v>
          </cell>
          <cell r="H241">
            <v>7.6535722314390597E-3</v>
          </cell>
          <cell r="I241">
            <v>3.6889002424894403E-4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1.5956464744473733</v>
          </cell>
          <cell r="E242">
            <v>1.596409314311011</v>
          </cell>
          <cell r="F242">
            <v>3.8086834432310868E-2</v>
          </cell>
          <cell r="G242">
            <v>3.2754921031402873E-2</v>
          </cell>
          <cell r="H242">
            <v>3.1931223414415566E-2</v>
          </cell>
          <cell r="I242">
            <v>1.2488606737261002E-3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8.4045962637052607E-2</v>
          </cell>
          <cell r="E243">
            <v>0.19446143613705222</v>
          </cell>
          <cell r="F243">
            <v>0.90242638740983427</v>
          </cell>
          <cell r="G243">
            <v>6.6496731338321036</v>
          </cell>
          <cell r="H243">
            <v>11.47856430862128</v>
          </cell>
          <cell r="I243">
            <v>11.424940335849497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8.4045962637052593E-2</v>
          </cell>
          <cell r="E244">
            <v>0.19446143613705222</v>
          </cell>
          <cell r="F244">
            <v>0.90242638740983427</v>
          </cell>
          <cell r="G244">
            <v>6.6496731338321036</v>
          </cell>
          <cell r="H244">
            <v>11.478564308621278</v>
          </cell>
          <cell r="I244">
            <v>11.424940335849493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8.4466344710374855E-2</v>
          </cell>
          <cell r="E245">
            <v>0.19665542827343382</v>
          </cell>
          <cell r="F245">
            <v>0.90829752032782285</v>
          </cell>
          <cell r="G245">
            <v>6.6545719787215205</v>
          </cell>
          <cell r="H245">
            <v>11.4843993392402</v>
          </cell>
          <cell r="I245">
            <v>11.430119932807072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8.4466344710374855E-2</v>
          </cell>
          <cell r="E246">
            <v>0.19665542827343382</v>
          </cell>
          <cell r="F246">
            <v>0.90829752032782285</v>
          </cell>
          <cell r="G246">
            <v>6.6545719787215205</v>
          </cell>
          <cell r="H246">
            <v>11.4843993392402</v>
          </cell>
          <cell r="I246">
            <v>11.430119932807072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0.39210697642603698</v>
          </cell>
          <cell r="E247">
            <v>1.1498894035065399</v>
          </cell>
          <cell r="F247">
            <v>11.4216001255754</v>
          </cell>
          <cell r="G247">
            <v>70.915638100870297</v>
          </cell>
          <cell r="H247">
            <v>76.266102436741804</v>
          </cell>
          <cell r="I247">
            <v>170.62319744752801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0.39210697642603698</v>
          </cell>
          <cell r="E248">
            <v>1.5152244580116219</v>
          </cell>
          <cell r="F248">
            <v>12.69266648583298</v>
          </cell>
          <cell r="G248">
            <v>78.271788476171935</v>
          </cell>
          <cell r="H248">
            <v>226.73913234495907</v>
          </cell>
          <cell r="I248">
            <v>220.74501327921533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2.9501630826841621</v>
          </cell>
          <cell r="E249">
            <v>4.7909777220833121</v>
          </cell>
          <cell r="F249">
            <v>11.44815868012477</v>
          </cell>
          <cell r="G249">
            <v>24.469979345949461</v>
          </cell>
          <cell r="H249">
            <v>34.928630008858242</v>
          </cell>
          <cell r="I249">
            <v>19.92955755729648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7.626785719982003E-2</v>
          </cell>
          <cell r="E250">
            <v>0.12417649483825857</v>
          </cell>
          <cell r="F250">
            <v>0.3005417439775514</v>
          </cell>
          <cell r="G250">
            <v>0.65533348806654124</v>
          </cell>
          <cell r="H250">
            <v>0.97446875435808089</v>
          </cell>
          <cell r="I250">
            <v>0.57681024931756053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3.9975109521465664E-2</v>
          </cell>
          <cell r="E251">
            <v>6.4918397318202106E-2</v>
          </cell>
          <cell r="F251">
            <v>0.15512410135670393</v>
          </cell>
          <cell r="G251">
            <v>0.33157153585297322</v>
          </cell>
          <cell r="H251">
            <v>0.47328766949672368</v>
          </cell>
          <cell r="I251">
            <v>0.27004820538342084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9.8225542240227004E-3</v>
          </cell>
          <cell r="F252">
            <v>6.7908112582822699E-2</v>
          </cell>
          <cell r="G252">
            <v>0.16452324337896099</v>
          </cell>
          <cell r="H252">
            <v>0.15646254131578899</v>
          </cell>
          <cell r="I252">
            <v>0.14971838756817299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2.907945243672257E-2</v>
          </cell>
          <cell r="E253">
            <v>4.2251136338668789E-2</v>
          </cell>
          <cell r="F253">
            <v>0.11032158252171927</v>
          </cell>
          <cell r="G253">
            <v>0.25853815122986296</v>
          </cell>
          <cell r="H253">
            <v>0.42221725057134046</v>
          </cell>
          <cell r="I253">
            <v>0.26972573523790261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16.576782840069999</v>
          </cell>
          <cell r="F254">
            <v>10.6868280688846</v>
          </cell>
          <cell r="G254">
            <v>10.282016780581801</v>
          </cell>
          <cell r="H254">
            <v>16.0819687615402</v>
          </cell>
          <cell r="I254">
            <v>16.1415601810745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1229.50049326731</v>
          </cell>
          <cell r="F255">
            <v>792.642366671736</v>
          </cell>
          <cell r="G255">
            <v>762.61750096345395</v>
          </cell>
          <cell r="H255">
            <v>1192.8001178387699</v>
          </cell>
          <cell r="I255">
            <v>1197.2200152590799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16.773540153715032</v>
          </cell>
          <cell r="F256">
            <v>10.813674852274737</v>
          </cell>
          <cell r="G256">
            <v>10.404058676172598</v>
          </cell>
          <cell r="H256">
            <v>16.272852903666621</v>
          </cell>
          <cell r="I256">
            <v>16.333151640642352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3.0941362878495002E-4</v>
          </cell>
          <cell r="E257">
            <v>4.3998115867988102E-2</v>
          </cell>
          <cell r="F257">
            <v>1.0315809123012699E-3</v>
          </cell>
          <cell r="G257">
            <v>7.9820439852540403E-4</v>
          </cell>
          <cell r="H257">
            <v>12.468397728000101</v>
          </cell>
          <cell r="I257">
            <v>3.6693780913837499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17.176831332636485</v>
          </cell>
          <cell r="E258">
            <v>17.220829448504475</v>
          </cell>
          <cell r="F258">
            <v>15.304016648512775</v>
          </cell>
          <cell r="G258">
            <v>10.306068518530541</v>
          </cell>
          <cell r="H258">
            <v>16.069675741778841</v>
          </cell>
          <cell r="I258">
            <v>16.138599762218821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6.8209159192466895E-2</v>
          </cell>
          <cell r="E259">
            <v>0.18401368048493258</v>
          </cell>
          <cell r="F259">
            <v>0.57965914566232457</v>
          </cell>
          <cell r="G259">
            <v>3.3874945637147045</v>
          </cell>
          <cell r="H259">
            <v>4.8350595944343473</v>
          </cell>
          <cell r="I259">
            <v>5.2455573111919422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6.8209159192466881E-2</v>
          </cell>
          <cell r="E260">
            <v>0.18401368048493255</v>
          </cell>
          <cell r="F260">
            <v>0.57965914566232446</v>
          </cell>
          <cell r="G260">
            <v>3.3874945637147036</v>
          </cell>
          <cell r="H260">
            <v>4.8350595944343464</v>
          </cell>
          <cell r="I260">
            <v>5.2455573111919422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6.8531460879842201E-2</v>
          </cell>
          <cell r="E261">
            <v>0.18618042841494706</v>
          </cell>
          <cell r="F261">
            <v>0.58545869963980557</v>
          </cell>
          <cell r="G261">
            <v>3.3920226192559482</v>
          </cell>
          <cell r="H261">
            <v>4.8399289159025187</v>
          </cell>
          <cell r="I261">
            <v>5.2500920536964122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6.8531460879842201E-2</v>
          </cell>
          <cell r="E262">
            <v>0.18618042841494706</v>
          </cell>
          <cell r="F262">
            <v>0.58545869963980557</v>
          </cell>
          <cell r="G262">
            <v>3.3920226192559482</v>
          </cell>
          <cell r="H262">
            <v>4.8399289159025187</v>
          </cell>
          <cell r="I262">
            <v>5.2500920536964122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0.44088969394470801</v>
          </cell>
          <cell r="E263">
            <v>1.36933747669516</v>
          </cell>
          <cell r="F263">
            <v>6.2242237036170804</v>
          </cell>
          <cell r="G263">
            <v>14.9332951888334</v>
          </cell>
          <cell r="H263">
            <v>16.6711161454066</v>
          </cell>
          <cell r="I263">
            <v>34.379549496335997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0.44088969394470801</v>
          </cell>
          <cell r="E264">
            <v>1.7791119381690128</v>
          </cell>
          <cell r="F264">
            <v>7.8125546922562066</v>
          </cell>
          <cell r="G264">
            <v>20.884162856237477</v>
          </cell>
          <cell r="H264">
            <v>51.593864199209705</v>
          </cell>
          <cell r="I264">
            <v>46.347710574411686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7.3988968248420299</v>
          </cell>
          <cell r="E265">
            <v>11.857517402884962</v>
          </cell>
          <cell r="F265">
            <v>12.186441478650808</v>
          </cell>
          <cell r="G265">
            <v>11.82437581747191</v>
          </cell>
          <cell r="H265">
            <v>3.5270124442832733</v>
          </cell>
          <cell r="I265">
            <v>1.8264721703602658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0.11055866594038315</v>
          </cell>
          <cell r="E266">
            <v>0.17749730534436883</v>
          </cell>
          <cell r="F266">
            <v>0.18285195338402221</v>
          </cell>
          <cell r="G266">
            <v>0.17839537648490125</v>
          </cell>
          <cell r="H266">
            <v>5.6415714289186861E-2</v>
          </cell>
          <cell r="I266">
            <v>3.0054880236819143E-2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0.10025605453715505</v>
          </cell>
          <cell r="E267">
            <v>0.16067096751876636</v>
          </cell>
          <cell r="F267">
            <v>0.16512793331505191</v>
          </cell>
          <cell r="G267">
            <v>0.1602218945456903</v>
          </cell>
          <cell r="H267">
            <v>4.779149653500378E-2</v>
          </cell>
          <cell r="I267">
            <v>2.4748945397835592E-2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3.1336230517721802E-3</v>
          </cell>
          <cell r="F268">
            <v>8.1527779650071401E-3</v>
          </cell>
          <cell r="G268">
            <v>9.1471239992179498E-3</v>
          </cell>
          <cell r="H268">
            <v>6.6534208864272E-3</v>
          </cell>
          <cell r="I268">
            <v>4.2983763260141397E-3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4.2633394422724194E-2</v>
          </cell>
          <cell r="E269">
            <v>6.1439855565851388E-2</v>
          </cell>
          <cell r="F269">
            <v>6.9917474253272702E-2</v>
          </cell>
          <cell r="G269">
            <v>7.134297018483951E-2</v>
          </cell>
          <cell r="H269">
            <v>2.2340544282997383E-2</v>
          </cell>
          <cell r="I269">
            <v>1.240086257387771E-2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0.17230292501773384</v>
          </cell>
          <cell r="E270">
            <v>0.88371426240762718</v>
          </cell>
          <cell r="F270">
            <v>2.7168107340009797</v>
          </cell>
          <cell r="G270">
            <v>9.6742285443124025</v>
          </cell>
          <cell r="H270">
            <v>15.170273395415329</v>
          </cell>
          <cell r="I270">
            <v>14.975448774645436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0.17230292501773378</v>
          </cell>
          <cell r="E271">
            <v>0.88371426240762696</v>
          </cell>
          <cell r="F271">
            <v>2.7168107340009797</v>
          </cell>
          <cell r="G271">
            <v>9.6742285443124025</v>
          </cell>
          <cell r="H271">
            <v>15.170273395415327</v>
          </cell>
          <cell r="I271">
            <v>14.975448774645431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0.17260295170069065</v>
          </cell>
          <cell r="E272">
            <v>0.88594836746070726</v>
          </cell>
          <cell r="F272">
            <v>2.7228200946107628</v>
          </cell>
          <cell r="G272">
            <v>9.6791154830629011</v>
          </cell>
          <cell r="H272">
            <v>15.175932687884206</v>
          </cell>
          <cell r="I272">
            <v>14.980845256531895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0.17260295170069065</v>
          </cell>
          <cell r="E273">
            <v>0.88594836746070726</v>
          </cell>
          <cell r="F273">
            <v>2.7228200946107628</v>
          </cell>
          <cell r="G273">
            <v>9.6791154830629011</v>
          </cell>
          <cell r="H273">
            <v>15.175932687884206</v>
          </cell>
          <cell r="I273">
            <v>14.980845256531895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0.57087052082388301</v>
          </cell>
          <cell r="E274">
            <v>9.5425579835873506</v>
          </cell>
          <cell r="F274">
            <v>30.8859217903981</v>
          </cell>
          <cell r="G274">
            <v>98.546714820011005</v>
          </cell>
          <cell r="H274">
            <v>116.48165115479701</v>
          </cell>
          <cell r="I274">
            <v>236.14678957022099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0.57087052082388301</v>
          </cell>
          <cell r="E275">
            <v>9.9697333838557451</v>
          </cell>
          <cell r="F275">
            <v>39.861787314105449</v>
          </cell>
          <cell r="G275">
            <v>127.72564387543544</v>
          </cell>
          <cell r="H275">
            <v>248.96874702497468</v>
          </cell>
          <cell r="I275">
            <v>288.63147470396399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13.754659422243538</v>
          </cell>
          <cell r="E276">
            <v>8.8800012012812992</v>
          </cell>
          <cell r="F276">
            <v>10.478777733150359</v>
          </cell>
          <cell r="G276">
            <v>11.008408823834557</v>
          </cell>
          <cell r="H276">
            <v>5.6248317140860182</v>
          </cell>
          <cell r="I276">
            <v>1.8536443536939919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0.13594877627774771</v>
          </cell>
          <cell r="E277">
            <v>8.7898393935249994E-2</v>
          </cell>
          <cell r="F277">
            <v>0.10392348392163277</v>
          </cell>
          <cell r="G277">
            <v>0.10955785723601826</v>
          </cell>
          <cell r="H277">
            <v>5.7327420280119328E-2</v>
          </cell>
          <cell r="I277">
            <v>1.996356026289264E-2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0.18637749894638947</v>
          </cell>
          <cell r="E278">
            <v>0.12032521952955702</v>
          </cell>
          <cell r="F278">
            <v>0.14198885817276935</v>
          </cell>
          <cell r="G278">
            <v>0.14916543121726994</v>
          </cell>
          <cell r="H278">
            <v>7.6217231898184398E-2</v>
          </cell>
          <cell r="I278">
            <v>2.5117132163875278E-2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1.8080083653181E-3</v>
          </cell>
          <cell r="F279">
            <v>3.75818773343476E-3</v>
          </cell>
          <cell r="G279">
            <v>3.73740593943034E-3</v>
          </cell>
          <cell r="H279">
            <v>2.3533196589807601E-3</v>
          </cell>
          <cell r="I279">
            <v>1.9993740029537999E-3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5.3081327575561277E-2</v>
          </cell>
          <cell r="E280">
            <v>3.5859508001788394E-2</v>
          </cell>
          <cell r="F280">
            <v>3.9976161888684858E-2</v>
          </cell>
          <cell r="G280">
            <v>4.40207843160502E-2</v>
          </cell>
          <cell r="H280">
            <v>2.2300683537916699E-2</v>
          </cell>
          <cell r="I280">
            <v>7.9116011195272014E-3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4722.4498558482401</v>
          </cell>
          <cell r="E281">
            <v>4321.27593971444</v>
          </cell>
          <cell r="F281">
            <v>3485.0817973749199</v>
          </cell>
          <cell r="G281">
            <v>917.086122032096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18.303614489347051</v>
          </cell>
          <cell r="E282">
            <v>17.129851084181208</v>
          </cell>
          <cell r="F282">
            <v>14.276192104594607</v>
          </cell>
          <cell r="G282">
            <v>3.95894307888523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63.989835445098031</v>
          </cell>
          <cell r="E283">
            <v>58.553874521875876</v>
          </cell>
          <cell r="F283">
            <v>47.223330587736136</v>
          </cell>
          <cell r="G283">
            <v>12.426641219947093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1.6542685394496643</v>
          </cell>
          <cell r="G284">
            <v>0.82547613701963241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9.1798859640206203</v>
          </cell>
          <cell r="E285">
            <v>9.4553140624217313</v>
          </cell>
          <cell r="F285">
            <v>11.072668031192805</v>
          </cell>
          <cell r="G285">
            <v>11.092810651800793</v>
          </cell>
          <cell r="H285">
            <v>11.148896169208536</v>
          </cell>
          <cell r="I285">
            <v>2.3048045320074193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8.4062089720234878E-2</v>
          </cell>
          <cell r="E286">
            <v>8.6695443891607785E-2</v>
          </cell>
          <cell r="F286">
            <v>0.10163864499008635</v>
          </cell>
          <cell r="G286">
            <v>0.10201335031584972</v>
          </cell>
          <cell r="H286">
            <v>0.10311552815231749</v>
          </cell>
          <cell r="I286">
            <v>2.227851482029608E-2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0.12438869869946655</v>
          </cell>
          <cell r="E287">
            <v>0.12812078675368196</v>
          </cell>
          <cell r="F287">
            <v>0.15003615218418451</v>
          </cell>
          <cell r="G287">
            <v>0.15030908742277541</v>
          </cell>
          <cell r="H287">
            <v>0.15106905378331367</v>
          </cell>
          <cell r="I287">
            <v>3.1230413712837683E-2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1.19336183713851E-3</v>
          </cell>
          <cell r="F288">
            <v>2.0162642014244499E-3</v>
          </cell>
          <cell r="G288">
            <v>1.6645775888219801E-3</v>
          </cell>
          <cell r="H288">
            <v>1.3578172538107199E-3</v>
          </cell>
          <cell r="I288">
            <v>1.16345816171216E-3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3.2687173459148351E-2</v>
          </cell>
          <cell r="E289">
            <v>3.6822799331815162E-2</v>
          </cell>
          <cell r="F289">
            <v>3.9201433222095711E-2</v>
          </cell>
          <cell r="G289">
            <v>4.1182426433579548E-2</v>
          </cell>
          <cell r="H289">
            <v>4.1387262274664549E-2</v>
          </cell>
          <cell r="I289">
            <v>8.4023146766546604E-3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3845.8892494594202</v>
          </cell>
          <cell r="E290">
            <v>3569.8337307229499</v>
          </cell>
          <cell r="F290">
            <v>2563.7874040564502</v>
          </cell>
          <cell r="G290">
            <v>1168.0573190519201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17.787552598147052</v>
          </cell>
          <cell r="E291">
            <v>17.236222438984612</v>
          </cell>
          <cell r="F291">
            <v>13.160236542201778</v>
          </cell>
          <cell r="G291">
            <v>6.58920347449794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52.467793307768353</v>
          </cell>
          <cell r="E292">
            <v>48.701688004405938</v>
          </cell>
          <cell r="F292">
            <v>34.976635798860144</v>
          </cell>
          <cell r="G292">
            <v>15.935297667829655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0.70264278781938971</v>
          </cell>
          <cell r="G293">
            <v>0.35153498879051936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5.0735508657138387E-3</v>
          </cell>
          <cell r="F294">
            <v>8.4872101774032521E-3</v>
          </cell>
          <cell r="G294">
            <v>1.8273247346020358E-2</v>
          </cell>
          <cell r="H294">
            <v>4.0974177882178463E-2</v>
          </cell>
          <cell r="I294">
            <v>4.9912992328707162E-2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2.7855063871279947E-3</v>
          </cell>
          <cell r="F295">
            <v>4.6596907735403622E-3</v>
          </cell>
          <cell r="G295">
            <v>1.0032470067440185E-2</v>
          </cell>
          <cell r="H295">
            <v>2.1467766609408714E-2</v>
          </cell>
          <cell r="I295">
            <v>2.4474153036737591E-2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6.6640158474174406E-3</v>
          </cell>
          <cell r="E296">
            <v>1.5263309423172311E-2</v>
          </cell>
          <cell r="F296">
            <v>4.2034794696865642E-2</v>
          </cell>
          <cell r="G296">
            <v>9.7246461803379383E-2</v>
          </cell>
          <cell r="H296">
            <v>0.20621793034291599</v>
          </cell>
          <cell r="I296">
            <v>0.24689349771813504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4.4334055937186997E-3</v>
          </cell>
          <cell r="E297">
            <v>1.0154303789895023E-2</v>
          </cell>
          <cell r="F297">
            <v>2.7964713501112362E-2</v>
          </cell>
          <cell r="G297">
            <v>6.4695675640617595E-2</v>
          </cell>
          <cell r="H297">
            <v>0.12980145883022551</v>
          </cell>
          <cell r="I297">
            <v>0.14261055799950836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5.7536744661950238E-3</v>
          </cell>
          <cell r="F298">
            <v>8.9402427055797432E-3</v>
          </cell>
          <cell r="G298">
            <v>1.8798210611348651E-2</v>
          </cell>
          <cell r="H298">
            <v>4.0960377699114391E-2</v>
          </cell>
          <cell r="I298">
            <v>4.9703294579331092E-2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3.1589112633813197E-3</v>
          </cell>
          <cell r="F299">
            <v>4.9084169683125895E-3</v>
          </cell>
          <cell r="G299">
            <v>1.032068803692216E-2</v>
          </cell>
          <cell r="H299">
            <v>2.1460320850815714E-2</v>
          </cell>
          <cell r="I299">
            <v>2.4368479232760316E-2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3.5370833501607003E-2</v>
          </cell>
          <cell r="G300">
            <v>3.726366700321395E-2</v>
          </cell>
          <cell r="H300">
            <v>3.9048512196511807E-2</v>
          </cell>
          <cell r="I300">
            <v>4.0347931071859175E-2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0.65830556959273911</v>
          </cell>
          <cell r="G301">
            <v>0.7379148962536346</v>
          </cell>
          <cell r="H301">
            <v>0.77325934733858914</v>
          </cell>
          <cell r="I301">
            <v>0.79899112903654423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3.3593300967840072E-2</v>
          </cell>
          <cell r="F302">
            <v>0.14296227645787243</v>
          </cell>
          <cell r="G302">
            <v>1.1442619755891168</v>
          </cell>
          <cell r="H302">
            <v>3.5752377435610097</v>
          </cell>
          <cell r="I302">
            <v>4.8140497866789245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2.3975263066060772E-2</v>
          </cell>
          <cell r="F303">
            <v>0.10203100284433814</v>
          </cell>
          <cell r="G303">
            <v>0.81665037643972127</v>
          </cell>
          <cell r="H303">
            <v>2.3663405274600491</v>
          </cell>
          <cell r="I303">
            <v>2.8950668782351601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D304">
            <v>3.7140238760150808E-4</v>
          </cell>
          <cell r="E304">
            <v>4.776075578128619E-3</v>
          </cell>
          <cell r="F304">
            <v>3.0905561189699043E-2</v>
          </cell>
          <cell r="G304">
            <v>8.0661310797695202E-2</v>
          </cell>
          <cell r="H304">
            <v>0.20412216388686877</v>
          </cell>
          <cell r="I304">
            <v>0.24558366913761756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D305">
            <v>2.4708486000241407E-4</v>
          </cell>
          <cell r="E305">
            <v>3.1774054367389496E-3</v>
          </cell>
          <cell r="F305">
            <v>2.0560708586628961E-2</v>
          </cell>
          <cell r="G305">
            <v>5.3661983205782707E-2</v>
          </cell>
          <cell r="H305">
            <v>0.12852683087826425</v>
          </cell>
          <cell r="I305">
            <v>0.14172262265781502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132.496110475134</v>
          </cell>
          <cell r="E306">
            <v>107.22111926222099</v>
          </cell>
          <cell r="F306">
            <v>74.742413187826898</v>
          </cell>
          <cell r="G306">
            <v>33.015048947945701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1.3845037532854008</v>
          </cell>
          <cell r="E307">
            <v>1.1437476268999678</v>
          </cell>
          <cell r="F307">
            <v>0.82170894213547929</v>
          </cell>
          <cell r="G307">
            <v>0.38093963669507142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1.7953402503405698</v>
          </cell>
          <cell r="E308">
            <v>1.4528606946100382</v>
          </cell>
          <cell r="F308">
            <v>1.0127698263933189</v>
          </cell>
          <cell r="G308">
            <v>0.44735838682853207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0.35972732784512029</v>
          </cell>
          <cell r="G309">
            <v>0.17854545192739066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3.5275915459764641E-2</v>
          </cell>
          <cell r="F310">
            <v>6.9204892623164344E-2</v>
          </cell>
          <cell r="G310">
            <v>0.1432526100237706</v>
          </cell>
          <cell r="H310">
            <v>0.25434890046936331</v>
          </cell>
          <cell r="I310">
            <v>0.29328641492456514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2.6337112072060069E-2</v>
          </cell>
          <cell r="F311">
            <v>5.166859567486113E-2</v>
          </cell>
          <cell r="G311">
            <v>0.1069528599226417</v>
          </cell>
          <cell r="H311">
            <v>0.18044107777876306</v>
          </cell>
          <cell r="I311">
            <v>0.19210847190247579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1.418770501599767E-2</v>
          </cell>
          <cell r="F312">
            <v>0.11104735150018924</v>
          </cell>
          <cell r="G312">
            <v>0.74922658118188989</v>
          </cell>
          <cell r="H312">
            <v>2.7445408412869043</v>
          </cell>
          <cell r="I312">
            <v>3.2716010327331615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1.0125648574632598E-2</v>
          </cell>
          <cell r="F313">
            <v>7.9253582955576246E-2</v>
          </cell>
          <cell r="G313">
            <v>0.53471685908799427</v>
          </cell>
          <cell r="H313">
            <v>1.821619371327762</v>
          </cell>
          <cell r="I313">
            <v>1.9736387384179037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1.9914689281785285E-2</v>
          </cell>
          <cell r="F314">
            <v>5.2139454456249547E-2</v>
          </cell>
          <cell r="G314">
            <v>0.12093951911228699</v>
          </cell>
          <cell r="H314">
            <v>0.25313691182254328</v>
          </cell>
          <cell r="I314">
            <v>0.28504286134367046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1.4868371143843649E-2</v>
          </cell>
          <cell r="F315">
            <v>3.8927484588077557E-2</v>
          </cell>
          <cell r="G315">
            <v>9.0293834399120171E-2</v>
          </cell>
          <cell r="H315">
            <v>0.17958977316685293</v>
          </cell>
          <cell r="I315">
            <v>0.18665899406821138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3.3525458069066847</v>
          </cell>
          <cell r="E316">
            <v>3.9637991302710285</v>
          </cell>
          <cell r="F316">
            <v>5.4063404924044782</v>
          </cell>
          <cell r="G316">
            <v>7.0584836894098997</v>
          </cell>
          <cell r="H316">
            <v>9.4061912600285424</v>
          </cell>
          <cell r="I316">
            <v>9.082731632534113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1.9055830387656739E-2</v>
          </cell>
          <cell r="E317">
            <v>2.2530186988519978E-2</v>
          </cell>
          <cell r="F317">
            <v>3.0729574888713203E-2</v>
          </cell>
          <cell r="G317">
            <v>4.0120337118836107E-2</v>
          </cell>
          <cell r="H317">
            <v>5.3464678954035408E-2</v>
          </cell>
          <cell r="I317">
            <v>5.1626138288583291E-2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5.9442301540898655E-2</v>
          </cell>
          <cell r="E318">
            <v>7.028012642324527E-2</v>
          </cell>
          <cell r="F318">
            <v>9.5857100929157502E-2</v>
          </cell>
          <cell r="G318">
            <v>0.12515042002499821</v>
          </cell>
          <cell r="H318">
            <v>0.16677644078064802</v>
          </cell>
          <cell r="I318">
            <v>0.16104134100237771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8.4429981988709199E-4</v>
          </cell>
          <cell r="E319">
            <v>2.9833945661415399E-4</v>
          </cell>
          <cell r="F319">
            <v>5.7246933083699998E-4</v>
          </cell>
          <cell r="G319">
            <v>1.4416295642159099E-3</v>
          </cell>
          <cell r="H319">
            <v>1.69441350517356E-3</v>
          </cell>
          <cell r="I319">
            <v>3.49757921123646E-3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1.4264890057313153E-3</v>
          </cell>
          <cell r="E320">
            <v>1.7792166388609103E-3</v>
          </cell>
          <cell r="F320">
            <v>2.3433753566636972E-3</v>
          </cell>
          <cell r="G320">
            <v>3.2224238596211506E-3</v>
          </cell>
          <cell r="H320">
            <v>4.3565546621570196E-3</v>
          </cell>
          <cell r="I320">
            <v>4.7694393223692401E-3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2.3385963169846549E-2</v>
          </cell>
          <cell r="E321">
            <v>6.0981534723603861E-2</v>
          </cell>
          <cell r="F321">
            <v>0.20347817882853217</v>
          </cell>
          <cell r="G321">
            <v>0.85877990265075543</v>
          </cell>
          <cell r="H321">
            <v>2.3131248945701568</v>
          </cell>
          <cell r="I321">
            <v>3.7303808478456366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3.4322599764222465E-2</v>
          </cell>
          <cell r="E322">
            <v>8.9500047277292563E-2</v>
          </cell>
          <cell r="F322">
            <v>0.29863641030998944</v>
          </cell>
          <cell r="G322">
            <v>1.26039533502067</v>
          </cell>
          <cell r="H322">
            <v>3.3948766353723689</v>
          </cell>
          <cell r="I322">
            <v>5.4749239053713419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1.8371482323180401E-3</v>
          </cell>
          <cell r="F323">
            <v>1.0272441409311101E-2</v>
          </cell>
          <cell r="G323">
            <v>4.7497092295114902E-2</v>
          </cell>
          <cell r="H323">
            <v>0.108187149968276</v>
          </cell>
          <cell r="I323">
            <v>0.27565025379297903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1.6933545789910693E-3</v>
          </cell>
          <cell r="E324">
            <v>4.4093472115887804E-3</v>
          </cell>
          <cell r="F324">
            <v>1.4687701546419039E-2</v>
          </cell>
          <cell r="G324">
            <v>6.1132029240582399E-2</v>
          </cell>
          <cell r="H324">
            <v>0.20772562659471699</v>
          </cell>
          <cell r="I324">
            <v>0.3458940808484427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1.4731402411955578E-3</v>
          </cell>
          <cell r="E325">
            <v>2.4950042872668387E-3</v>
          </cell>
          <cell r="F325">
            <v>6.0029996810792635E-3</v>
          </cell>
          <cell r="G325">
            <v>1.1228150938078819E-2</v>
          </cell>
          <cell r="H325">
            <v>2.6588250016543687E-2</v>
          </cell>
          <cell r="I325">
            <v>4.2239219077157171E-2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3.8900623908527613E-3</v>
          </cell>
          <cell r="E326">
            <v>6.4279818891285236E-3</v>
          </cell>
          <cell r="F326">
            <v>1.4896754971302299E-2</v>
          </cell>
          <cell r="G326">
            <v>2.5982892644344512E-2</v>
          </cell>
          <cell r="H326">
            <v>5.508393120106754E-2</v>
          </cell>
          <cell r="I326">
            <v>7.9605316794594413E-2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4.1587076467990001E-5</v>
          </cell>
          <cell r="F327">
            <v>9.6833081692257098E-5</v>
          </cell>
          <cell r="G327">
            <v>1.7290702964166299E-4</v>
          </cell>
          <cell r="H327">
            <v>3.1459901158306999E-4</v>
          </cell>
          <cell r="I327">
            <v>7.4196066052797396E-4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-2.4012731614594973E-7</v>
          </cell>
          <cell r="E328">
            <v>3.6735769023965066E-5</v>
          </cell>
          <cell r="F328">
            <v>1.2347820092035913E-4</v>
          </cell>
          <cell r="G328">
            <v>2.4118929022089321E-4</v>
          </cell>
          <cell r="H328">
            <v>5.8398464015492555E-4</v>
          </cell>
          <cell r="I328">
            <v>9.4077728104345918E-4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2.2008128535156114E-3</v>
          </cell>
          <cell r="E329">
            <v>2.3402067758138247E-3</v>
          </cell>
          <cell r="F329">
            <v>4.6574598110963056E-3</v>
          </cell>
          <cell r="G329">
            <v>8.1887152315655281E-3</v>
          </cell>
          <cell r="H329">
            <v>2.4423085486541284E-2</v>
          </cell>
          <cell r="I329">
            <v>3.8995020402029117E-2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7.9977004703010637E-3</v>
          </cell>
          <cell r="E330">
            <v>8.3184401891948437E-3</v>
          </cell>
          <cell r="F330">
            <v>1.6039226509616391E-2</v>
          </cell>
          <cell r="G330">
            <v>2.6496466908077835E-2</v>
          </cell>
          <cell r="H330">
            <v>6.9960197741433874E-2</v>
          </cell>
          <cell r="I330">
            <v>0.10155886993665715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3.1112908896582403E-5</v>
          </cell>
          <cell r="F331">
            <v>6.0478061719430903E-5</v>
          </cell>
          <cell r="G331">
            <v>1.04089659571369E-4</v>
          </cell>
          <cell r="H331">
            <v>2.6721017837786699E-4</v>
          </cell>
          <cell r="I331">
            <v>6.8006249723063801E-4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1.083350099564284E-5</v>
          </cell>
          <cell r="E332">
            <v>4.7735968827735501E-5</v>
          </cell>
          <cell r="F332">
            <v>1.0386423405877972E-4</v>
          </cell>
          <cell r="G332">
            <v>1.7966742304755849E-4</v>
          </cell>
          <cell r="H332">
            <v>5.3313008912582167E-4</v>
          </cell>
          <cell r="I332">
            <v>8.5657347039176082E-4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1.7764294516039148E-3</v>
          </cell>
          <cell r="E333">
            <v>1.9014878405025789E-3</v>
          </cell>
          <cell r="F333">
            <v>2.7474243601047234E-3</v>
          </cell>
          <cell r="G333">
            <v>3.192980172132561E-3</v>
          </cell>
          <cell r="H333">
            <v>5.0756605018163446E-3</v>
          </cell>
          <cell r="I333">
            <v>7.0496818290455704E-3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9.7088347751177768E-3</v>
          </cell>
          <cell r="E334">
            <v>1.0218539502640863E-2</v>
          </cell>
          <cell r="F334">
            <v>1.4441054951115011E-2</v>
          </cell>
          <cell r="G334">
            <v>1.568538038867948E-2</v>
          </cell>
          <cell r="H334">
            <v>2.161612835105416E-2</v>
          </cell>
          <cell r="I334">
            <v>2.7290362627388615E-2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2.1469696374731301E-5</v>
          </cell>
          <cell r="F335">
            <v>2.4365341148601499E-5</v>
          </cell>
          <cell r="G335">
            <v>3.6497743787151898E-5</v>
          </cell>
          <cell r="H335">
            <v>7.4218828206308696E-5</v>
          </cell>
          <cell r="I335">
            <v>1.32945732004559E-4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1.6216788069279221E-6</v>
          </cell>
          <cell r="E336">
            <v>-7.7456815175605943E-7</v>
          </cell>
          <cell r="F336">
            <v>1.9977804429029138E-5</v>
          </cell>
          <cell r="G336">
            <v>6.1464941251855029E-5</v>
          </cell>
          <cell r="H336">
            <v>1.1498319528018602E-4</v>
          </cell>
          <cell r="I336">
            <v>1.5786317031436968E-4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4.2901408392479417E-4</v>
          </cell>
          <cell r="F337">
            <v>1.2230804010242139E-3</v>
          </cell>
          <cell r="G337">
            <v>1.1857851722729001E-3</v>
          </cell>
          <cell r="H337">
            <v>2.0160774518146207E-3</v>
          </cell>
          <cell r="I337">
            <v>8.9952970993652541E-4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3.3931782313710232E-3</v>
          </cell>
          <cell r="F338">
            <v>9.4045913967788844E-3</v>
          </cell>
          <cell r="G338">
            <v>8.5324817143348584E-3</v>
          </cell>
          <cell r="H338">
            <v>1.280357874176714E-2</v>
          </cell>
          <cell r="I338">
            <v>5.2639897537070917E-3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1.39660579390963E-5</v>
          </cell>
          <cell r="F339">
            <v>1.7614321163862599E-5</v>
          </cell>
          <cell r="G339">
            <v>1.96439201167835E-5</v>
          </cell>
          <cell r="H339">
            <v>3.4516196197792102E-5</v>
          </cell>
          <cell r="I339">
            <v>1.7735758559299601E-5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1.39660579390963E-5</v>
          </cell>
          <cell r="F340">
            <v>2.9971160349452197E-5</v>
          </cell>
          <cell r="G340">
            <v>2.9213712188084422E-5</v>
          </cell>
          <cell r="H340">
            <v>4.7458065192834568E-5</v>
          </cell>
          <cell r="I340">
            <v>2.376088708039276E-5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4.7847770920647389E-2</v>
          </cell>
          <cell r="E341">
            <v>0.26174178982747737</v>
          </cell>
          <cell r="F341">
            <v>0.401087680483247</v>
          </cell>
          <cell r="G341">
            <v>0.85248866133663037</v>
          </cell>
          <cell r="H341">
            <v>1.5206646000271951</v>
          </cell>
          <cell r="I341">
            <v>2.0683434180897673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2.6410835747510686E-2</v>
          </cell>
          <cell r="E342">
            <v>0.14447526575182484</v>
          </cell>
          <cell r="F342">
            <v>0.22139089545385598</v>
          </cell>
          <cell r="G342">
            <v>0.47055354048815867</v>
          </cell>
          <cell r="H342">
            <v>0.78808902151783322</v>
          </cell>
          <cell r="I342">
            <v>0.96935383470298497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4.1844895588044701E-3</v>
          </cell>
          <cell r="E343">
            <v>2.23939719821671E-2</v>
          </cell>
          <cell r="F343">
            <v>3.3907761903473999E-2</v>
          </cell>
          <cell r="G343">
            <v>8.2504301974821101E-2</v>
          </cell>
          <cell r="H343">
            <v>0.112306174991637</v>
          </cell>
          <cell r="I343">
            <v>0.27101180003993602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5.651188153226845E-3</v>
          </cell>
          <cell r="E344">
            <v>2.7963403853580555E-2</v>
          </cell>
          <cell r="F344">
            <v>5.9812482887523992E-2</v>
          </cell>
          <cell r="G344">
            <v>0.12864854413598401</v>
          </cell>
          <cell r="H344">
            <v>0.23039731300494184</v>
          </cell>
          <cell r="I344">
            <v>0.31394857123152403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16.303441344751398</v>
          </cell>
          <cell r="E345">
            <v>21.422110268761401</v>
          </cell>
          <cell r="F345">
            <v>338.41653736441401</v>
          </cell>
          <cell r="G345">
            <v>364.80573300011503</v>
          </cell>
          <cell r="H345">
            <v>90.815454417056898</v>
          </cell>
          <cell r="I345">
            <v>127.28453041784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0.31511093015384906</v>
          </cell>
          <cell r="E346">
            <v>0.45020652383628484</v>
          </cell>
          <cell r="F346">
            <v>6.1306665452669504</v>
          </cell>
          <cell r="G346">
            <v>6.4869913191379585</v>
          </cell>
          <cell r="H346">
            <v>1.6660882440867695</v>
          </cell>
          <cell r="I346">
            <v>2.3162460099059485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0.28906810894949408</v>
          </cell>
          <cell r="E347">
            <v>0.379824650155343</v>
          </cell>
          <cell r="F347">
            <v>6.0002932156810971</v>
          </cell>
          <cell r="G347">
            <v>6.4681867553211925</v>
          </cell>
          <cell r="H347">
            <v>1.6102030925010087</v>
          </cell>
          <cell r="I347">
            <v>2.2568179152099326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2.7047959737541157E-2</v>
          </cell>
          <cell r="E348">
            <v>6.810343507020214E-2</v>
          </cell>
          <cell r="F348">
            <v>9.349711694406164E-2</v>
          </cell>
          <cell r="G348">
            <v>2.1839487174369128E-2</v>
          </cell>
          <cell r="H348">
            <v>4.4424284014057347E-2</v>
          </cell>
          <cell r="I348">
            <v>3.3548836918681192E-2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3.7752166747487318E-3</v>
          </cell>
          <cell r="F349">
            <v>5.6470542509725649E-2</v>
          </cell>
          <cell r="G349">
            <v>1.7671791659808974E-2</v>
          </cell>
          <cell r="H349">
            <v>1.7049600878449353E-2</v>
          </cell>
          <cell r="I349">
            <v>3.3326853237367414E-2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2.8914288989691202E-3</v>
          </cell>
          <cell r="E350">
            <v>7.4440438467577403E-5</v>
          </cell>
          <cell r="F350">
            <v>1.5397525615280299E-3</v>
          </cell>
          <cell r="G350">
            <v>1.04169158622184E-4</v>
          </cell>
          <cell r="H350">
            <v>1.06022612009342E-4</v>
          </cell>
          <cell r="I350">
            <v>2.9116065690969802E-4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0.96250912198061311</v>
          </cell>
          <cell r="E351">
            <v>0.96258356241908072</v>
          </cell>
          <cell r="F351">
            <v>0.96412331498060877</v>
          </cell>
          <cell r="G351">
            <v>0.96422748413923087</v>
          </cell>
          <cell r="H351">
            <v>0.9644945085022596</v>
          </cell>
          <cell r="I351">
            <v>0.48642132551311335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0.12302633446637931</v>
          </cell>
          <cell r="E352">
            <v>0.28295021070953519</v>
          </cell>
          <cell r="F352">
            <v>1.3180425710869328</v>
          </cell>
          <cell r="G352">
            <v>7.6551151035703517</v>
          </cell>
          <cell r="H352">
            <v>16.441362508589989</v>
          </cell>
          <cell r="I352">
            <v>16.952416001824162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8.4045962637052635E-2</v>
          </cell>
          <cell r="E353">
            <v>0.19329863756884161</v>
          </cell>
          <cell r="F353">
            <v>0.90042637752399435</v>
          </cell>
          <cell r="G353">
            <v>5.2296243789400565</v>
          </cell>
          <cell r="H353">
            <v>10.564733978056115</v>
          </cell>
          <cell r="I353">
            <v>9.8518472252260096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2.7294080945440102E-3</v>
          </cell>
          <cell r="E354">
            <v>8.0909038985968705E-3</v>
          </cell>
          <cell r="F354">
            <v>8.1691964413962204E-2</v>
          </cell>
          <cell r="G354">
            <v>0.52156906086640797</v>
          </cell>
          <cell r="H354">
            <v>0.59443460416746896</v>
          </cell>
          <cell r="I354">
            <v>1.41404995080553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9.9944052892516812E-3</v>
          </cell>
          <cell r="E355">
            <v>2.1382319294749617E-2</v>
          </cell>
          <cell r="F355">
            <v>0.10107604160427477</v>
          </cell>
          <cell r="G355">
            <v>0.58162391599484409</v>
          </cell>
          <cell r="H355">
            <v>1.7289673842531583</v>
          </cell>
          <cell r="I355">
            <v>1.7864494415781162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2.5058801300264295E-2</v>
          </cell>
          <cell r="E356">
            <v>2.3192102718204034E-2</v>
          </cell>
          <cell r="F356">
            <v>1.70452494139001E-2</v>
          </cell>
          <cell r="G356">
            <v>8.6172311786424996E-3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3.6358053389468264E-2</v>
          </cell>
          <cell r="E357">
            <v>3.333892287021905E-2</v>
          </cell>
          <cell r="F357">
            <v>2.416799846167407E-2</v>
          </cell>
          <cell r="G357">
            <v>1.2218139190118774E-2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1.2963835762940705E-3</v>
          </cell>
          <cell r="G358">
            <v>6.4882883117752172E-4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9.1226525842100531E-2</v>
          </cell>
          <cell r="E359">
            <v>0.24544425611258391</v>
          </cell>
          <cell r="F359">
            <v>0.77356589269594811</v>
          </cell>
          <cell r="G359">
            <v>1.9728711197962083</v>
          </cell>
          <cell r="H359">
            <v>4.9089780477882838</v>
          </cell>
          <cell r="I359">
            <v>4.6700359264952214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6.8209159192466867E-2</v>
          </cell>
          <cell r="E360">
            <v>0.18351621070210408</v>
          </cell>
          <cell r="F360">
            <v>0.57838746607634495</v>
          </cell>
          <cell r="G360">
            <v>1.4750959661591931</v>
          </cell>
          <cell r="H360">
            <v>3.4515382186380474</v>
          </cell>
          <cell r="I360">
            <v>2.9760800293856784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2.6639374919545599E-3</v>
          </cell>
          <cell r="E361">
            <v>8.3619613406448693E-3</v>
          </cell>
          <cell r="F361">
            <v>3.8626115265162603E-2</v>
          </cell>
          <cell r="G361">
            <v>9.5251473173225396E-2</v>
          </cell>
          <cell r="H361">
            <v>0.112578518788885</v>
          </cell>
          <cell r="I361">
            <v>0.24658420248423499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6.8680489790933696E-3</v>
          </cell>
          <cell r="E362">
            <v>1.6873070513338129E-2</v>
          </cell>
          <cell r="F362">
            <v>5.420789908385789E-2</v>
          </cell>
          <cell r="G362">
            <v>0.13673701557112339</v>
          </cell>
          <cell r="H362">
            <v>0.34062252383679181</v>
          </cell>
          <cell r="I362">
            <v>0.32391017665449129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0.22312762254523885</v>
          </cell>
          <cell r="E363">
            <v>1.1429538077114665</v>
          </cell>
          <cell r="F363">
            <v>3.5156780483543395</v>
          </cell>
          <cell r="G363">
            <v>10.742523867858271</v>
          </cell>
          <cell r="H363">
            <v>19.772484480275391</v>
          </cell>
          <cell r="I363">
            <v>20.584350290768377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0.17230292501773367</v>
          </cell>
          <cell r="E364">
            <v>0.88260826688508298</v>
          </cell>
          <cell r="F364">
            <v>2.7148660674196607</v>
          </cell>
          <cell r="G364">
            <v>8.2955586735098858</v>
          </cell>
          <cell r="H364">
            <v>14.332698620669053</v>
          </cell>
          <cell r="I364">
            <v>13.553391268179432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3.5384873637745E-3</v>
          </cell>
          <cell r="E365">
            <v>5.9731688934687201E-2</v>
          </cell>
          <cell r="F365">
            <v>0.19623202021394101</v>
          </cell>
          <cell r="G365">
            <v>0.64217372284181495</v>
          </cell>
          <cell r="H365">
            <v>0.79994848785239303</v>
          </cell>
          <cell r="I365">
            <v>1.71379298716825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1.8704765110329123E-2</v>
          </cell>
          <cell r="E366">
            <v>9.005560422520921E-2</v>
          </cell>
          <cell r="F366">
            <v>0.27895028755836287</v>
          </cell>
          <cell r="G366">
            <v>0.84803452070313734</v>
          </cell>
          <cell r="H366">
            <v>1.6799396944728149</v>
          </cell>
          <cell r="I366">
            <v>2.0577287250241159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0.70146082327568604</v>
          </cell>
          <cell r="F367">
            <v>2.4584757414809193</v>
          </cell>
          <cell r="G367">
            <v>0.34051093496735396</v>
          </cell>
          <cell r="H367">
            <v>0.82998854428388935</v>
          </cell>
          <cell r="I367">
            <v>0.78838866337257163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1.4954239289253547E-3</v>
          </cell>
          <cell r="F368">
            <v>5.4344753679095607E-3</v>
          </cell>
          <cell r="G368">
            <v>7.8284503198863462E-4</v>
          </cell>
          <cell r="H368">
            <v>2.1972437698323448E-3</v>
          </cell>
          <cell r="I368">
            <v>2.2653356907514988E-3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1.2437248639639841E-2</v>
          </cell>
          <cell r="F369">
            <v>4.358999541632843E-2</v>
          </cell>
          <cell r="G369">
            <v>6.0374279249530939E-3</v>
          </cell>
          <cell r="H369">
            <v>1.4716108941203707E-2</v>
          </cell>
          <cell r="I369">
            <v>1.3978522400222911E-2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4.0643552364849603E-5</v>
          </cell>
          <cell r="F370">
            <v>8.9744383274131006E-5</v>
          </cell>
          <cell r="G370">
            <v>7.3323618425255998E-6</v>
          </cell>
          <cell r="H370">
            <v>2.8310677328210299E-5</v>
          </cell>
          <cell r="I370">
            <v>3.7122928929506797E-5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4.0643552364849603E-5</v>
          </cell>
          <cell r="F371">
            <v>1.2995072131341423E-4</v>
          </cell>
          <cell r="G371">
            <v>1.5815860567994005E-5</v>
          </cell>
          <cell r="H371">
            <v>4.6179487078007755E-5</v>
          </cell>
          <cell r="I371">
            <v>5.4568233275362639E-5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5.1001560029953546E-3</v>
          </cell>
          <cell r="F372">
            <v>9.9843776104629276E-3</v>
          </cell>
          <cell r="G372">
            <v>1.855944145784327E-2</v>
          </cell>
          <cell r="H372">
            <v>2.6691675564881476E-2</v>
          </cell>
          <cell r="I372">
            <v>0.22269963073845087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1.0965638297246467E-2</v>
          </cell>
          <cell r="F373">
            <v>2.090529525108932E-2</v>
          </cell>
          <cell r="G373">
            <v>3.6876768992395309E-2</v>
          </cell>
          <cell r="H373">
            <v>4.7433664388201104E-2</v>
          </cell>
          <cell r="I373">
            <v>0.36910747238733121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3.7132209475124401E-4</v>
          </cell>
          <cell r="F374">
            <v>4.2323502410709202E-4</v>
          </cell>
          <cell r="G374">
            <v>7.4382183380065697E-4</v>
          </cell>
          <cell r="H374">
            <v>1.0831049558284601E-3</v>
          </cell>
          <cell r="I374">
            <v>1.6690610715762999E-2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3.7132209475124401E-4</v>
          </cell>
          <cell r="F375">
            <v>7.9329722733855238E-4</v>
          </cell>
          <cell r="G375">
            <v>1.4860510918951989E-3</v>
          </cell>
          <cell r="H375">
            <v>2.2395948080323946E-3</v>
          </cell>
          <cell r="I375">
            <v>1.7413801827937742E-2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0.59457187931892297</v>
          </cell>
          <cell r="F376">
            <v>1.424420641385467</v>
          </cell>
          <cell r="G376">
            <v>0.66919819533686298</v>
          </cell>
          <cell r="H376">
            <v>1.4098031561783317</v>
          </cell>
          <cell r="I376">
            <v>1.064568809524266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8.9605436036719634E-4</v>
          </cell>
          <cell r="F377">
            <v>2.2065961370393906E-3</v>
          </cell>
          <cell r="G377">
            <v>1.0810105443390435E-3</v>
          </cell>
          <cell r="H377">
            <v>2.6066195298097613E-3</v>
          </cell>
          <cell r="I377">
            <v>2.1166756566287082E-3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1.0542054597853248E-2</v>
          </cell>
          <cell r="F378">
            <v>2.5255685130947999E-2</v>
          </cell>
          <cell r="G378">
            <v>1.1865216229377008E-2</v>
          </cell>
          <cell r="H378">
            <v>2.4996509861317948E-2</v>
          </cell>
          <cell r="I378">
            <v>1.8875333502203311E-2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2.2060397162389699E-5</v>
          </cell>
          <cell r="F379">
            <v>2.7730555603317E-5</v>
          </cell>
          <cell r="G379">
            <v>8.9197222440977299E-6</v>
          </cell>
          <cell r="H379">
            <v>2.9750338613619299E-5</v>
          </cell>
          <cell r="I379">
            <v>2.8585595342989101E-5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2.2060397162389699E-5</v>
          </cell>
          <cell r="F380">
            <v>4.9714889979094935E-5</v>
          </cell>
          <cell r="G380">
            <v>2.1205214840339994E-5</v>
          </cell>
          <cell r="H380">
            <v>5.3748912375350991E-5</v>
          </cell>
          <cell r="I380">
            <v>4.7409893605475071E-5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0.5078291804715499</v>
          </cell>
          <cell r="E381">
            <v>3.3777530275106598</v>
          </cell>
          <cell r="F381">
            <v>8.2797903458342805</v>
          </cell>
          <cell r="G381">
            <v>12.144337661030129</v>
          </cell>
          <cell r="H381">
            <v>25.854484290360656</v>
          </cell>
          <cell r="I381">
            <v>2.2833185166781478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8.5852345524037364E-4</v>
          </cell>
          <cell r="E382">
            <v>5.8956100969738117E-3</v>
          </cell>
          <cell r="F382">
            <v>1.4939636045229599E-2</v>
          </cell>
          <cell r="G382">
            <v>2.2923235831044511E-2</v>
          </cell>
          <cell r="H382">
            <v>5.6759445048852671E-2</v>
          </cell>
          <cell r="I382">
            <v>5.1360155577858009E-3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6.928092503022505E-3</v>
          </cell>
          <cell r="E383">
            <v>4.6081214563583384E-2</v>
          </cell>
          <cell r="F383">
            <v>0.11295757634153183</v>
          </cell>
          <cell r="G383">
            <v>0.16567991352019279</v>
          </cell>
          <cell r="H383">
            <v>0.35272147735826204</v>
          </cell>
          <cell r="I383">
            <v>3.1150320827805594E-2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1.13849899437518E-4</v>
          </cell>
          <cell r="F384">
            <v>1.86287220385573E-4</v>
          </cell>
          <cell r="G384">
            <v>2.1891500827224899E-4</v>
          </cell>
          <cell r="H384">
            <v>9.9619869684515103E-4</v>
          </cell>
          <cell r="I384">
            <v>3.6813978431521399E-5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4.81310993058984E-7</v>
          </cell>
          <cell r="E385">
            <v>1.1393921610839444E-4</v>
          </cell>
          <cell r="F385">
            <v>2.9808092262878619E-4</v>
          </cell>
          <cell r="G385">
            <v>5.0173812726964442E-4</v>
          </cell>
          <cell r="H385">
            <v>1.2339580695414328E-3</v>
          </cell>
          <cell r="I385">
            <v>1.18374266008197E-4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0.34875907704988501</v>
          </cell>
          <cell r="F386">
            <v>0.81102078052006998</v>
          </cell>
          <cell r="G386">
            <v>0.77552370661249903</v>
          </cell>
          <cell r="H386">
            <v>1.0536094987825</v>
          </cell>
          <cell r="I386">
            <v>0.76485382668960811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3.4889594310507971E-4</v>
          </cell>
          <cell r="F387">
            <v>8.3281656838535604E-4</v>
          </cell>
          <cell r="G387">
            <v>8.2941798371362536E-4</v>
          </cell>
          <cell r="H387">
            <v>1.2971157291334888E-3</v>
          </cell>
          <cell r="I387">
            <v>1.0299529774296279E-3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6.183671578898672E-3</v>
          </cell>
          <cell r="F388">
            <v>1.437980107305087E-2</v>
          </cell>
          <cell r="G388">
            <v>1.3750420330008841E-2</v>
          </cell>
          <cell r="H388">
            <v>1.8681019481959195E-2</v>
          </cell>
          <cell r="I388">
            <v>1.3561238061872477E-2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9.2084388326232299E-6</v>
          </cell>
          <cell r="F389">
            <v>1.04487355567066E-5</v>
          </cell>
          <cell r="G389">
            <v>7.4399797174683202E-6</v>
          </cell>
          <cell r="H389">
            <v>1.6315509308021699E-5</v>
          </cell>
          <cell r="I389">
            <v>1.7987602068502901E-5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9.2084388326232299E-6</v>
          </cell>
          <cell r="F390">
            <v>1.9615036010471665E-5</v>
          </cell>
          <cell r="G390">
            <v>1.839463134726423E-5</v>
          </cell>
          <cell r="H390">
            <v>2.8979021844848936E-5</v>
          </cell>
          <cell r="I390">
            <v>2.3530701466860065E-5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9.7376507059802613</v>
          </cell>
          <cell r="E391">
            <v>5.2672372331780739</v>
          </cell>
          <cell r="F391">
            <v>8.8506516388693299</v>
          </cell>
          <cell r="G391">
            <v>10.239841836227175</v>
          </cell>
          <cell r="H391">
            <v>4.1861984227861457</v>
          </cell>
          <cell r="I391">
            <v>1.4886443478719189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1.161953441325022E-2</v>
          </cell>
          <cell r="E392">
            <v>6.3405220002263236E-3</v>
          </cell>
          <cell r="F392">
            <v>1.0848894537460402E-2</v>
          </cell>
          <cell r="G392">
            <v>1.3127927567983706E-2</v>
          </cell>
          <cell r="H392">
            <v>6.2494712446314066E-3</v>
          </cell>
          <cell r="I392">
            <v>2.3328588148891129E-3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0.13284653077735681</v>
          </cell>
          <cell r="E393">
            <v>7.1858625282101934E-2</v>
          </cell>
          <cell r="F393">
            <v>0.12074558852482038</v>
          </cell>
          <cell r="G393">
            <v>0.13969770581483182</v>
          </cell>
          <cell r="H393">
            <v>5.7110483257655463E-2</v>
          </cell>
          <cell r="I393">
            <v>2.0308926983245816E-2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2.3786013716524101E-5</v>
          </cell>
          <cell r="F394">
            <v>5.7409497689932898E-5</v>
          </cell>
          <cell r="G394">
            <v>8.0082199588781303E-5</v>
          </cell>
          <cell r="H394">
            <v>4.82778993389016E-5</v>
          </cell>
          <cell r="I394">
            <v>1.25903839649066E-5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1.8398497938024104E-4</v>
          </cell>
          <cell r="E395">
            <v>1.4015246045283108E-4</v>
          </cell>
          <cell r="F395">
            <v>2.1630635042142401E-4</v>
          </cell>
          <cell r="G395">
            <v>2.4882056382872841E-4</v>
          </cell>
          <cell r="H395">
            <v>1.2312919743739904E-4</v>
          </cell>
          <cell r="I395">
            <v>4.4670974387565294E-5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0.14623093209094201</v>
          </cell>
          <cell r="F396">
            <v>0.54925822590737994</v>
          </cell>
          <cell r="G396">
            <v>0.44138009832600439</v>
          </cell>
          <cell r="H396">
            <v>0.53793685469359698</v>
          </cell>
          <cell r="I396">
            <v>0.21375397184359701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9.7718451577006069E-5</v>
          </cell>
          <cell r="F397">
            <v>3.780677195991627E-4</v>
          </cell>
          <cell r="G397">
            <v>3.1651563047250012E-4</v>
          </cell>
          <cell r="H397">
            <v>4.4328712095070274E-4</v>
          </cell>
          <cell r="I397">
            <v>1.9067724570990879E-4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2.5927470228890455E-3</v>
          </cell>
          <cell r="F398">
            <v>9.738621026726596E-3</v>
          </cell>
          <cell r="G398">
            <v>7.8258882681915484E-3</v>
          </cell>
          <cell r="H398">
            <v>9.5378874945673472E-3</v>
          </cell>
          <cell r="I398">
            <v>3.7899640397800831E-3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1.8600429030699099E-6</v>
          </cell>
          <cell r="F399">
            <v>4.5266932334177403E-6</v>
          </cell>
          <cell r="G399">
            <v>2.3955256316169302E-6</v>
          </cell>
          <cell r="H399">
            <v>4.7183143551122504E-6</v>
          </cell>
          <cell r="I399">
            <v>2.0893457349200101E-6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1.8600429030699099E-6</v>
          </cell>
          <cell r="F400">
            <v>6.3540137910990734E-6</v>
          </cell>
          <cell r="G400">
            <v>4.5926413472785197E-6</v>
          </cell>
          <cell r="H400">
            <v>7.3110523638397564E-6</v>
          </cell>
          <cell r="I400">
            <v>2.8825772933657427E-6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45.6129609716671</v>
          </cell>
          <cell r="E401">
            <v>51.523721635194136</v>
          </cell>
          <cell r="F401">
            <v>96.86479902463013</v>
          </cell>
          <cell r="G401">
            <v>159.25596580860679</v>
          </cell>
          <cell r="H401">
            <v>56.259933787607196</v>
          </cell>
          <cell r="I401">
            <v>3.5783295563293072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3.6060703388498871E-2</v>
          </cell>
          <cell r="E402">
            <v>4.0955410447591344E-2</v>
          </cell>
          <cell r="F402">
            <v>7.9693253283412896E-2</v>
          </cell>
          <cell r="G402">
            <v>0.14264204138257464</v>
          </cell>
          <cell r="H402">
            <v>5.5512294178174423E-2</v>
          </cell>
          <cell r="I402">
            <v>3.7288880323104521E-3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0.62227777587540312</v>
          </cell>
          <cell r="E403">
            <v>0.70291571125776553</v>
          </cell>
          <cell r="F403">
            <v>1.3214842977439321</v>
          </cell>
          <cell r="G403">
            <v>2.172659833678126</v>
          </cell>
          <cell r="H403">
            <v>0.76752979246394593</v>
          </cell>
          <cell r="I403">
            <v>4.8817592855788634E-2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5.55476366236225E-5</v>
          </cell>
          <cell r="F404">
            <v>6.7265979649034995E-4</v>
          </cell>
          <cell r="G404">
            <v>1.7218605645577399E-3</v>
          </cell>
          <cell r="H404">
            <v>2.0272586078725499E-4</v>
          </cell>
          <cell r="I404">
            <v>9.8582104682857501E-6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6.9685473372285006E-4</v>
          </cell>
          <cell r="E405">
            <v>8.0732650022307968E-4</v>
          </cell>
          <cell r="F405">
            <v>1.5003603172807451E-3</v>
          </cell>
          <cell r="G405">
            <v>2.6768403639528563E-3</v>
          </cell>
          <cell r="H405">
            <v>1.0433433181729417E-3</v>
          </cell>
          <cell r="I405">
            <v>6.6830642989654097E-5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4.3291448615962134</v>
          </cell>
          <cell r="E406">
            <v>0.83744388659978397</v>
          </cell>
          <cell r="F406">
            <v>2.7120125659441703</v>
          </cell>
          <cell r="G406">
            <v>1.146326921916105</v>
          </cell>
          <cell r="H406">
            <v>0.85849169769257794</v>
          </cell>
          <cell r="I406">
            <v>0.35377700169348503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2.2824858979455186E-3</v>
          </cell>
          <cell r="E407">
            <v>4.4567858368723247E-4</v>
          </cell>
          <cell r="F407">
            <v>1.4611744853032943E-3</v>
          </cell>
          <cell r="G407">
            <v>6.5005144265236465E-4</v>
          </cell>
          <cell r="H407">
            <v>5.7222234402736253E-4</v>
          </cell>
          <cell r="I407">
            <v>2.5328953106880072E-4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5.9060639312363029E-2</v>
          </cell>
          <cell r="E408">
            <v>1.1424882491129372E-2</v>
          </cell>
          <cell r="F408">
            <v>3.6998807175227438E-2</v>
          </cell>
          <cell r="G408">
            <v>1.5638839316727229E-2</v>
          </cell>
          <cell r="H408">
            <v>1.1712028617906935E-2</v>
          </cell>
          <cell r="I408">
            <v>4.8264256711253008E-3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9.3249315243020698E-7</v>
          </cell>
          <cell r="F409">
            <v>2.1400866618490699E-6</v>
          </cell>
          <cell r="G409">
            <v>1.7322595895278099E-6</v>
          </cell>
          <cell r="H409">
            <v>3.0996250240347301E-6</v>
          </cell>
          <cell r="I409">
            <v>5.7172395499456897E-7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9.6974906950428909E-6</v>
          </cell>
          <cell r="E410">
            <v>-1.310797509524927E-7</v>
          </cell>
          <cell r="F410">
            <v>9.644766306728821E-6</v>
          </cell>
          <cell r="G410">
            <v>4.0337806885599875E-6</v>
          </cell>
          <cell r="H410">
            <v>4.0279250437345388E-6</v>
          </cell>
          <cell r="I410">
            <v>9.2843838741855095E-7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2.7590217324151199E-2</v>
          </cell>
          <cell r="E411">
            <v>2.87096957139596E-2</v>
          </cell>
          <cell r="F411">
            <v>1.7702395391789898E-2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4.8675451903086187E-3</v>
          </cell>
          <cell r="E412">
            <v>4.060486383090975E-3</v>
          </cell>
          <cell r="F412">
            <v>1.5745777315072482E-3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4.891882504282144E-4</v>
          </cell>
          <cell r="E413">
            <v>5.090371580489286E-4</v>
          </cell>
          <cell r="F413">
            <v>3.1387225871968004E-4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1.3280675474551599E-5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1.2623131573267701</v>
          </cell>
          <cell r="E415">
            <v>1.27506766674758</v>
          </cell>
          <cell r="F415">
            <v>1.2132029863595499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0.2405572913628698</v>
          </cell>
          <cell r="E416">
            <v>0.19464519446139905</v>
          </cell>
          <cell r="F416">
            <v>0.11620548584676947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1.7221189049478499E-2</v>
          </cell>
          <cell r="E417">
            <v>1.7395193270771863E-2</v>
          </cell>
          <cell r="F417">
            <v>1.6551200359611908E-2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2.1864510268322919E-3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3.3179518712666813E-2</v>
          </cell>
          <cell r="E419">
            <v>9.0762211145500413E-2</v>
          </cell>
          <cell r="F419">
            <v>0.30055456861756091</v>
          </cell>
          <cell r="G419">
            <v>1.5000766592115431</v>
          </cell>
          <cell r="H419">
            <v>3.5228899830755314</v>
          </cell>
          <cell r="I419">
            <v>5.5650986736411312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3.3179518712666813E-2</v>
          </cell>
          <cell r="E420">
            <v>9.0762211145500413E-2</v>
          </cell>
          <cell r="F420">
            <v>0.30055456861756091</v>
          </cell>
          <cell r="G420">
            <v>1.5000766592115431</v>
          </cell>
          <cell r="H420">
            <v>3.5228899830755314</v>
          </cell>
          <cell r="I420">
            <v>5.5650986736411312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1.9370923949961399E-2</v>
          </cell>
          <cell r="E421">
            <v>1.6767738083067099E-2</v>
          </cell>
          <cell r="F421">
            <v>2.7020346831326099E-2</v>
          </cell>
          <cell r="G421">
            <v>0.10452908763362399</v>
          </cell>
          <cell r="H421">
            <v>0.18022986879771999</v>
          </cell>
          <cell r="I421">
            <v>0.46737086828746099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1.9370923949961399E-2</v>
          </cell>
          <cell r="E422">
            <v>3.6138662033028499E-2</v>
          </cell>
          <cell r="F422">
            <v>6.3159008864354604E-2</v>
          </cell>
          <cell r="G422">
            <v>0.160269166119094</v>
          </cell>
          <cell r="H422">
            <v>0.37329915651726397</v>
          </cell>
          <cell r="I422">
            <v>0.58838950133248502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2.0722285520762746E-3</v>
          </cell>
          <cell r="H423">
            <v>6.1604920727552793E-3</v>
          </cell>
          <cell r="I423">
            <v>5.8538323274821245E-3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8.8404990502398313E-3</v>
          </cell>
          <cell r="H424">
            <v>2.3862110533157569E-2</v>
          </cell>
          <cell r="I424">
            <v>2.0161729577056964E-2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4.6346580003383998E-5</v>
          </cell>
          <cell r="H425">
            <v>6.2527393207147201E-5</v>
          </cell>
          <cell r="I425">
            <v>9.8915858959071999E-5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4.6346580003383998E-5</v>
          </cell>
          <cell r="H426">
            <v>1.3328347284270354E-4</v>
          </cell>
          <cell r="I426">
            <v>1.414308192276078E-4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1.3330915776350383E-3</v>
          </cell>
          <cell r="H427">
            <v>7.0584266636105784E-3</v>
          </cell>
          <cell r="I427">
            <v>6.5675271484860994E-3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7.8833804741133447E-3</v>
          </cell>
          <cell r="H428">
            <v>3.7833818928625612E-2</v>
          </cell>
          <cell r="I428">
            <v>3.1482889936342635E-2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2.9111666976207699E-5</v>
          </cell>
          <cell r="H429">
            <v>7.1203114520963597E-5</v>
          </cell>
          <cell r="I429">
            <v>9.8969393704001103E-5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2.9111666976207699E-5</v>
          </cell>
          <cell r="H430">
            <v>1.5055130791507526E-4</v>
          </cell>
          <cell r="I430">
            <v>1.4783195597745981E-4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5.533862958185011E-4</v>
          </cell>
          <cell r="H431">
            <v>1.7921410141540734E-3</v>
          </cell>
          <cell r="I431">
            <v>1.8746108197277582E-3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4.8925308643993541E-3</v>
          </cell>
          <cell r="H432">
            <v>1.4264476223969447E-2</v>
          </cell>
          <cell r="I432">
            <v>1.3062343669389518E-2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1.25883168301126E-5</v>
          </cell>
          <cell r="H433">
            <v>2.0971380276367399E-5</v>
          </cell>
          <cell r="I433">
            <v>3.5557290636717199E-5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1.25883168301126E-5</v>
          </cell>
          <cell r="H434">
            <v>4.0638930940161079E-5</v>
          </cell>
          <cell r="I434">
            <v>4.2703058113710629E-5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93.372155674894699</v>
          </cell>
          <cell r="E435">
            <v>91.768878293116899</v>
          </cell>
          <cell r="F435">
            <v>67.2615343313295</v>
          </cell>
          <cell r="G435">
            <v>32.013285995477801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0.62475252041536211</v>
          </cell>
          <cell r="E436">
            <v>0.62799782229469003</v>
          </cell>
          <cell r="F436">
            <v>0.47564978416524545</v>
          </cell>
          <cell r="G436">
            <v>0.23857257445021893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1.2652053614484389</v>
          </cell>
          <cell r="E437">
            <v>1.243480735679092</v>
          </cell>
          <cell r="F437">
            <v>0.91140290421855708</v>
          </cell>
          <cell r="G437">
            <v>0.43378436308235457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4.3882495444724862E-2</v>
          </cell>
          <cell r="G438">
            <v>2.1943090337280518E-2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1.480587049655738E-4</v>
          </cell>
          <cell r="H439">
            <v>5.2424515091087039E-4</v>
          </cell>
          <cell r="I439">
            <v>2.1327992355600617E-4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1.9507936727878143E-3</v>
          </cell>
          <cell r="H440">
            <v>6.2161944647849167E-3</v>
          </cell>
          <cell r="I440">
            <v>2.2583230853924058E-3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2.5710784951614202E-6</v>
          </cell>
          <cell r="H441">
            <v>4.4606530805066599E-6</v>
          </cell>
          <cell r="I441">
            <v>2.07496494819724E-6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2.5710784951614202E-6</v>
          </cell>
          <cell r="H442">
            <v>6.9165532254289409E-6</v>
          </cell>
          <cell r="I442">
            <v>2.8247916810281048E-6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3.2064335604833198</v>
          </cell>
          <cell r="E446">
            <v>4.0523372538410802</v>
          </cell>
          <cell r="F446">
            <v>3.7193903834321098</v>
          </cell>
          <cell r="G446">
            <v>3.8379965510865599</v>
          </cell>
          <cell r="H446">
            <v>2.0015197769749999</v>
          </cell>
          <cell r="I446">
            <v>1.4593215448002801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4.2995152833324699</v>
          </cell>
          <cell r="E447">
            <v>8.3518525371735493</v>
          </cell>
          <cell r="F447">
            <v>10.346339476790629</v>
          </cell>
          <cell r="G447">
            <v>10.178649162695169</v>
          </cell>
          <cell r="H447">
            <v>5.6149870893470659</v>
          </cell>
          <cell r="I447">
            <v>2.8183413019773602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33.177226009973722</v>
          </cell>
          <cell r="E448">
            <v>29.362975987611048</v>
          </cell>
          <cell r="F448">
            <v>29.480206143231221</v>
          </cell>
          <cell r="G448">
            <v>37.143869221256026</v>
          </cell>
          <cell r="H448">
            <v>11.439253772755809</v>
          </cell>
          <cell r="I448">
            <v>1.65761367692762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0.30709316757473715</v>
          </cell>
          <cell r="E449">
            <v>0.28332874050875334</v>
          </cell>
          <cell r="F449">
            <v>0.27199245225118579</v>
          </cell>
          <cell r="G449">
            <v>0.32462390936841024</v>
          </cell>
          <cell r="H449">
            <v>9.3644062799437919E-2</v>
          </cell>
          <cell r="I449">
            <v>1.4109077716993859E-2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0.44955590799422485</v>
          </cell>
          <cell r="E450">
            <v>0.39787230335516283</v>
          </cell>
          <cell r="F450">
            <v>0.39946078784866251</v>
          </cell>
          <cell r="G450">
            <v>0.50330446099262971</v>
          </cell>
          <cell r="H450">
            <v>0.15500343865522767</v>
          </cell>
          <cell r="I450">
            <v>2.2460889931268595E-2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6.6593565251792802E-4</v>
          </cell>
          <cell r="F451">
            <v>9.8691849483460905E-3</v>
          </cell>
          <cell r="G451">
            <v>1.5629204955963E-2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3.6029660375251862E-2</v>
          </cell>
          <cell r="E452">
            <v>3.0281434366599792E-2</v>
          </cell>
          <cell r="F452">
            <v>3.9978259584954032E-2</v>
          </cell>
          <cell r="G452">
            <v>4.8379967672660243E-2</v>
          </cell>
          <cell r="H452">
            <v>1.3915923732929906E-2</v>
          </cell>
          <cell r="I452">
            <v>2.0847556452929538E-3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9.3206392155002593</v>
          </cell>
          <cell r="H453">
            <v>9.9105565092554126</v>
          </cell>
          <cell r="I453">
            <v>13.228592790690307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8.8261693481368753E-3</v>
          </cell>
          <cell r="H454">
            <v>1.3308681015602357E-2</v>
          </cell>
          <cell r="I454">
            <v>3.1021494273565996E-2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8.2397703164149225E-3</v>
          </cell>
          <cell r="H455">
            <v>1.3070298384617157E-2</v>
          </cell>
          <cell r="I455">
            <v>2.8788272009004377E-2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9.218259968812521E-3</v>
          </cell>
          <cell r="H456">
            <v>1.2831221320869455E-2</v>
          </cell>
          <cell r="I456">
            <v>2.0214006654211681E-2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1.0479286713682015E-2</v>
          </cell>
          <cell r="H457">
            <v>1.3441790244037952E-2</v>
          </cell>
          <cell r="I457">
            <v>1.7807897094183293E-2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1.6125655730997135</v>
          </cell>
          <cell r="H458">
            <v>1.9872795830084142</v>
          </cell>
          <cell r="I458">
            <v>2.9567455168772927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1.417866658432265</v>
          </cell>
          <cell r="H459">
            <v>0.91228815047374168</v>
          </cell>
          <cell r="I459">
            <v>1.571945236206685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1.9102226921194931</v>
          </cell>
          <cell r="H460">
            <v>1.3817634686262348</v>
          </cell>
          <cell r="I460">
            <v>2.2683264752347849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1.3762907206297503</v>
          </cell>
          <cell r="H461">
            <v>0.83563758586453984</v>
          </cell>
          <cell r="I461">
            <v>1.4208428474687251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5.3924796856209399E-2</v>
          </cell>
          <cell r="H462">
            <v>0.15882751366897666</v>
          </cell>
          <cell r="I462">
            <v>0.17448074870159758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7.038775011840788E-2</v>
          </cell>
          <cell r="H463">
            <v>0.11554885358929055</v>
          </cell>
          <cell r="I463">
            <v>9.2653458897295607E-2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0.46895044824532117</v>
          </cell>
          <cell r="H464">
            <v>1.0391153414283962</v>
          </cell>
          <cell r="I464">
            <v>1.4908904875087645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0.34323271517483694</v>
          </cell>
          <cell r="H465">
            <v>0.35705767015298628</v>
          </cell>
          <cell r="I465">
            <v>0.25567562996305782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6.0763494319307679E-2</v>
          </cell>
          <cell r="H466">
            <v>0.41246016728696605</v>
          </cell>
          <cell r="I466">
            <v>0.6724956847522443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0.42351610547192819</v>
          </cell>
          <cell r="H467">
            <v>0.44959583698684874</v>
          </cell>
          <cell r="I467">
            <v>0.34671697883415836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0.52910852847064727</v>
          </cell>
          <cell r="H468">
            <v>0.81316813307330138</v>
          </cell>
          <cell r="I468">
            <v>0.51913896496061751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0.54391879057712345</v>
          </cell>
          <cell r="H469">
            <v>0.91812888023755823</v>
          </cell>
          <cell r="I469">
            <v>0.777238668090944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5.7180494467242028E-2</v>
          </cell>
          <cell r="H470">
            <v>6.6894769574074434E-2</v>
          </cell>
          <cell r="I470">
            <v>4.1378916662502381E-2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5.2909130175674543E-2</v>
          </cell>
          <cell r="H471">
            <v>5.5133155186236391E-2</v>
          </cell>
          <cell r="I471">
            <v>4.1191485816811139E-2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2.5126428743773931E-2</v>
          </cell>
          <cell r="H472">
            <v>2.3774356659026431E-2</v>
          </cell>
          <cell r="I472">
            <v>2.0668112885020053E-2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2.9461334188111383E-2</v>
          </cell>
          <cell r="H473">
            <v>3.3233401501336815E-2</v>
          </cell>
          <cell r="I473">
            <v>2.6666369154158962E-2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0.23920048459343515</v>
          </cell>
          <cell r="H474">
            <v>0.12713602020213771</v>
          </cell>
          <cell r="I474">
            <v>8.9246460604594097E-2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9.3852775315726125E-2</v>
          </cell>
          <cell r="H475">
            <v>0.19218844050530243</v>
          </cell>
          <cell r="I475">
            <v>0.38357997860175241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0.86640917534125705</v>
          </cell>
          <cell r="H476">
            <v>0.37393030553185702</v>
          </cell>
          <cell r="I476">
            <v>4.1440768577237099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0.86640917534125705</v>
          </cell>
          <cell r="H477">
            <v>1.6198128086786143</v>
          </cell>
          <cell r="I477">
            <v>4.6930905714958477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1.3264365701585199</v>
          </cell>
          <cell r="F478">
            <v>1.28140972157916</v>
          </cell>
          <cell r="G478">
            <v>0.76087553254804596</v>
          </cell>
          <cell r="H478">
            <v>1.7383582063193799E-2</v>
          </cell>
          <cell r="I478">
            <v>9.9195579542004503E-3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0.53758662755323283</v>
          </cell>
          <cell r="F479">
            <v>0.5193378607281145</v>
          </cell>
          <cell r="G479">
            <v>0.30837246253048461</v>
          </cell>
          <cell r="H479">
            <v>7.0453284132767644E-3</v>
          </cell>
          <cell r="I479">
            <v>4.0202613735085494E-3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2.76749558055873E-3</v>
          </cell>
          <cell r="E480">
            <v>1.3233414739459799</v>
          </cell>
          <cell r="F480">
            <v>3.34272190447618E-4</v>
          </cell>
          <cell r="G480">
            <v>2.9658255531559601E-4</v>
          </cell>
          <cell r="H480">
            <v>1.0925655496605199E-4</v>
          </cell>
          <cell r="I480">
            <v>4.7187583290546201E-5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2.76749558055873E-3</v>
          </cell>
          <cell r="E481">
            <v>1.32610896952654</v>
          </cell>
          <cell r="F481">
            <v>1.2820062941072645</v>
          </cell>
          <cell r="G481">
            <v>0.75980393952743408</v>
          </cell>
          <cell r="H481">
            <v>-4.0036936880261109E-6</v>
          </cell>
          <cell r="I481">
            <v>3.1018492462004939E-5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32.596612648360782</v>
          </cell>
          <cell r="E482">
            <v>45.113037334983119</v>
          </cell>
          <cell r="F482">
            <v>70.226982573322744</v>
          </cell>
          <cell r="G482">
            <v>109.46342749170117</v>
          </cell>
          <cell r="H482">
            <v>37.49730303361725</v>
          </cell>
          <cell r="I482">
            <v>15.18443879058335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0.15513408696599362</v>
          </cell>
          <cell r="E483">
            <v>0.21470236593977285</v>
          </cell>
          <cell r="F483">
            <v>0.33422487604511997</v>
          </cell>
          <cell r="G483">
            <v>0.52095931142548535</v>
          </cell>
          <cell r="H483">
            <v>0.17845749595395255</v>
          </cell>
          <cell r="I483">
            <v>7.2265915274071363E-2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0.44168851827047179</v>
          </cell>
          <cell r="E484">
            <v>0.61128776876670965</v>
          </cell>
          <cell r="F484">
            <v>0.95158512971982079</v>
          </cell>
          <cell r="G484">
            <v>1.4832442749552979</v>
          </cell>
          <cell r="H484">
            <v>0.50809353704088389</v>
          </cell>
          <cell r="I484">
            <v>0.20575120312443587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1.0688768703511699E-3</v>
          </cell>
          <cell r="F485">
            <v>1.24426289516259E-2</v>
          </cell>
          <cell r="G485">
            <v>2.7630247100758499E-2</v>
          </cell>
          <cell r="H485">
            <v>4.1650699138444103E-3</v>
          </cell>
          <cell r="I485">
            <v>3.4174542429167101E-3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1.2414530820330571E-2</v>
          </cell>
          <cell r="E486">
            <v>1.5171822476303724E-2</v>
          </cell>
          <cell r="F486">
            <v>2.7624500413383934E-2</v>
          </cell>
          <cell r="G486">
            <v>4.869174636578609E-2</v>
          </cell>
          <cell r="H486">
            <v>1.6715812144688365E-2</v>
          </cell>
          <cell r="I486">
            <v>6.8473827598857714E-3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300.71119686484377</v>
          </cell>
          <cell r="E487">
            <v>383.87353818399458</v>
          </cell>
          <cell r="F487">
            <v>408.49982661205615</v>
          </cell>
          <cell r="G487">
            <v>353.63666012073037</v>
          </cell>
          <cell r="H487">
            <v>21.431911943236749</v>
          </cell>
          <cell r="I487">
            <v>3.2610108649648102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2.4648668844368631</v>
          </cell>
          <cell r="E488">
            <v>3.1522553854477944</v>
          </cell>
          <cell r="F488">
            <v>3.328751921167711</v>
          </cell>
          <cell r="G488">
            <v>2.8582846093859819</v>
          </cell>
          <cell r="H488">
            <v>0.14464654316137796</v>
          </cell>
          <cell r="I488">
            <v>2.2294312085454338E-2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4.0746774642932815</v>
          </cell>
          <cell r="E489">
            <v>5.2015384577777048</v>
          </cell>
          <cell r="F489">
            <v>5.5352280028733976</v>
          </cell>
          <cell r="G489">
            <v>4.7918246628825276</v>
          </cell>
          <cell r="H489">
            <v>0.29040531088396643</v>
          </cell>
          <cell r="I489">
            <v>4.4187139091664177E-2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8.1261076872347297E-4</v>
          </cell>
          <cell r="F490">
            <v>2.6279089679827099E-2</v>
          </cell>
          <cell r="G490">
            <v>1.15869818466333E-2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0.21407737152035103</v>
          </cell>
          <cell r="E491">
            <v>0.23906403459803238</v>
          </cell>
          <cell r="F491">
            <v>0.26184897157585579</v>
          </cell>
          <cell r="G491">
            <v>0.22122544692878696</v>
          </cell>
          <cell r="H491">
            <v>1.4186545976704396E-2</v>
          </cell>
          <cell r="I491">
            <v>2.2157690101061228E-3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0.48873647435237622</v>
          </cell>
          <cell r="E492">
            <v>1.2294221079992955</v>
          </cell>
          <cell r="F492">
            <v>3.5168463249156967</v>
          </cell>
          <cell r="G492">
            <v>5.8838461491466463</v>
          </cell>
          <cell r="H492">
            <v>4.1307307485779265</v>
          </cell>
          <cell r="I492">
            <v>0.79559712056978205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5.3643145633049715E-3</v>
          </cell>
          <cell r="E493">
            <v>1.4899697401305128E-2</v>
          </cell>
          <cell r="F493">
            <v>4.007384519672709E-2</v>
          </cell>
          <cell r="G493">
            <v>5.8030711143417985E-2</v>
          </cell>
          <cell r="H493">
            <v>3.6551765224671941E-2</v>
          </cell>
          <cell r="I493">
            <v>7.0689575674348073E-3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6.6676190225426471E-3</v>
          </cell>
          <cell r="E494">
            <v>1.6772470777616622E-2</v>
          </cell>
          <cell r="F494">
            <v>4.7978803886980892E-2</v>
          </cell>
          <cell r="G494">
            <v>8.0270752375806761E-2</v>
          </cell>
          <cell r="H494">
            <v>5.6353761917843498E-2</v>
          </cell>
          <cell r="I494">
            <v>1.0853985273803293E-2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9.5210783268573395E-4</v>
          </cell>
          <cell r="F495">
            <v>4.2396599153936097E-3</v>
          </cell>
          <cell r="G495">
            <v>3.8395928323474802E-3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4.4353527453786103E-4</v>
          </cell>
          <cell r="E496">
            <v>1.3991665077057408E-3</v>
          </cell>
          <cell r="F496">
            <v>5.5246188247646362E-3</v>
          </cell>
          <cell r="G496">
            <v>8.347502501041373E-3</v>
          </cell>
          <cell r="H496">
            <v>5.2984173373161461E-3</v>
          </cell>
          <cell r="I496">
            <v>1.0209821019970056E-3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320.11116160531191</v>
          </cell>
          <cell r="E497">
            <v>422.60935828272102</v>
          </cell>
          <cell r="F497">
            <v>463.60760757651013</v>
          </cell>
          <cell r="G497">
            <v>403.97381754771999</v>
          </cell>
          <cell r="H497">
            <v>25.50596517430186</v>
          </cell>
          <cell r="I497">
            <v>3.4902869814238699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2.2378641547794174</v>
          </cell>
          <cell r="E498">
            <v>2.9563315445075249</v>
          </cell>
          <cell r="F498">
            <v>3.2193691934728954</v>
          </cell>
          <cell r="G498">
            <v>2.7962031618544572</v>
          </cell>
          <cell r="H498">
            <v>0.15847299464718634</v>
          </cell>
          <cell r="I498">
            <v>2.2178541439938644E-2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4.3375496152481317</v>
          </cell>
          <cell r="E499">
            <v>5.7264140688715628</v>
          </cell>
          <cell r="F499">
            <v>6.2819459021207189</v>
          </cell>
          <cell r="G499">
            <v>5.4738999667712767</v>
          </cell>
          <cell r="H499">
            <v>0.34560928420463338</v>
          </cell>
          <cell r="I499">
            <v>4.7293861536908802E-2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6.8587213929732305E-4</v>
          </cell>
          <cell r="F500">
            <v>2.4135839801271299E-2</v>
          </cell>
          <cell r="G500">
            <v>1.0551122937529901E-2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0.18161698609452209</v>
          </cell>
          <cell r="E501">
            <v>0.20326920414807567</v>
          </cell>
          <cell r="F501">
            <v>0.22415213493641253</v>
          </cell>
          <cell r="G501">
            <v>0.19389740103891617</v>
          </cell>
          <cell r="H501">
            <v>1.277157640665318E-2</v>
          </cell>
          <cell r="I501">
            <v>1.9684096787650597E-3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57.820535452092841</v>
          </cell>
          <cell r="E502">
            <v>61.618607572847267</v>
          </cell>
          <cell r="F502">
            <v>62.302497205984928</v>
          </cell>
          <cell r="G502">
            <v>54.680689530559924</v>
          </cell>
          <cell r="H502">
            <v>7.2060925452136422</v>
          </cell>
          <cell r="I502">
            <v>1.42146403611887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0.62331376919653547</v>
          </cell>
          <cell r="E503">
            <v>0.69473571559845027</v>
          </cell>
          <cell r="F503">
            <v>0.69634538868491402</v>
          </cell>
          <cell r="G503">
            <v>0.59502771236308161</v>
          </cell>
          <cell r="H503">
            <v>5.1438620758295119E-2</v>
          </cell>
          <cell r="I503">
            <v>1.013497310388824E-2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0.7888204018020839</v>
          </cell>
          <cell r="E504">
            <v>0.84063584683284032</v>
          </cell>
          <cell r="F504">
            <v>0.84996585547046388</v>
          </cell>
          <cell r="G504">
            <v>0.74598485034870554</v>
          </cell>
          <cell r="H504">
            <v>9.8309584518603527E-2</v>
          </cell>
          <cell r="I504">
            <v>1.9392415226724021E-2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1.02902993375237E-3</v>
          </cell>
          <cell r="F505">
            <v>4.0502704220211098E-3</v>
          </cell>
          <cell r="G505">
            <v>3.10064710987668E-3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5.1155231881089405E-2</v>
          </cell>
          <cell r="E506">
            <v>5.2603662041520907E-2</v>
          </cell>
          <cell r="F506">
            <v>5.6084070106007432E-2</v>
          </cell>
          <cell r="G506">
            <v>4.8775038514437034E-2</v>
          </cell>
          <cell r="H506">
            <v>4.8093337837928881E-3</v>
          </cell>
          <cell r="I506">
            <v>9.6416463182504291E-4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2.3348369286313897E-4</v>
          </cell>
          <cell r="H507">
            <v>5.2266705207997931E-4</v>
          </cell>
          <cell r="I507">
            <v>5.5720763448738211E-4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1.4096115636537078E-2</v>
          </cell>
          <cell r="H508">
            <v>2.9131113419087532E-2</v>
          </cell>
          <cell r="I508">
            <v>2.884085935818188E-2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8.9155675939791399E-6</v>
          </cell>
          <cell r="H509">
            <v>1.7388620140003999E-7</v>
          </cell>
          <cell r="I509">
            <v>8.0137701097393794E-8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8.9155675939791399E-6</v>
          </cell>
          <cell r="H510">
            <v>1.6087274185365557E-5</v>
          </cell>
          <cell r="I510">
            <v>1.5263271958855781E-5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286.00762398432573</v>
          </cell>
          <cell r="E511">
            <v>311.40185620024801</v>
          </cell>
          <cell r="F511">
            <v>600.17363477266281</v>
          </cell>
          <cell r="G511">
            <v>727.26223991572351</v>
          </cell>
          <cell r="H511">
            <v>213.62499980903272</v>
          </cell>
          <cell r="I511">
            <v>38.870807572154597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1.7293176353968249</v>
          </cell>
          <cell r="E512">
            <v>1.9195113102427594</v>
          </cell>
          <cell r="F512">
            <v>3.6187644156905288</v>
          </cell>
          <cell r="G512">
            <v>4.3626516234908062</v>
          </cell>
          <cell r="H512">
            <v>1.3296029840263228</v>
          </cell>
          <cell r="I512">
            <v>0.24928882166143215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3.8754420594082069</v>
          </cell>
          <cell r="E513">
            <v>4.2195373468868249</v>
          </cell>
          <cell r="F513">
            <v>8.1324340755103357</v>
          </cell>
          <cell r="G513">
            <v>9.8545018958770303</v>
          </cell>
          <cell r="H513">
            <v>2.8946476938893322</v>
          </cell>
          <cell r="I513">
            <v>0.52670470964979266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6.6395461652352398E-4</v>
          </cell>
          <cell r="F514">
            <v>0.14278517394771201</v>
          </cell>
          <cell r="G514">
            <v>0.10356257669197801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0.14200357676474432</v>
          </cell>
          <cell r="E515">
            <v>0.15122669403884587</v>
          </cell>
          <cell r="F515">
            <v>0.2894193932912662</v>
          </cell>
          <cell r="G515">
            <v>0.34740864970399526</v>
          </cell>
          <cell r="H515">
            <v>0.14630754595923878</v>
          </cell>
          <cell r="I515">
            <v>2.775951776159458E-2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317.72101427772208</v>
          </cell>
          <cell r="E516">
            <v>373.33817674306806</v>
          </cell>
          <cell r="F516">
            <v>370.79565222132538</v>
          </cell>
          <cell r="G516">
            <v>293.3858577750583</v>
          </cell>
          <cell r="H516">
            <v>7.7827059552328457</v>
          </cell>
          <cell r="I516">
            <v>1.50264395019416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2.319768298908198</v>
          </cell>
          <cell r="E517">
            <v>2.7396154548563842</v>
          </cell>
          <cell r="F517">
            <v>2.7188348109247595</v>
          </cell>
          <cell r="G517">
            <v>2.1778251439079686</v>
          </cell>
          <cell r="H517">
            <v>5.1093909616743281E-2</v>
          </cell>
          <cell r="I517">
            <v>9.958384062759347E-3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4.3345295262990859</v>
          </cell>
          <cell r="E518">
            <v>5.0932902693460766</v>
          </cell>
          <cell r="F518">
            <v>5.0586037137970772</v>
          </cell>
          <cell r="G518">
            <v>4.002535576740212</v>
          </cell>
          <cell r="H518">
            <v>0.10617607033059828</v>
          </cell>
          <cell r="I518">
            <v>2.0499917465131783E-2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7.1643002208718397E-4</v>
          </cell>
          <cell r="F519">
            <v>3.11145031598803E-3</v>
          </cell>
          <cell r="G519">
            <v>2.5234048132964501E-3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0.17860354852977547</v>
          </cell>
          <cell r="E520">
            <v>0.18832628129062698</v>
          </cell>
          <cell r="F520">
            <v>0.1895535800208282</v>
          </cell>
          <cell r="G520">
            <v>0.15138786946310248</v>
          </cell>
          <cell r="H520">
            <v>4.0679064479061154E-3</v>
          </cell>
          <cell r="I520">
            <v>8.3329873577795257E-4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134.96018224532031</v>
          </cell>
          <cell r="E521">
            <v>136.37101467036385</v>
          </cell>
          <cell r="F521">
            <v>132.44526734963534</v>
          </cell>
          <cell r="G521">
            <v>108.62625516871086</v>
          </cell>
          <cell r="H521">
            <v>5.3620510572427698</v>
          </cell>
          <cell r="I521">
            <v>1.07391471908525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0.85874424422433915</v>
          </cell>
          <cell r="E522">
            <v>0.87285315010889619</v>
          </cell>
          <cell r="F522">
            <v>0.84802969974878839</v>
          </cell>
          <cell r="G522">
            <v>0.69984950886274777</v>
          </cell>
          <cell r="H522">
            <v>3.279638390520425E-2</v>
          </cell>
          <cell r="I522">
            <v>6.7255459120432884E-3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1.841203031996187</v>
          </cell>
          <cell r="E523">
            <v>1.8604504047798609</v>
          </cell>
          <cell r="F523">
            <v>1.80689314255983</v>
          </cell>
          <cell r="G523">
            <v>1.4819407253575829</v>
          </cell>
          <cell r="H523">
            <v>7.3152129021047327E-2</v>
          </cell>
          <cell r="I523">
            <v>1.4650951147138469E-2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4.0368911070975998E-4</v>
          </cell>
          <cell r="F524">
            <v>2.0504447748739599E-3</v>
          </cell>
          <cell r="G524">
            <v>1.8745952470023699E-3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7.1142472215613595E-2</v>
          </cell>
          <cell r="E525">
            <v>6.8792225732240739E-2</v>
          </cell>
          <cell r="F525">
            <v>6.9899804975079236E-2</v>
          </cell>
          <cell r="G525">
            <v>5.8648758660478501E-2</v>
          </cell>
          <cell r="H525">
            <v>3.0906120010212143E-3</v>
          </cell>
          <cell r="I525">
            <v>6.4590400161840353E-4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5.2896578285625804</v>
          </cell>
          <cell r="E526">
            <v>2.1048946823422399</v>
          </cell>
          <cell r="F526">
            <v>3.5515330165220802</v>
          </cell>
          <cell r="G526">
            <v>1.8390841282589001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2.6034050423793788E-2</v>
          </cell>
          <cell r="E527">
            <v>1.0456189005349704E-2</v>
          </cell>
          <cell r="F527">
            <v>1.7886815389625391E-2</v>
          </cell>
          <cell r="G527">
            <v>9.2622983188174191E-3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9.3788259371677063E-2</v>
          </cell>
          <cell r="E528">
            <v>3.7320827701103523E-2</v>
          </cell>
          <cell r="F528">
            <v>6.2970443555356012E-2</v>
          </cell>
          <cell r="G528">
            <v>3.2607874614519465E-2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1.3682400289395326E-3</v>
          </cell>
          <cell r="G529">
            <v>6.925280927376113E-4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5956.58593708017</v>
          </cell>
          <cell r="E530">
            <v>5831.9092838757297</v>
          </cell>
          <cell r="F530">
            <v>5422.4591301618902</v>
          </cell>
          <cell r="G530">
            <v>3257.3835467311401</v>
          </cell>
          <cell r="H530">
            <v>641.15899462020298</v>
          </cell>
          <cell r="I530">
            <v>68.881889696873699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84.138415087180164</v>
          </cell>
          <cell r="E531">
            <v>82.399787854517854</v>
          </cell>
          <cell r="F531">
            <v>76.620041034687944</v>
          </cell>
          <cell r="G531">
            <v>46.034029378329073</v>
          </cell>
          <cell r="H531">
            <v>14.037920777307695</v>
          </cell>
          <cell r="I531">
            <v>5.8141950294047797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80.712546572901957</v>
          </cell>
          <cell r="E532">
            <v>79.023161028126367</v>
          </cell>
          <cell r="F532">
            <v>73.475055964253258</v>
          </cell>
          <cell r="G532">
            <v>44.137988438091384</v>
          </cell>
          <cell r="H532">
            <v>8.687791255016295</v>
          </cell>
          <cell r="I532">
            <v>0.93335893898202849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4.6808261691128461</v>
          </cell>
          <cell r="E533">
            <v>4.6056445110235016</v>
          </cell>
          <cell r="F533">
            <v>4.287796088287366</v>
          </cell>
          <cell r="G533">
            <v>2.5826141879659055</v>
          </cell>
          <cell r="H533">
            <v>5.5595093440117509</v>
          </cell>
          <cell r="I533">
            <v>4.9678760780717068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0.10375123824775426</v>
          </cell>
          <cell r="E534">
            <v>0.21785533491987633</v>
          </cell>
          <cell r="F534">
            <v>0.28130729556105633</v>
          </cell>
          <cell r="G534">
            <v>0.31191792223371079</v>
          </cell>
          <cell r="H534">
            <v>0.44300992678780204</v>
          </cell>
          <cell r="I534">
            <v>1.0154160519434297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9.3478620168906939E-3</v>
          </cell>
          <cell r="E535">
            <v>1.95809330717912E-2</v>
          </cell>
          <cell r="F535">
            <v>2.5217428211066453E-2</v>
          </cell>
          <cell r="G535">
            <v>2.7804091264651679E-2</v>
          </cell>
          <cell r="H535">
            <v>3.8272248691049324E-2</v>
          </cell>
          <cell r="I535">
            <v>8.5523389801213157E-2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3.1815902516078097E-2</v>
          </cell>
          <cell r="E536">
            <v>3.4429321397133797E-2</v>
          </cell>
          <cell r="F536">
            <v>2.6144582534095202E-2</v>
          </cell>
          <cell r="G536">
            <v>2.8967152999708999E-2</v>
          </cell>
          <cell r="H536">
            <v>7.6637273191710403E-2</v>
          </cell>
          <cell r="I536">
            <v>0.35240093278811802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3.7747657094925335E-2</v>
          </cell>
          <cell r="E537">
            <v>7.4014637739711869E-2</v>
          </cell>
          <cell r="F537">
            <v>0.100124091096639</v>
          </cell>
          <cell r="G537">
            <v>0.113278326959953</v>
          </cell>
          <cell r="H537">
            <v>0.15993674410571548</v>
          </cell>
          <cell r="I537">
            <v>0.40455305260157182</v>
          </cell>
        </row>
        <row r="538">
          <cell r="A538" t="str">
            <v>TPRLPDSLEXT</v>
          </cell>
          <cell r="B538" t="str">
            <v>VAR_ncap</v>
          </cell>
          <cell r="C538" t="str">
            <v>-</v>
          </cell>
          <cell r="D538">
            <v>5.4793868869829799E-8</v>
          </cell>
          <cell r="E538">
            <v>6.1894377474943698E-8</v>
          </cell>
          <cell r="F538">
            <v>8.6858556386717896E-8</v>
          </cell>
          <cell r="G538">
            <v>8.27156352325429E-8</v>
          </cell>
          <cell r="H538">
            <v>6.3767122486783797E-8</v>
          </cell>
          <cell r="I538">
            <v>2.8248065030474101E-8</v>
          </cell>
        </row>
        <row r="539">
          <cell r="A539" t="str">
            <v>TPRLPDSLEXT</v>
          </cell>
          <cell r="B539" t="str">
            <v>VAR_cap</v>
          </cell>
          <cell r="C539" t="str">
            <v>-</v>
          </cell>
          <cell r="D539">
            <v>5.4793868869829799E-8</v>
          </cell>
          <cell r="E539">
            <v>1.1668824634477299E-7</v>
          </cell>
          <cell r="F539">
            <v>1.3861912001956984E-8</v>
          </cell>
          <cell r="G539">
            <v>-1.1292801323330801E-7</v>
          </cell>
          <cell r="H539">
            <v>-7.3116395965161017E-8</v>
          </cell>
          <cell r="I539">
            <v>-2.5319639903470043E-8</v>
          </cell>
        </row>
        <row r="540">
          <cell r="A540" t="str">
            <v>T_TW-BEVELC-S2</v>
          </cell>
          <cell r="B540" t="str">
            <v>VAR_fout</v>
          </cell>
          <cell r="C540" t="str">
            <v>TPTWL</v>
          </cell>
          <cell r="D540">
            <v>3.1927188791931717E-2</v>
          </cell>
          <cell r="E540">
            <v>6.4391976933212747E-2</v>
          </cell>
          <cell r="F540">
            <v>8.9678777731012294E-2</v>
          </cell>
          <cell r="G540">
            <v>0.10939090335282511</v>
          </cell>
          <cell r="H540">
            <v>9.5533618589062494E-2</v>
          </cell>
          <cell r="I540">
            <v>7.128541897587426E-2</v>
          </cell>
        </row>
        <row r="541">
          <cell r="A541" t="str">
            <v>T_TW-BEVELC-S2</v>
          </cell>
          <cell r="B541" t="str">
            <v>VAR_fin</v>
          </cell>
          <cell r="C541" t="str">
            <v>T-ELC-TWSTGout_S2</v>
          </cell>
          <cell r="D541">
            <v>5.0802872179520021E-3</v>
          </cell>
          <cell r="E541">
            <v>1.0221910806432092E-2</v>
          </cell>
          <cell r="F541">
            <v>1.4187182745929372E-2</v>
          </cell>
          <cell r="G541">
            <v>1.7232557109367951E-2</v>
          </cell>
          <cell r="H541">
            <v>1.4603822181480952E-2</v>
          </cell>
          <cell r="I541">
            <v>1.0723554336511234E-2</v>
          </cell>
        </row>
        <row r="542">
          <cell r="A542" t="str">
            <v>T_TW-BEVELC-S2</v>
          </cell>
          <cell r="B542" t="str">
            <v>VAR_ncap</v>
          </cell>
          <cell r="C542" t="str">
            <v>-</v>
          </cell>
          <cell r="D542">
            <v>1.0643251463647E-2</v>
          </cell>
          <cell r="E542">
            <v>9.7134649015133395E-3</v>
          </cell>
          <cell r="F542">
            <v>1.0682600705035799E-2</v>
          </cell>
          <cell r="G542">
            <v>8.6795649324371404E-3</v>
          </cell>
          <cell r="H542">
            <v>1.3688773169502001E-2</v>
          </cell>
          <cell r="I542">
            <v>1.2732115532868699E-2</v>
          </cell>
        </row>
        <row r="543">
          <cell r="A543" t="str">
            <v>T_TW-BEVELC-S2</v>
          </cell>
          <cell r="B543" t="str">
            <v>VAR_cap</v>
          </cell>
          <cell r="C543" t="str">
            <v>-</v>
          </cell>
          <cell r="D543">
            <v>1.1424157631395123E-2</v>
          </cell>
          <cell r="E543">
            <v>2.1173861382892539E-2</v>
          </cell>
          <cell r="F543">
            <v>3.1862790596313036E-2</v>
          </cell>
          <cell r="G543">
            <v>4.0295549272075203E-2</v>
          </cell>
          <cell r="H543">
            <v>3.6087193469458455E-2</v>
          </cell>
          <cell r="I543">
            <v>2.7798608732068079E-2</v>
          </cell>
        </row>
        <row r="544">
          <cell r="A544" t="str">
            <v>TFRLFH2OFCL</v>
          </cell>
          <cell r="B544" t="str">
            <v>VAR_fout</v>
          </cell>
          <cell r="C544" t="str">
            <v>TFRLF</v>
          </cell>
          <cell r="G544">
            <v>1.4572010156645474E-4</v>
          </cell>
          <cell r="H544">
            <v>2.2017214230142117E-4</v>
          </cell>
          <cell r="I544">
            <v>2.1966714933273614E-4</v>
          </cell>
        </row>
        <row r="545">
          <cell r="A545" t="str">
            <v>TFRLFH2OFCL</v>
          </cell>
          <cell r="B545" t="str">
            <v>VAR_fin</v>
          </cell>
          <cell r="C545" t="str">
            <v>TH2O</v>
          </cell>
          <cell r="G545">
            <v>1.6827489117167572E-2</v>
          </cell>
          <cell r="H545">
            <v>3.0173492463339249E-2</v>
          </cell>
          <cell r="I545">
            <v>3.7017771150456021E-2</v>
          </cell>
        </row>
        <row r="546">
          <cell r="A546" t="str">
            <v>TFRLFH2OFCL</v>
          </cell>
          <cell r="B546" t="str">
            <v>VAR_ncap</v>
          </cell>
          <cell r="C546" t="str">
            <v>-</v>
          </cell>
          <cell r="G546">
            <v>1.4898642553037499E-5</v>
          </cell>
          <cell r="H546">
            <v>6.8307001390119301E-7</v>
          </cell>
          <cell r="I546">
            <v>6.1471158354375397E-7</v>
          </cell>
        </row>
        <row r="547">
          <cell r="A547" t="str">
            <v>TFRLFH2OFCL</v>
          </cell>
          <cell r="B547" t="str">
            <v>VAR_cap</v>
          </cell>
          <cell r="C547" t="str">
            <v>-</v>
          </cell>
          <cell r="G547">
            <v>1.4898642553037499E-5</v>
          </cell>
          <cell r="H547">
            <v>2.1656187112064562E-5</v>
          </cell>
          <cell r="I547">
            <v>2.2319541594959751E-5</v>
          </cell>
        </row>
        <row r="548">
          <cell r="A548" t="str">
            <v>T_TW-BEVELC-S3</v>
          </cell>
          <cell r="B548" t="str">
            <v>VAR_fout</v>
          </cell>
          <cell r="C548" t="str">
            <v>TPTWL</v>
          </cell>
          <cell r="D548">
            <v>1.6433857153879558E-2</v>
          </cell>
          <cell r="E548">
            <v>3.047520355803475E-2</v>
          </cell>
          <cell r="F548">
            <v>4.2394673527117829E-2</v>
          </cell>
          <cell r="G548">
            <v>5.2048516576643854E-2</v>
          </cell>
          <cell r="H548">
            <v>6.24107294883205E-2</v>
          </cell>
          <cell r="I548">
            <v>3.9590564135123928E-2</v>
          </cell>
        </row>
        <row r="549">
          <cell r="A549" t="str">
            <v>T_TW-BEVELC-S3</v>
          </cell>
          <cell r="B549" t="str">
            <v>VAR_fin</v>
          </cell>
          <cell r="C549" t="str">
            <v>T-ELC-TWSTGout_S3</v>
          </cell>
          <cell r="D549">
            <v>4.0179172353446042E-3</v>
          </cell>
          <cell r="E549">
            <v>7.4319478422558835E-3</v>
          </cell>
          <cell r="F549">
            <v>1.0296900428443381E-2</v>
          </cell>
          <cell r="G549">
            <v>1.2576176666504605E-2</v>
          </cell>
          <cell r="H549">
            <v>1.4802080830077719E-2</v>
          </cell>
          <cell r="I549">
            <v>9.1260975079264506E-3</v>
          </cell>
        </row>
        <row r="550">
          <cell r="A550" t="str">
            <v>T_TW-BEVELC-S3</v>
          </cell>
          <cell r="B550" t="str">
            <v>VAR_ncap</v>
          </cell>
          <cell r="C550" t="str">
            <v>-</v>
          </cell>
          <cell r="D550">
            <v>5.45207023522991E-3</v>
          </cell>
          <cell r="E550">
            <v>4.0872288327635396E-3</v>
          </cell>
          <cell r="F550">
            <v>4.8627804093434503E-3</v>
          </cell>
          <cell r="G550">
            <v>4.1787262883793497E-3</v>
          </cell>
          <cell r="H550">
            <v>4.6534710807075398E-3</v>
          </cell>
          <cell r="I550">
            <v>4.9579716283013799E-3</v>
          </cell>
        </row>
        <row r="551">
          <cell r="A551" t="str">
            <v>T_TW-BEVELC-S3</v>
          </cell>
          <cell r="B551" t="str">
            <v>VAR_cap</v>
          </cell>
          <cell r="C551" t="str">
            <v>-</v>
          </cell>
          <cell r="D551">
            <v>5.5562874142799411E-3</v>
          </cell>
          <cell r="E551">
            <v>9.6130196607534732E-3</v>
          </cell>
          <cell r="F551">
            <v>1.4508672718081202E-2</v>
          </cell>
          <cell r="G551">
            <v>1.8623607385543851E-2</v>
          </cell>
          <cell r="H551">
            <v>2.3180044489792287E-2</v>
          </cell>
          <cell r="I551">
            <v>1.5097398152101217E-2</v>
          </cell>
        </row>
        <row r="552">
          <cell r="A552" t="str">
            <v>T_TW-BEVELC-S4</v>
          </cell>
          <cell r="B552" t="str">
            <v>VAR_fout</v>
          </cell>
          <cell r="C552" t="str">
            <v>TPTWL</v>
          </cell>
          <cell r="D552">
            <v>2.0800801905911052E-2</v>
          </cell>
          <cell r="E552">
            <v>3.8363024206613104E-2</v>
          </cell>
          <cell r="F552">
            <v>5.358295025867009E-2</v>
          </cell>
          <cell r="G552">
            <v>6.3295497694054126E-2</v>
          </cell>
          <cell r="H552">
            <v>8.9769949303347696E-2</v>
          </cell>
          <cell r="I552">
            <v>5.6554159408436666E-2</v>
          </cell>
        </row>
        <row r="553">
          <cell r="A553" t="str">
            <v>T_TW-BEVELC-S4</v>
          </cell>
          <cell r="B553" t="str">
            <v>VAR_fin</v>
          </cell>
          <cell r="C553" t="str">
            <v>T-ELC-TWSTGout_S4</v>
          </cell>
          <cell r="D553">
            <v>5.5247029026418296E-3</v>
          </cell>
          <cell r="E553">
            <v>1.0161699775698847E-2</v>
          </cell>
          <cell r="F553">
            <v>1.4127597471770731E-2</v>
          </cell>
          <cell r="G553">
            <v>1.6607970070752747E-2</v>
          </cell>
          <cell r="H553">
            <v>2.3262270847612246E-2</v>
          </cell>
          <cell r="I553">
            <v>1.4282941518085984E-2</v>
          </cell>
        </row>
        <row r="554">
          <cell r="A554" t="str">
            <v>T_TW-BEVELC-S4</v>
          </cell>
          <cell r="B554" t="str">
            <v>VAR_ncap</v>
          </cell>
          <cell r="C554" t="str">
            <v>-</v>
          </cell>
          <cell r="D554">
            <v>7.3331258369759298E-3</v>
          </cell>
          <cell r="E554">
            <v>5.0102201436187299E-3</v>
          </cell>
          <cell r="F554">
            <v>6.5003903542157297E-3</v>
          </cell>
          <cell r="G554">
            <v>4.3676906877201903E-3</v>
          </cell>
          <cell r="H554">
            <v>4.6072988796310296E-3</v>
          </cell>
          <cell r="I554">
            <v>4.4473243496285803E-3</v>
          </cell>
        </row>
        <row r="555">
          <cell r="A555" t="str">
            <v>T_TW-BEVELC-S4</v>
          </cell>
          <cell r="B555" t="str">
            <v>VAR_cap</v>
          </cell>
          <cell r="C555" t="str">
            <v>-</v>
          </cell>
          <cell r="D555">
            <v>7.3410163719727257E-3</v>
          </cell>
          <cell r="E555">
            <v>1.2299454600984694E-2</v>
          </cell>
          <cell r="F555">
            <v>1.8691086493124065E-2</v>
          </cell>
          <cell r="G555">
            <v>2.3060456869076616E-2</v>
          </cell>
          <cell r="H555">
            <v>3.3168361123674495E-2</v>
          </cell>
          <cell r="I555">
            <v>2.1620648654423254E-2</v>
          </cell>
        </row>
        <row r="556">
          <cell r="A556" t="str">
            <v>T_B_u-BeVELCEXT</v>
          </cell>
          <cell r="B556" t="str">
            <v>VAR_fout</v>
          </cell>
          <cell r="C556" t="str">
            <v>TPBSu</v>
          </cell>
          <cell r="D556">
            <v>3.4232120047330843E-3</v>
          </cell>
          <cell r="E556">
            <v>3.245274370752674E-3</v>
          </cell>
          <cell r="F556">
            <v>1.6507784174995439E-3</v>
          </cell>
        </row>
        <row r="557">
          <cell r="A557" t="str">
            <v>T_B_u-BeVELCEXT</v>
          </cell>
          <cell r="B557" t="str">
            <v>VAR_fin</v>
          </cell>
          <cell r="C557" t="str">
            <v>TELC</v>
          </cell>
          <cell r="D557">
            <v>8.1687790818233427E-4</v>
          </cell>
          <cell r="E557">
            <v>9.6191883392966228E-4</v>
          </cell>
          <cell r="F557">
            <v>7.6835051251936939E-4</v>
          </cell>
        </row>
        <row r="558">
          <cell r="A558" t="str">
            <v>T_B_u-BeVELCEXT</v>
          </cell>
          <cell r="B558" t="str">
            <v>VAR_cap</v>
          </cell>
          <cell r="C558" t="str">
            <v>-</v>
          </cell>
          <cell r="D558">
            <v>3.77895550061805E-5</v>
          </cell>
          <cell r="E558">
            <v>3.02316440049444E-5</v>
          </cell>
          <cell r="F558">
            <v>1.8109915403686912E-5</v>
          </cell>
        </row>
        <row r="559">
          <cell r="A559" t="str">
            <v>T_B_u-HYBDSL-S1</v>
          </cell>
          <cell r="B559" t="str">
            <v>VAR_fout</v>
          </cell>
          <cell r="C559" t="str">
            <v>CO2_T</v>
          </cell>
          <cell r="E559">
            <v>8.48509186987636</v>
          </cell>
          <cell r="F559">
            <v>4.4860475375108901</v>
          </cell>
          <cell r="G559">
            <v>4.5063039429072802</v>
          </cell>
          <cell r="H559">
            <v>4.8054083729281469</v>
          </cell>
          <cell r="I559">
            <v>11.317383614216844</v>
          </cell>
        </row>
        <row r="560">
          <cell r="A560" t="str">
            <v>T_B_u-HYBDSL-S1</v>
          </cell>
          <cell r="B560" t="str">
            <v>VAR_fout</v>
          </cell>
          <cell r="C560" t="str">
            <v>TPBSu</v>
          </cell>
          <cell r="E560">
            <v>1.8812328403455581E-2</v>
          </cell>
          <cell r="F560">
            <v>1.0128123434923373E-2</v>
          </cell>
          <cell r="G560">
            <v>1.0680070114601776E-2</v>
          </cell>
          <cell r="H560">
            <v>1.3045389707457434E-2</v>
          </cell>
          <cell r="I560">
            <v>3.427080754196897E-2</v>
          </cell>
        </row>
        <row r="561">
          <cell r="A561" t="str">
            <v>T_B_u-HYBDSL-S1</v>
          </cell>
          <cell r="B561" t="str">
            <v>VAR_fin</v>
          </cell>
          <cell r="C561" t="str">
            <v>TDSL</v>
          </cell>
          <cell r="E561">
            <v>0.11575841568726293</v>
          </cell>
          <cell r="F561">
            <v>6.1201194236164942E-2</v>
          </cell>
          <cell r="G561">
            <v>6.14775435594445E-2</v>
          </cell>
          <cell r="H561">
            <v>6.5558095128624108E-2</v>
          </cell>
          <cell r="I561">
            <v>0.15439813934811519</v>
          </cell>
        </row>
        <row r="562">
          <cell r="A562" t="str">
            <v>T_B_u-HYBDSL-S1</v>
          </cell>
          <cell r="B562" t="str">
            <v>VAR_ncap</v>
          </cell>
          <cell r="C562" t="str">
            <v>-</v>
          </cell>
          <cell r="E562">
            <v>3.6799141031283798E-4</v>
          </cell>
          <cell r="F562">
            <v>8.0416358884232401E-5</v>
          </cell>
          <cell r="G562">
            <v>9.4364846287421495E-5</v>
          </cell>
          <cell r="H562">
            <v>1.44294169592572E-4</v>
          </cell>
          <cell r="I562">
            <v>7.5879826326977402E-4</v>
          </cell>
        </row>
        <row r="563">
          <cell r="A563" t="str">
            <v>T_B_u-HYBDSL-S1</v>
          </cell>
          <cell r="B563" t="str">
            <v>VAR_cap</v>
          </cell>
          <cell r="C563" t="str">
            <v>-</v>
          </cell>
          <cell r="E563">
            <v>3.6799141031283798E-4</v>
          </cell>
          <cell r="F563">
            <v>2.12924302293111E-4</v>
          </cell>
          <cell r="G563">
            <v>2.3145424333251101E-4</v>
          </cell>
          <cell r="H563">
            <v>2.7833608609868787E-4</v>
          </cell>
          <cell r="I563">
            <v>8.5193704784300168E-4</v>
          </cell>
        </row>
        <row r="564">
          <cell r="A564" t="str">
            <v>T_B_u-HYBDSL-S2</v>
          </cell>
          <cell r="B564" t="str">
            <v>VAR_fout</v>
          </cell>
          <cell r="C564" t="str">
            <v>CO2_T</v>
          </cell>
          <cell r="E564">
            <v>0.74827805803516301</v>
          </cell>
          <cell r="F564">
            <v>1.6121452356580159</v>
          </cell>
          <cell r="G564">
            <v>2.7699887244726971</v>
          </cell>
          <cell r="H564">
            <v>2.7537843146090593</v>
          </cell>
          <cell r="I564">
            <v>1.9462547160761219</v>
          </cell>
        </row>
        <row r="565">
          <cell r="A565" t="str">
            <v>T_B_u-HYBDSL-S2</v>
          </cell>
          <cell r="B565" t="str">
            <v>VAR_fout</v>
          </cell>
          <cell r="C565" t="str">
            <v>TPBSu</v>
          </cell>
          <cell r="E565">
            <v>1.1892203952777894E-3</v>
          </cell>
          <cell r="F565">
            <v>2.6322685058729079E-3</v>
          </cell>
          <cell r="G565">
            <v>4.732862744819019E-3</v>
          </cell>
          <cell r="H565">
            <v>5.3312944928756998E-3</v>
          </cell>
          <cell r="I565">
            <v>4.0829376832074091E-3</v>
          </cell>
        </row>
        <row r="566">
          <cell r="A566" t="str">
            <v>T_B_u-HYBDSL-S2</v>
          </cell>
          <cell r="B566" t="str">
            <v>VAR_fin</v>
          </cell>
          <cell r="C566" t="str">
            <v>TDSL</v>
          </cell>
          <cell r="E566">
            <v>1.0208431896796225E-2</v>
          </cell>
          <cell r="F566">
            <v>2.1993795847994768E-2</v>
          </cell>
          <cell r="G566">
            <v>3.7789750674934432E-2</v>
          </cell>
          <cell r="H566">
            <v>3.7568680963288699E-2</v>
          </cell>
          <cell r="I566">
            <v>2.6551906085622315E-2</v>
          </cell>
        </row>
        <row r="567">
          <cell r="A567" t="str">
            <v>T_B_u-HYBDSL-S2</v>
          </cell>
          <cell r="B567" t="str">
            <v>VAR_ncap</v>
          </cell>
          <cell r="C567" t="str">
            <v>-</v>
          </cell>
          <cell r="E567">
            <v>2.3095350400536299E-5</v>
          </cell>
          <cell r="F567">
            <v>2.9809768648132999E-5</v>
          </cell>
          <cell r="G567">
            <v>4.2158979459995503E-5</v>
          </cell>
          <cell r="H567">
            <v>4.6696045271521098E-5</v>
          </cell>
          <cell r="I567">
            <v>4.7636613490605399E-5</v>
          </cell>
        </row>
        <row r="568">
          <cell r="A568" t="str">
            <v>T_B_u-HYBDSL-S2</v>
          </cell>
          <cell r="B568" t="str">
            <v>VAR_cap</v>
          </cell>
          <cell r="C568" t="str">
            <v>-</v>
          </cell>
          <cell r="E568">
            <v>2.3095350400536299E-5</v>
          </cell>
          <cell r="F568">
            <v>5.248077951657914E-5</v>
          </cell>
          <cell r="G568">
            <v>8.9919641317949664E-5</v>
          </cell>
          <cell r="H568">
            <v>1.0174501430425075E-4</v>
          </cell>
          <cell r="I568">
            <v>7.9289151654494781E-5</v>
          </cell>
        </row>
        <row r="569">
          <cell r="A569" t="str">
            <v>T_B_u-HYBDSL-S3</v>
          </cell>
          <cell r="B569" t="str">
            <v>VAR_fout</v>
          </cell>
          <cell r="C569" t="str">
            <v>CO2_T</v>
          </cell>
          <cell r="E569">
            <v>5.89777698000686</v>
          </cell>
          <cell r="F569">
            <v>7.5636775953759798</v>
          </cell>
          <cell r="G569">
            <v>8.2432654561793104</v>
          </cell>
          <cell r="H569">
            <v>13.519979863250988</v>
          </cell>
          <cell r="I569">
            <v>4.4916077510195702</v>
          </cell>
        </row>
        <row r="570">
          <cell r="A570" t="str">
            <v>T_B_u-HYBDSL-S3</v>
          </cell>
          <cell r="B570" t="str">
            <v>VAR_fout</v>
          </cell>
          <cell r="C570" t="str">
            <v>TPBSu</v>
          </cell>
          <cell r="E570">
            <v>6.2949176856865758E-3</v>
          </cell>
          <cell r="F570">
            <v>8.1667582739772503E-3</v>
          </cell>
          <cell r="G570">
            <v>9.3416374817037497E-3</v>
          </cell>
          <cell r="H570">
            <v>1.7838113089649495E-2</v>
          </cell>
          <cell r="I570">
            <v>6.2851659144247205E-3</v>
          </cell>
        </row>
        <row r="571">
          <cell r="A571" t="str">
            <v>T_B_u-HYBDSL-S3</v>
          </cell>
          <cell r="B571" t="str">
            <v>VAR_fin</v>
          </cell>
          <cell r="C571" t="str">
            <v>TDSL</v>
          </cell>
          <cell r="E571">
            <v>8.0460804638565628E-2</v>
          </cell>
          <cell r="F571">
            <v>0.10318796173773502</v>
          </cell>
          <cell r="G571">
            <v>0.11245928316752143</v>
          </cell>
          <cell r="H571">
            <v>0.18444720140860821</v>
          </cell>
          <cell r="I571">
            <v>6.1277049809271018E-2</v>
          </cell>
        </row>
        <row r="572">
          <cell r="A572" t="str">
            <v>T_B_u-HYBDSL-S3</v>
          </cell>
          <cell r="B572" t="str">
            <v>VAR_ncap</v>
          </cell>
          <cell r="C572" t="str">
            <v>-</v>
          </cell>
          <cell r="E572">
            <v>1.1753207116550099E-4</v>
          </cell>
          <cell r="F572">
            <v>3.35757739056972E-5</v>
          </cell>
          <cell r="G572">
            <v>6.9027580186056602E-5</v>
          </cell>
          <cell r="H572">
            <v>1.98998622620152E-4</v>
          </cell>
          <cell r="I572">
            <v>4.4495575031818203E-5</v>
          </cell>
        </row>
        <row r="573">
          <cell r="A573" t="str">
            <v>T_B_u-HYBDSL-S3</v>
          </cell>
          <cell r="B573" t="str">
            <v>VAR_cap</v>
          </cell>
          <cell r="C573" t="str">
            <v>-</v>
          </cell>
          <cell r="E573">
            <v>1.1753207116550099E-4</v>
          </cell>
          <cell r="F573">
            <v>1.5032804238562916E-4</v>
          </cell>
          <cell r="G573">
            <v>1.6976100888811072E-4</v>
          </cell>
          <cell r="H573">
            <v>3.2734606428359749E-4</v>
          </cell>
          <cell r="I573">
            <v>1.1242859738036431E-4</v>
          </cell>
        </row>
        <row r="574">
          <cell r="A574" t="str">
            <v>T_C-HY-GSL-S1</v>
          </cell>
          <cell r="B574" t="str">
            <v>VAR_fout</v>
          </cell>
          <cell r="C574" t="str">
            <v>CO2_T</v>
          </cell>
          <cell r="D574">
            <v>3.0951624093139585</v>
          </cell>
          <cell r="E574">
            <v>4.4897526552800358</v>
          </cell>
          <cell r="F574">
            <v>6.3024942848674232</v>
          </cell>
          <cell r="G574">
            <v>10.094994283958842</v>
          </cell>
          <cell r="H574">
            <v>12.268918379690492</v>
          </cell>
          <cell r="I574">
            <v>3.7395148848680204</v>
          </cell>
        </row>
        <row r="575">
          <cell r="A575" t="str">
            <v>T_C-HY-GSL-S1</v>
          </cell>
          <cell r="B575" t="str">
            <v>VAR_fout</v>
          </cell>
          <cell r="C575" t="str">
            <v>TPCAR</v>
          </cell>
          <cell r="D575">
            <v>4.7312956371201496E-2</v>
          </cell>
          <cell r="E575">
            <v>7.3321410507993998E-2</v>
          </cell>
          <cell r="F575">
            <v>0.10074071410228586</v>
          </cell>
          <cell r="G575">
            <v>0.14244357852103909</v>
          </cell>
          <cell r="H575">
            <v>0.15538071684600377</v>
          </cell>
          <cell r="I575">
            <v>4.7926607509833699E-2</v>
          </cell>
        </row>
        <row r="576">
          <cell r="A576" t="str">
            <v>T_C-HY-GSL-S1</v>
          </cell>
          <cell r="B576" t="str">
            <v>VAR_fin</v>
          </cell>
          <cell r="C576" t="str">
            <v>TGSL</v>
          </cell>
          <cell r="D576">
            <v>4.1939870044904522E-2</v>
          </cell>
          <cell r="E576">
            <v>6.0836756846613084E-2</v>
          </cell>
          <cell r="F576">
            <v>8.5399651556469419E-2</v>
          </cell>
          <cell r="G576">
            <v>0.13678854043304658</v>
          </cell>
          <cell r="H576">
            <v>0.16624550649987144</v>
          </cell>
          <cell r="I576">
            <v>5.0670933399295591E-2</v>
          </cell>
        </row>
        <row r="577">
          <cell r="A577" t="str">
            <v>T_C-HY-GSL-S1</v>
          </cell>
          <cell r="B577" t="str">
            <v>VAR_ncap</v>
          </cell>
          <cell r="C577" t="str">
            <v>-</v>
          </cell>
          <cell r="E577">
            <v>1.45319854048867E-3</v>
          </cell>
          <cell r="F577">
            <v>6.6368848141808798E-3</v>
          </cell>
          <cell r="G577">
            <v>9.3524656882899796E-3</v>
          </cell>
          <cell r="H577">
            <v>6.9591949881120099E-3</v>
          </cell>
        </row>
        <row r="578">
          <cell r="A578" t="str">
            <v>T_C-HY-GSL-S1</v>
          </cell>
          <cell r="B578" t="str">
            <v>VAR_cap</v>
          </cell>
          <cell r="C578" t="str">
            <v>-</v>
          </cell>
          <cell r="D578">
            <v>5.6618384773403927E-3</v>
          </cell>
          <cell r="E578">
            <v>7.8187118765045485E-3</v>
          </cell>
          <cell r="F578">
            <v>1.4272131333661659E-2</v>
          </cell>
          <cell r="G578">
            <v>2.0828734022555431E-2</v>
          </cell>
          <cell r="H578">
            <v>2.3174428623568052E-2</v>
          </cell>
          <cell r="I578">
            <v>7.143250255338361E-3</v>
          </cell>
        </row>
        <row r="579">
          <cell r="A579" t="str">
            <v>T_B_u-HYBDSL-S4</v>
          </cell>
          <cell r="B579" t="str">
            <v>VAR_fout</v>
          </cell>
          <cell r="C579" t="str">
            <v>CO2_T</v>
          </cell>
          <cell r="E579">
            <v>0.13468572124236</v>
          </cell>
          <cell r="F579">
            <v>0.53962138658389902</v>
          </cell>
          <cell r="G579">
            <v>0.61298283468861192</v>
          </cell>
          <cell r="H579">
            <v>0.65766741580560906</v>
          </cell>
          <cell r="I579">
            <v>0.31320348627813599</v>
          </cell>
        </row>
        <row r="580">
          <cell r="A580" t="str">
            <v>T_B_u-HYBDSL-S4</v>
          </cell>
          <cell r="B580" t="str">
            <v>VAR_fout</v>
          </cell>
          <cell r="C580" t="str">
            <v>TPBSu</v>
          </cell>
          <cell r="E580">
            <v>9.6928590997865342E-5</v>
          </cell>
          <cell r="F580">
            <v>3.9830896404464971E-4</v>
          </cell>
          <cell r="G580">
            <v>4.7124888051505395E-4</v>
          </cell>
          <cell r="H580">
            <v>5.8089105074339391E-4</v>
          </cell>
          <cell r="I580">
            <v>3.0000813809495864E-4</v>
          </cell>
        </row>
        <row r="581">
          <cell r="A581" t="str">
            <v>T_B_u-HYBDSL-S4</v>
          </cell>
          <cell r="B581" t="str">
            <v>VAR_fin</v>
          </cell>
          <cell r="C581" t="str">
            <v>TDSL</v>
          </cell>
          <cell r="E581">
            <v>1.8374586799776234E-3</v>
          </cell>
          <cell r="F581">
            <v>7.3618197351145911E-3</v>
          </cell>
          <cell r="G581">
            <v>8.3626580448650963E-3</v>
          </cell>
          <cell r="H581">
            <v>8.9722703384121239E-3</v>
          </cell>
          <cell r="I581">
            <v>4.2728988578190543E-3</v>
          </cell>
        </row>
        <row r="582">
          <cell r="A582" t="str">
            <v>T_B_u-HYBDSL-S4</v>
          </cell>
          <cell r="B582" t="str">
            <v>VAR_ncap</v>
          </cell>
          <cell r="C582" t="str">
            <v>-</v>
          </cell>
          <cell r="E582">
            <v>6.7105880916187403E-7</v>
          </cell>
          <cell r="F582">
            <v>1.4756041131076499E-6</v>
          </cell>
          <cell r="G582">
            <v>1.01523866106582E-6</v>
          </cell>
          <cell r="H582">
            <v>9.1487459760037302E-7</v>
          </cell>
          <cell r="I582">
            <v>3.1801420300817098E-7</v>
          </cell>
        </row>
        <row r="583">
          <cell r="A583" t="str">
            <v>T_B_u-HYBDSL-S4</v>
          </cell>
          <cell r="B583" t="str">
            <v>VAR_cap</v>
          </cell>
          <cell r="C583" t="str">
            <v>-</v>
          </cell>
          <cell r="E583">
            <v>6.7105880916187403E-7</v>
          </cell>
          <cell r="F583">
            <v>1.792076642044946E-6</v>
          </cell>
          <cell r="G583">
            <v>1.879200511092972E-6</v>
          </cell>
          <cell r="H583">
            <v>5.5490976774391001E-7</v>
          </cell>
          <cell r="I583">
            <v>3.48864809559974E-7</v>
          </cell>
        </row>
        <row r="584">
          <cell r="A584" t="str">
            <v>TFRLFDSLEXT</v>
          </cell>
          <cell r="B584" t="str">
            <v>VAR_fout</v>
          </cell>
          <cell r="C584" t="str">
            <v>CO2_T</v>
          </cell>
          <cell r="D584">
            <v>28.992088588999</v>
          </cell>
          <cell r="E584">
            <v>21.212830860278601</v>
          </cell>
          <cell r="F584">
            <v>9.8598008151060803</v>
          </cell>
          <cell r="G584">
            <v>7.8847098980150996</v>
          </cell>
          <cell r="H584">
            <v>5.7557858416531298</v>
          </cell>
          <cell r="I584">
            <v>1.71416971061227</v>
          </cell>
        </row>
        <row r="585">
          <cell r="A585" t="str">
            <v>TFRLFDSLEXT</v>
          </cell>
          <cell r="B585" t="str">
            <v>VAR_fout</v>
          </cell>
          <cell r="C585" t="str">
            <v>TFRLF</v>
          </cell>
          <cell r="D585">
            <v>1.6030979151902304E-3</v>
          </cell>
          <cell r="E585">
            <v>1.1729491244828506E-3</v>
          </cell>
          <cell r="F585">
            <v>5.45191012450381E-4</v>
          </cell>
          <cell r="G585">
            <v>4.3597969703307332E-4</v>
          </cell>
          <cell r="H585">
            <v>3.1826228230196537E-4</v>
          </cell>
          <cell r="I585">
            <v>9.4783853909976274E-5</v>
          </cell>
        </row>
        <row r="586">
          <cell r="A586" t="str">
            <v>TFRLFDSLEXT</v>
          </cell>
          <cell r="B586" t="str">
            <v>VAR_fin</v>
          </cell>
          <cell r="C586" t="str">
            <v>TDSL</v>
          </cell>
          <cell r="D586">
            <v>0.39552644732604347</v>
          </cell>
          <cell r="E586">
            <v>0.28939741964909416</v>
          </cell>
          <cell r="F586">
            <v>0.13451297155669945</v>
          </cell>
          <cell r="G586">
            <v>0.10756766573008331</v>
          </cell>
          <cell r="H586">
            <v>7.8523681332239137E-2</v>
          </cell>
          <cell r="I586">
            <v>2.3385671358966832E-2</v>
          </cell>
        </row>
        <row r="587">
          <cell r="A587" t="str">
            <v>TFRLFDSLEXT</v>
          </cell>
          <cell r="B587" t="str">
            <v>VAR_ncap</v>
          </cell>
          <cell r="C587" t="str">
            <v>-</v>
          </cell>
          <cell r="D587">
            <v>1.4939873627306701E-4</v>
          </cell>
          <cell r="E587">
            <v>2.11176857733034E-6</v>
          </cell>
          <cell r="F587">
            <v>3.4820508748609001E-7</v>
          </cell>
          <cell r="G587">
            <v>1.2968883728921099E-7</v>
          </cell>
          <cell r="H587">
            <v>1.04906891078663E-7</v>
          </cell>
          <cell r="I587">
            <v>7.8548197634550202E-8</v>
          </cell>
        </row>
        <row r="588">
          <cell r="A588" t="str">
            <v>TFRLFDSLEXT</v>
          </cell>
          <cell r="B588" t="str">
            <v>VAR_cap</v>
          </cell>
          <cell r="C588" t="str">
            <v>-</v>
          </cell>
          <cell r="D588">
            <v>1.4939873627306701E-4</v>
          </cell>
          <cell r="E588">
            <v>1.5151050485039699E-4</v>
          </cell>
          <cell r="F588">
            <v>5.5343968251319402E-5</v>
          </cell>
          <cell r="G588">
            <v>4.3240547809145986E-5</v>
          </cell>
          <cell r="H588">
            <v>3.2811076601192994E-5</v>
          </cell>
          <cell r="I588">
            <v>1.0135044369671196E-5</v>
          </cell>
        </row>
        <row r="589">
          <cell r="A589" t="str">
            <v>T_C-HY-GSL-S2</v>
          </cell>
          <cell r="B589" t="str">
            <v>VAR_fout</v>
          </cell>
          <cell r="C589" t="str">
            <v>CO2_T</v>
          </cell>
          <cell r="D589">
            <v>9.8245718482168396</v>
          </cell>
          <cell r="E589">
            <v>21.502400637783659</v>
          </cell>
          <cell r="F589">
            <v>32.517025335361517</v>
          </cell>
          <cell r="G589">
            <v>37.668258326355058</v>
          </cell>
          <cell r="H589">
            <v>19.451613807891302</v>
          </cell>
          <cell r="I589">
            <v>5.5869940282775303</v>
          </cell>
        </row>
        <row r="590">
          <cell r="A590" t="str">
            <v>T_C-HY-GSL-S2</v>
          </cell>
          <cell r="B590" t="str">
            <v>VAR_fout</v>
          </cell>
          <cell r="C590" t="str">
            <v>TPCAR</v>
          </cell>
          <cell r="D590">
            <v>0.20675407838828486</v>
          </cell>
          <cell r="E590">
            <v>0.60831894011286169</v>
          </cell>
          <cell r="F590">
            <v>0.88085337059061397</v>
          </cell>
          <cell r="G590">
            <v>0.85676491695854329</v>
          </cell>
          <cell r="H590">
            <v>0.21743592772828507</v>
          </cell>
          <cell r="I590">
            <v>5.9547193488033209E-2</v>
          </cell>
        </row>
        <row r="591">
          <cell r="A591" t="str">
            <v>T_C-HY-GSL-S2</v>
          </cell>
          <cell r="B591" t="str">
            <v>VAR_fin</v>
          </cell>
          <cell r="C591" t="str">
            <v>TGSL</v>
          </cell>
          <cell r="D591">
            <v>0.13312427978613633</v>
          </cell>
          <cell r="E591">
            <v>0.29136044224639096</v>
          </cell>
          <cell r="F591">
            <v>0.44061009939514212</v>
          </cell>
          <cell r="G591">
            <v>0.51041000442215501</v>
          </cell>
          <cell r="H591">
            <v>0.26357200281695559</v>
          </cell>
          <cell r="I591">
            <v>7.5704526128421962E-2</v>
          </cell>
        </row>
        <row r="592">
          <cell r="A592" t="str">
            <v>T_C-HY-GSL-S2</v>
          </cell>
          <cell r="B592" t="str">
            <v>VAR_ncap</v>
          </cell>
          <cell r="C592" t="str">
            <v>-</v>
          </cell>
          <cell r="E592">
            <v>1.70979617424321E-2</v>
          </cell>
          <cell r="F592">
            <v>2.6329508882895099E-2</v>
          </cell>
          <cell r="G592">
            <v>8.2861563395217001E-3</v>
          </cell>
          <cell r="H592">
            <v>5.92582960195699E-3</v>
          </cell>
        </row>
        <row r="593">
          <cell r="A593" t="str">
            <v>T_C-HY-GSL-S2</v>
          </cell>
          <cell r="B593" t="str">
            <v>VAR_cap</v>
          </cell>
          <cell r="C593" t="str">
            <v>-</v>
          </cell>
          <cell r="D593">
            <v>1.7207548240184677E-2</v>
          </cell>
          <cell r="E593">
            <v>4.6054062243358944E-2</v>
          </cell>
          <cell r="F593">
            <v>6.999885211612486E-2</v>
          </cell>
          <cell r="G593">
            <v>6.5951993640465931E-2</v>
          </cell>
          <cell r="H593">
            <v>2.1012599527612821E-2</v>
          </cell>
          <cell r="I593">
            <v>5.9153297819037245E-3</v>
          </cell>
        </row>
        <row r="594">
          <cell r="A594" t="str">
            <v>TPSHPNGAEXT</v>
          </cell>
          <cell r="B594" t="str">
            <v>VAR_fout</v>
          </cell>
          <cell r="C594" t="str">
            <v>TPSHP</v>
          </cell>
          <cell r="E594">
            <v>5.8237718453822002E-4</v>
          </cell>
          <cell r="F594">
            <v>5.0218713210091401</v>
          </cell>
          <cell r="G594">
            <v>5.0810379216201396</v>
          </cell>
          <cell r="H594">
            <v>2.79876552714271E-2</v>
          </cell>
          <cell r="I594">
            <v>8.7555494092668596E-3</v>
          </cell>
        </row>
        <row r="595">
          <cell r="A595" t="str">
            <v>TPSHPNGAEXT</v>
          </cell>
          <cell r="B595" t="str">
            <v>VAR_fout</v>
          </cell>
          <cell r="C595" t="str">
            <v>CO2_T</v>
          </cell>
          <cell r="E595">
            <v>3.4905717107903703E-2</v>
          </cell>
          <cell r="F595">
            <v>300.99396806286597</v>
          </cell>
          <cell r="G595">
            <v>304.54021382591299</v>
          </cell>
          <cell r="H595">
            <v>1.6774853194027399</v>
          </cell>
          <cell r="I595">
            <v>0.52477799425895</v>
          </cell>
        </row>
        <row r="596">
          <cell r="A596" t="str">
            <v>TPSHPNGAEXT</v>
          </cell>
          <cell r="B596" t="str">
            <v>VAR_fin</v>
          </cell>
          <cell r="C596" t="str">
            <v>TNGA</v>
          </cell>
          <cell r="E596">
            <v>6.1889569340254464E-4</v>
          </cell>
          <cell r="F596">
            <v>5.3367724833841459</v>
          </cell>
          <cell r="G596">
            <v>5.399649181310509</v>
          </cell>
          <cell r="H596">
            <v>2.9742647507140663E-2</v>
          </cell>
          <cell r="I596">
            <v>9.3045743662934187E-3</v>
          </cell>
        </row>
        <row r="597">
          <cell r="A597" t="str">
            <v>TPSHPNGAEXT</v>
          </cell>
          <cell r="B597" t="str">
            <v>VAR_ncap</v>
          </cell>
          <cell r="C597" t="str">
            <v>-</v>
          </cell>
          <cell r="D597">
            <v>7.5903651885923197E-3</v>
          </cell>
          <cell r="E597">
            <v>1.48672819256162E-2</v>
          </cell>
          <cell r="F597">
            <v>4.9984670889032996</v>
          </cell>
          <cell r="G597">
            <v>5.9260599362386299E-2</v>
          </cell>
          <cell r="H597">
            <v>1.5029297725363501E-4</v>
          </cell>
          <cell r="I597">
            <v>7.6572916814340495E-5</v>
          </cell>
        </row>
        <row r="598">
          <cell r="A598" t="str">
            <v>TPSHPNGAEXT</v>
          </cell>
          <cell r="B598" t="str">
            <v>VAR_cap</v>
          </cell>
          <cell r="C598" t="str">
            <v>-</v>
          </cell>
          <cell r="D598">
            <v>7.5903651885923197E-3</v>
          </cell>
          <cell r="E598">
            <v>2.2457647114208501E-2</v>
          </cell>
          <cell r="F598">
            <v>5.0204438491573002</v>
          </cell>
          <cell r="G598">
            <v>5.0782265437303167</v>
          </cell>
          <cell r="H598">
            <v>-3.022609418303901E-4</v>
          </cell>
          <cell r="I598">
            <v>-1.2583223300399043E-5</v>
          </cell>
        </row>
        <row r="599">
          <cell r="A599" t="str">
            <v>T_C-HY-DSL-S1</v>
          </cell>
          <cell r="B599" t="str">
            <v>VAR_fout</v>
          </cell>
          <cell r="C599" t="str">
            <v>CO2_T</v>
          </cell>
          <cell r="D599">
            <v>2.18269589309655E-2</v>
          </cell>
          <cell r="E599">
            <v>0.82371868342323928</v>
          </cell>
          <cell r="F599">
            <v>3.5052849842214537</v>
          </cell>
          <cell r="G599">
            <v>6.3810139682394365</v>
          </cell>
          <cell r="H599">
            <v>11.103700725185202</v>
          </cell>
          <cell r="I599">
            <v>3.5386167224447203</v>
          </cell>
        </row>
        <row r="600">
          <cell r="A600" t="str">
            <v>T_C-HY-DSL-S1</v>
          </cell>
          <cell r="B600" t="str">
            <v>VAR_fout</v>
          </cell>
          <cell r="C600" t="str">
            <v>TPCAR</v>
          </cell>
          <cell r="D600">
            <v>1.24542059782568E-4</v>
          </cell>
          <cell r="E600">
            <v>1.8766865890014462E-2</v>
          </cell>
          <cell r="F600">
            <v>6.8695669983303467E-2</v>
          </cell>
          <cell r="G600">
            <v>9.9273551854546935E-2</v>
          </cell>
          <cell r="H600">
            <v>0.14277959269180115</v>
          </cell>
          <cell r="I600">
            <v>4.563850107986224E-2</v>
          </cell>
        </row>
        <row r="601">
          <cell r="A601" t="str">
            <v>T_C-HY-DSL-S1</v>
          </cell>
          <cell r="B601" t="str">
            <v>VAR_fin</v>
          </cell>
          <cell r="C601" t="str">
            <v>TDSL</v>
          </cell>
          <cell r="D601">
            <v>2.9777570165027994E-4</v>
          </cell>
          <cell r="E601">
            <v>1.1237635517370261E-2</v>
          </cell>
          <cell r="F601">
            <v>4.7821077547359571E-2</v>
          </cell>
          <cell r="G601">
            <v>8.705339656534021E-2</v>
          </cell>
          <cell r="H601">
            <v>0.15148295668738362</v>
          </cell>
          <cell r="I601">
            <v>4.8275807946039848E-2</v>
          </cell>
        </row>
        <row r="602">
          <cell r="A602" t="str">
            <v>T_C-HY-DSL-S1</v>
          </cell>
          <cell r="B602" t="str">
            <v>VAR_ncap</v>
          </cell>
          <cell r="C602" t="str">
            <v>-</v>
          </cell>
          <cell r="E602">
            <v>2.0206294063283702E-3</v>
          </cell>
          <cell r="F602">
            <v>8.2955835159264895E-3</v>
          </cell>
          <cell r="G602">
            <v>6.3878675528038801E-3</v>
          </cell>
          <cell r="H602">
            <v>6.6079069187611099E-3</v>
          </cell>
        </row>
        <row r="603">
          <cell r="A603" t="str">
            <v>T_C-HY-DSL-S1</v>
          </cell>
          <cell r="B603" t="str">
            <v>VAR_cap</v>
          </cell>
          <cell r="C603" t="str">
            <v>-</v>
          </cell>
          <cell r="D603">
            <v>1.5019807245902714E-6</v>
          </cell>
          <cell r="E603">
            <v>1.9950751257125526E-3</v>
          </cell>
          <cell r="F603">
            <v>1.0050292878197718E-2</v>
          </cell>
          <cell r="G603">
            <v>1.4750039229677114E-2</v>
          </cell>
          <cell r="H603">
            <v>2.1265996185570034E-2</v>
          </cell>
          <cell r="I603">
            <v>6.798762613907842E-3</v>
          </cell>
        </row>
        <row r="604">
          <cell r="A604" t="str">
            <v>T_C-HY-GSL-S3</v>
          </cell>
          <cell r="B604" t="str">
            <v>VAR_fout</v>
          </cell>
          <cell r="C604" t="str">
            <v>CO2_T</v>
          </cell>
          <cell r="D604">
            <v>7.3304718965894562</v>
          </cell>
          <cell r="E604">
            <v>100.36975324093731</v>
          </cell>
          <cell r="F604">
            <v>96.266408931080363</v>
          </cell>
          <cell r="G604">
            <v>81.384121594927592</v>
          </cell>
          <cell r="H604">
            <v>8.9060488467740928</v>
          </cell>
          <cell r="I604">
            <v>2.6875253831719399</v>
          </cell>
        </row>
        <row r="605">
          <cell r="A605" t="str">
            <v>T_C-HY-GSL-S3</v>
          </cell>
          <cell r="B605" t="str">
            <v>VAR_fout</v>
          </cell>
          <cell r="C605" t="str">
            <v>TPCAR</v>
          </cell>
          <cell r="D605">
            <v>0.18706081488421536</v>
          </cell>
          <cell r="E605">
            <v>3.4003703931746814</v>
          </cell>
          <cell r="F605">
            <v>3.2427454428775455</v>
          </cell>
          <cell r="G605">
            <v>2.6573334228811194</v>
          </cell>
          <cell r="H605">
            <v>8.6744530041096224E-2</v>
          </cell>
          <cell r="I605">
            <v>2.5861664969989522E-2</v>
          </cell>
        </row>
        <row r="606">
          <cell r="A606" t="str">
            <v>T_C-HY-GSL-S3</v>
          </cell>
          <cell r="B606" t="str">
            <v>VAR_fin</v>
          </cell>
          <cell r="C606" t="str">
            <v>TGSL</v>
          </cell>
          <cell r="D606">
            <v>9.9328887487661888E-2</v>
          </cell>
          <cell r="E606">
            <v>1.3600237566522679</v>
          </cell>
          <cell r="F606">
            <v>1.3044228852449915</v>
          </cell>
          <cell r="G606">
            <v>1.1027658752700209</v>
          </cell>
          <cell r="H606">
            <v>0.12067816865547569</v>
          </cell>
          <cell r="I606">
            <v>3.6416333105310797E-2</v>
          </cell>
        </row>
        <row r="607">
          <cell r="A607" t="str">
            <v>T_C-HY-GSL-S3</v>
          </cell>
          <cell r="B607" t="str">
            <v>VAR_ncap</v>
          </cell>
          <cell r="C607" t="str">
            <v>-</v>
          </cell>
          <cell r="E607">
            <v>0.21055536638536099</v>
          </cell>
          <cell r="F607">
            <v>3.8828622163045298E-3</v>
          </cell>
          <cell r="G607">
            <v>2.6239444982870202E-3</v>
          </cell>
          <cell r="H607">
            <v>2.4476974939723101E-3</v>
          </cell>
        </row>
        <row r="608">
          <cell r="A608" t="str">
            <v>T_C-HY-GSL-S3</v>
          </cell>
          <cell r="B608" t="str">
            <v>VAR_cap</v>
          </cell>
          <cell r="C608" t="str">
            <v>-</v>
          </cell>
          <cell r="D608">
            <v>1.4231743636769578E-2</v>
          </cell>
          <cell r="E608">
            <v>0.23365283189852559</v>
          </cell>
          <cell r="F608">
            <v>0.22452496439813968</v>
          </cell>
          <cell r="G608">
            <v>0.18347050265963533</v>
          </cell>
          <cell r="H608">
            <v>6.6782750137488528E-3</v>
          </cell>
          <cell r="I608">
            <v>2.1170665872367127E-3</v>
          </cell>
        </row>
        <row r="609">
          <cell r="A609" t="str">
            <v>T_C-HY-DSL-S2</v>
          </cell>
          <cell r="B609" t="str">
            <v>VAR_fout</v>
          </cell>
          <cell r="C609" t="str">
            <v>CO2_T</v>
          </cell>
          <cell r="D609">
            <v>0.2885605296842389</v>
          </cell>
          <cell r="E609">
            <v>44.613601893634012</v>
          </cell>
          <cell r="F609">
            <v>77.501229825549814</v>
          </cell>
          <cell r="G609">
            <v>71.254700752558875</v>
          </cell>
          <cell r="H609">
            <v>18.028661495275351</v>
          </cell>
          <cell r="I609">
            <v>4.9596072418736199</v>
          </cell>
        </row>
        <row r="610">
          <cell r="A610" t="str">
            <v>T_C-HY-DSL-S2</v>
          </cell>
          <cell r="B610" t="str">
            <v>VAR_fout</v>
          </cell>
          <cell r="C610" t="str">
            <v>TPCAR</v>
          </cell>
          <cell r="D610">
            <v>5.1328580318990083E-3</v>
          </cell>
          <cell r="E610">
            <v>1.6312777219607577</v>
          </cell>
          <cell r="F610">
            <v>2.4822131889590553</v>
          </cell>
          <cell r="G610">
            <v>2.1274746071932626</v>
          </cell>
          <cell r="H610">
            <v>0.22781434172631976</v>
          </cell>
          <cell r="I610">
            <v>5.3172490215923372E-2</v>
          </cell>
        </row>
        <row r="611">
          <cell r="A611" t="str">
            <v>T_C-HY-DSL-S2</v>
          </cell>
          <cell r="B611" t="str">
            <v>VAR_fin</v>
          </cell>
          <cell r="C611" t="str">
            <v>TDSL</v>
          </cell>
          <cell r="D611">
            <v>3.9367057255694313E-3</v>
          </cell>
          <cell r="E611">
            <v>0.60864395489268874</v>
          </cell>
          <cell r="F611">
            <v>1.0573155501439269</v>
          </cell>
          <cell r="G611">
            <v>0.97209687247692789</v>
          </cell>
          <cell r="H611">
            <v>0.24595718274591197</v>
          </cell>
          <cell r="I611">
            <v>6.7661763190636173E-2</v>
          </cell>
        </row>
        <row r="612">
          <cell r="A612" t="str">
            <v>T_C-HY-DSL-S2</v>
          </cell>
          <cell r="B612" t="str">
            <v>VAR_ncap</v>
          </cell>
          <cell r="C612" t="str">
            <v>-</v>
          </cell>
          <cell r="E612">
            <v>0.12482908305070201</v>
          </cell>
          <cell r="F612">
            <v>7.2784328553791106E-2</v>
          </cell>
          <cell r="G612">
            <v>5.5480811780701002E-3</v>
          </cell>
          <cell r="H612">
            <v>5.2381123354352504E-3</v>
          </cell>
        </row>
        <row r="613">
          <cell r="A613" t="str">
            <v>T_C-HY-DSL-S2</v>
          </cell>
          <cell r="B613" t="str">
            <v>VAR_cap</v>
          </cell>
          <cell r="C613" t="str">
            <v>-</v>
          </cell>
          <cell r="D613">
            <v>2.5883890353301995E-4</v>
          </cell>
          <cell r="E613">
            <v>0.12368468139281386</v>
          </cell>
          <cell r="F613">
            <v>0.18841387949296742</v>
          </cell>
          <cell r="G613">
            <v>0.1620037446335407</v>
          </cell>
          <cell r="H613">
            <v>2.219332192643321E-2</v>
          </cell>
          <cell r="I613">
            <v>5.2779568940382821E-3</v>
          </cell>
        </row>
        <row r="614">
          <cell r="A614" t="str">
            <v>D-T-ELC-Bus_c_S1</v>
          </cell>
          <cell r="B614" t="str">
            <v>VAR_fout</v>
          </cell>
          <cell r="C614" t="str">
            <v>T-ELC-Bus_c_BatSTGin_S1</v>
          </cell>
          <cell r="D614">
            <v>2.9321418676445895E-3</v>
          </cell>
          <cell r="E614">
            <v>7.6925929294947241E-3</v>
          </cell>
          <cell r="F614">
            <v>1.7353335487115994E-2</v>
          </cell>
          <cell r="G614">
            <v>3.5773325009386223E-2</v>
          </cell>
          <cell r="H614">
            <v>6.8623867645038167E-2</v>
          </cell>
          <cell r="I614">
            <v>0.11115826831490075</v>
          </cell>
        </row>
        <row r="615">
          <cell r="A615" t="str">
            <v>D-T-ELC-Bus_c_S1</v>
          </cell>
          <cell r="B615" t="str">
            <v>VAR_fin</v>
          </cell>
          <cell r="C615" t="str">
            <v>TELC</v>
          </cell>
          <cell r="D615">
            <v>2.9321418676445895E-3</v>
          </cell>
          <cell r="E615">
            <v>7.6925929294947241E-3</v>
          </cell>
          <cell r="F615">
            <v>1.7353335487115994E-2</v>
          </cell>
          <cell r="G615">
            <v>3.5773325009386223E-2</v>
          </cell>
          <cell r="H615">
            <v>6.8623867645038167E-2</v>
          </cell>
          <cell r="I615">
            <v>0.11115826831490075</v>
          </cell>
        </row>
        <row r="616">
          <cell r="A616" t="str">
            <v>D-T-ELC-Bus_c_S1</v>
          </cell>
          <cell r="B616" t="str">
            <v>VAR_ncap</v>
          </cell>
          <cell r="C616" t="str">
            <v>-</v>
          </cell>
          <cell r="D616">
            <v>5.4100220542074601E-4</v>
          </cell>
          <cell r="E616">
            <v>3.1154326032877E-4</v>
          </cell>
          <cell r="F616">
            <v>1.15457126862043E-3</v>
          </cell>
          <cell r="G616">
            <v>2.1666720654149501E-3</v>
          </cell>
          <cell r="H616">
            <v>3.6959168133146002E-3</v>
          </cell>
          <cell r="I616">
            <v>1.13286242646844E-2</v>
          </cell>
        </row>
        <row r="617">
          <cell r="A617" t="str">
            <v>D-T-ELC-Bus_c_S1</v>
          </cell>
          <cell r="B617" t="str">
            <v>VAR_cap</v>
          </cell>
          <cell r="C617" t="str">
            <v>-</v>
          </cell>
          <cell r="D617">
            <v>5.4100220542074601E-4</v>
          </cell>
          <cell r="E617">
            <v>8.5254546574951699E-4</v>
          </cell>
          <cell r="F617">
            <v>2.0071167343699401E-3</v>
          </cell>
          <cell r="G617">
            <v>3.9873580952441597E-3</v>
          </cell>
          <cell r="H617">
            <v>8.0094577734695395E-3</v>
          </cell>
          <cell r="I617">
            <v>1.3871777100541299E-2</v>
          </cell>
        </row>
        <row r="618">
          <cell r="A618" t="str">
            <v>T_C-HY-GSL-S4</v>
          </cell>
          <cell r="B618" t="str">
            <v>VAR_fout</v>
          </cell>
          <cell r="C618" t="str">
            <v>CO2_T</v>
          </cell>
          <cell r="D618">
            <v>6.440229993148086</v>
          </cell>
          <cell r="E618">
            <v>17.064460739278299</v>
          </cell>
          <cell r="F618">
            <v>18.299985709643266</v>
          </cell>
          <cell r="G618">
            <v>19.669686795853991</v>
          </cell>
          <cell r="H618">
            <v>10.724556337814679</v>
          </cell>
          <cell r="I618">
            <v>3.40774308591863</v>
          </cell>
        </row>
        <row r="619">
          <cell r="A619" t="str">
            <v>T_C-HY-GSL-S4</v>
          </cell>
          <cell r="B619" t="str">
            <v>VAR_fout</v>
          </cell>
          <cell r="C619" t="str">
            <v>TPCAR</v>
          </cell>
          <cell r="D619">
            <v>9.752516568982357E-2</v>
          </cell>
          <cell r="E619">
            <v>0.33893693102489048</v>
          </cell>
          <cell r="F619">
            <v>0.35486184972726748</v>
          </cell>
          <cell r="G619">
            <v>0.33713405403780666</v>
          </cell>
          <cell r="H619">
            <v>0.10197438204047692</v>
          </cell>
          <cell r="I619">
            <v>3.2341218516604979E-2</v>
          </cell>
        </row>
        <row r="620">
          <cell r="A620" t="str">
            <v>T_C-HY-GSL-S4</v>
          </cell>
          <cell r="B620" t="str">
            <v>VAR_fin</v>
          </cell>
          <cell r="C620" t="str">
            <v>TGSL</v>
          </cell>
          <cell r="D620">
            <v>8.7265989067047314E-2</v>
          </cell>
          <cell r="E620">
            <v>0.23122575527477404</v>
          </cell>
          <cell r="F620">
            <v>0.2479672860385265</v>
          </cell>
          <cell r="G620">
            <v>0.26652692135303535</v>
          </cell>
          <cell r="H620">
            <v>0.14531919156930453</v>
          </cell>
          <cell r="I620">
            <v>4.6175380568003126E-2</v>
          </cell>
        </row>
        <row r="621">
          <cell r="A621" t="str">
            <v>T_C-HY-GSL-S4</v>
          </cell>
          <cell r="B621" t="str">
            <v>VAR_ncap</v>
          </cell>
          <cell r="C621" t="str">
            <v>-</v>
          </cell>
          <cell r="E621">
            <v>1.2751783095401099E-2</v>
          </cell>
          <cell r="F621">
            <v>4.2249445135806802E-3</v>
          </cell>
          <cell r="G621">
            <v>3.3072436666562498E-3</v>
          </cell>
          <cell r="H621">
            <v>3.8865671498944502E-3</v>
          </cell>
        </row>
        <row r="622">
          <cell r="A622" t="str">
            <v>T_C-HY-GSL-S4</v>
          </cell>
          <cell r="B622" t="str">
            <v>VAR_cap</v>
          </cell>
          <cell r="C622" t="str">
            <v>-</v>
          </cell>
          <cell r="D622">
            <v>8.3139788677755698E-3</v>
          </cell>
          <cell r="E622">
            <v>2.6620075221459632E-2</v>
          </cell>
          <cell r="F622">
            <v>2.9514151113569812E-2</v>
          </cell>
          <cell r="G622">
            <v>2.7604375199869056E-2</v>
          </cell>
          <cell r="H622">
            <v>9.5020470679754911E-3</v>
          </cell>
          <cell r="I622">
            <v>3.1832133088966737E-3</v>
          </cell>
        </row>
        <row r="623">
          <cell r="A623" t="str">
            <v>T_C-HY-DSL-S3</v>
          </cell>
          <cell r="B623" t="str">
            <v>VAR_fout</v>
          </cell>
          <cell r="C623" t="str">
            <v>CO2_T</v>
          </cell>
          <cell r="D623">
            <v>2.1921306569035588</v>
          </cell>
          <cell r="E623">
            <v>6.9749868394381966</v>
          </cell>
          <cell r="F623">
            <v>9.0970699159297226</v>
          </cell>
          <cell r="G623">
            <v>10.576621072728084</v>
          </cell>
          <cell r="H623">
            <v>8.0019528267291733</v>
          </cell>
          <cell r="I623">
            <v>2.4274599223955002</v>
          </cell>
        </row>
        <row r="624">
          <cell r="A624" t="str">
            <v>T_C-HY-DSL-S3</v>
          </cell>
          <cell r="B624" t="str">
            <v>VAR_fout</v>
          </cell>
          <cell r="C624" t="str">
            <v>TPCAR</v>
          </cell>
          <cell r="D624">
            <v>2.7010260440032779E-2</v>
          </cell>
          <cell r="E624">
            <v>0.13550007634385564</v>
          </cell>
          <cell r="F624">
            <v>0.17028721197570434</v>
          </cell>
          <cell r="G624">
            <v>0.16946653079342403</v>
          </cell>
          <cell r="H624">
            <v>7.7781620676021374E-2</v>
          </cell>
          <cell r="I624">
            <v>2.3482667499712163E-2</v>
          </cell>
        </row>
        <row r="625">
          <cell r="A625" t="str">
            <v>T_C-HY-DSL-S3</v>
          </cell>
          <cell r="B625" t="str">
            <v>VAR_fin</v>
          </cell>
          <cell r="C625" t="str">
            <v>TDSL</v>
          </cell>
          <cell r="D625">
            <v>2.9906284541658345E-2</v>
          </cell>
          <cell r="E625">
            <v>9.5156709951407847E-2</v>
          </cell>
          <cell r="F625">
            <v>0.12410736583805891</v>
          </cell>
          <cell r="G625">
            <v>0.14429223837282523</v>
          </cell>
          <cell r="H625">
            <v>0.10916715998266273</v>
          </cell>
          <cell r="I625">
            <v>3.3116779295982252E-2</v>
          </cell>
        </row>
        <row r="626">
          <cell r="A626" t="str">
            <v>T_C-HY-DSL-S3</v>
          </cell>
          <cell r="B626" t="str">
            <v>VAR_ncap</v>
          </cell>
          <cell r="C626" t="str">
            <v>-</v>
          </cell>
          <cell r="E626">
            <v>5.6134607112100802E-3</v>
          </cell>
          <cell r="F626">
            <v>3.4909643920971599E-3</v>
          </cell>
          <cell r="G626">
            <v>2.1632760779168002E-3</v>
          </cell>
          <cell r="H626">
            <v>2.1656612959558598E-3</v>
          </cell>
        </row>
        <row r="627">
          <cell r="A627" t="str">
            <v>T_C-HY-DSL-S3</v>
          </cell>
          <cell r="B627" t="str">
            <v>VAR_cap</v>
          </cell>
          <cell r="C627" t="str">
            <v>-</v>
          </cell>
          <cell r="D627">
            <v>1.8535759607547896E-3</v>
          </cell>
          <cell r="E627">
            <v>9.1837827025433669E-3</v>
          </cell>
          <cell r="F627">
            <v>1.2152251749566041E-2</v>
          </cell>
          <cell r="G627">
            <v>1.203561879105992E-2</v>
          </cell>
          <cell r="H627">
            <v>6.0351177346540975E-3</v>
          </cell>
          <cell r="I627">
            <v>1.9266976886172587E-3</v>
          </cell>
        </row>
        <row r="628">
          <cell r="A628" t="str">
            <v>D-T-ELC-Bus_c_S2</v>
          </cell>
          <cell r="B628" t="str">
            <v>VAR_fout</v>
          </cell>
          <cell r="C628" t="str">
            <v>T-ELC-Bus_c_BatSTGin_S2</v>
          </cell>
          <cell r="D628">
            <v>3.6238541669713215E-3</v>
          </cell>
          <cell r="E628">
            <v>8.6449271141159079E-3</v>
          </cell>
          <cell r="F628">
            <v>1.7736760254944823E-2</v>
          </cell>
          <cell r="G628">
            <v>3.5251521608183664E-2</v>
          </cell>
          <cell r="H628">
            <v>8.3044222050746852E-2</v>
          </cell>
          <cell r="I628">
            <v>0.13078798555437812</v>
          </cell>
        </row>
        <row r="629">
          <cell r="A629" t="str">
            <v>D-T-ELC-Bus_c_S2</v>
          </cell>
          <cell r="B629" t="str">
            <v>VAR_fin</v>
          </cell>
          <cell r="C629" t="str">
            <v>TELC</v>
          </cell>
          <cell r="D629">
            <v>3.6238541669713215E-3</v>
          </cell>
          <cell r="E629">
            <v>8.6449271141159079E-3</v>
          </cell>
          <cell r="F629">
            <v>1.7736760254944823E-2</v>
          </cell>
          <cell r="G629">
            <v>3.5251521608183664E-2</v>
          </cell>
          <cell r="H629">
            <v>8.3044222050746852E-2</v>
          </cell>
          <cell r="I629">
            <v>0.13078798555437812</v>
          </cell>
        </row>
        <row r="630">
          <cell r="A630" t="str">
            <v>D-T-ELC-Bus_c_S2</v>
          </cell>
          <cell r="B630" t="str">
            <v>VAR_ncap</v>
          </cell>
          <cell r="C630" t="str">
            <v>-</v>
          </cell>
          <cell r="D630">
            <v>5.9290639183216896E-4</v>
          </cell>
          <cell r="E630">
            <v>3.4217938199170901E-4</v>
          </cell>
          <cell r="F630">
            <v>1.1003018236375099E-3</v>
          </cell>
          <cell r="G630">
            <v>2.1050065658244298E-3</v>
          </cell>
          <cell r="H630">
            <v>4.5967013205489701E-3</v>
          </cell>
          <cell r="I630">
            <v>1.3077112056084099E-2</v>
          </cell>
        </row>
        <row r="631">
          <cell r="A631" t="str">
            <v>D-T-ELC-Bus_c_S2</v>
          </cell>
          <cell r="B631" t="str">
            <v>VAR_cap</v>
          </cell>
          <cell r="C631" t="str">
            <v>-</v>
          </cell>
          <cell r="D631">
            <v>5.9290639183216896E-4</v>
          </cell>
          <cell r="E631">
            <v>9.3508577382387802E-4</v>
          </cell>
          <cell r="F631">
            <v>2.0353875974613899E-3</v>
          </cell>
          <cell r="G631">
            <v>3.9359782510824098E-3</v>
          </cell>
          <cell r="H631">
            <v>9.5993035317539794E-3</v>
          </cell>
          <cell r="I631">
            <v>1.6194852248356501E-2</v>
          </cell>
        </row>
        <row r="632">
          <cell r="A632" t="str">
            <v>T_C-HY-DSL-S4</v>
          </cell>
          <cell r="B632" t="str">
            <v>VAR_fout</v>
          </cell>
          <cell r="C632" t="str">
            <v>CO2_T</v>
          </cell>
          <cell r="D632">
            <v>2.4710409871613344</v>
          </cell>
          <cell r="E632">
            <v>20.481942469573145</v>
          </cell>
          <cell r="F632">
            <v>21.834803336843773</v>
          </cell>
          <cell r="G632">
            <v>21.160217808570401</v>
          </cell>
          <cell r="H632">
            <v>9.4696338377516192</v>
          </cell>
          <cell r="I632">
            <v>3.05187423062665</v>
          </cell>
        </row>
        <row r="633">
          <cell r="A633" t="str">
            <v>T_C-HY-DSL-S4</v>
          </cell>
          <cell r="B633" t="str">
            <v>VAR_fout</v>
          </cell>
          <cell r="C633" t="str">
            <v>TPCAR</v>
          </cell>
          <cell r="D633">
            <v>4.4816408496983498E-2</v>
          </cell>
          <cell r="E633">
            <v>0.45957854690249389</v>
          </cell>
          <cell r="F633">
            <v>0.47637554520451458</v>
          </cell>
          <cell r="G633">
            <v>0.41905333030107289</v>
          </cell>
          <cell r="H633">
            <v>9.0907959321895215E-2</v>
          </cell>
          <cell r="I633">
            <v>2.9122540266059774E-2</v>
          </cell>
        </row>
        <row r="634">
          <cell r="A634" t="str">
            <v>T_C-HY-DSL-S4</v>
          </cell>
          <cell r="B634" t="str">
            <v>VAR_fin</v>
          </cell>
          <cell r="C634" t="str">
            <v>TDSL</v>
          </cell>
          <cell r="D634">
            <v>3.3711336796198213E-2</v>
          </cell>
          <cell r="E634">
            <v>0.27942622741573225</v>
          </cell>
          <cell r="F634">
            <v>0.29788271946580813</v>
          </cell>
          <cell r="G634">
            <v>0.2886796426817243</v>
          </cell>
          <cell r="H634">
            <v>0.12919009328446968</v>
          </cell>
          <cell r="I634">
            <v>4.163539195943592E-2</v>
          </cell>
        </row>
        <row r="635">
          <cell r="A635" t="str">
            <v>T_C-HY-DSL-S4</v>
          </cell>
          <cell r="B635" t="str">
            <v>VAR_ncap</v>
          </cell>
          <cell r="C635" t="str">
            <v>-</v>
          </cell>
          <cell r="E635">
            <v>2.7706270719556898E-2</v>
          </cell>
          <cell r="F635">
            <v>4.3613417240115498E-3</v>
          </cell>
          <cell r="G635">
            <v>2.6812309738144598E-3</v>
          </cell>
          <cell r="H635">
            <v>3.4270057534047499E-3</v>
          </cell>
        </row>
        <row r="636">
          <cell r="A636" t="str">
            <v>T_C-HY-DSL-S4</v>
          </cell>
          <cell r="B636" t="str">
            <v>VAR_cap</v>
          </cell>
          <cell r="C636" t="str">
            <v>-</v>
          </cell>
          <cell r="D636">
            <v>3.7694638308117512E-3</v>
          </cell>
          <cell r="E636">
            <v>3.6101424129621883E-2</v>
          </cell>
          <cell r="F636">
            <v>3.8427049322043827E-2</v>
          </cell>
          <cell r="G636">
            <v>3.4011604809428546E-2</v>
          </cell>
          <cell r="H636">
            <v>8.554667240027328E-3</v>
          </cell>
          <cell r="I636">
            <v>2.8695877133365932E-3</v>
          </cell>
        </row>
        <row r="637">
          <cell r="A637" t="str">
            <v>D-T-ELC-Bus_c_S3</v>
          </cell>
          <cell r="B637" t="str">
            <v>VAR_fout</v>
          </cell>
          <cell r="C637" t="str">
            <v>T-ELC-Bus_c_BatSTGin_S3</v>
          </cell>
          <cell r="D637">
            <v>8.6912256910224358E-3</v>
          </cell>
          <cell r="E637">
            <v>1.0114419051688158E-2</v>
          </cell>
          <cell r="F637">
            <v>1.5726658899463317E-2</v>
          </cell>
          <cell r="G637">
            <v>2.5564249442737639E-2</v>
          </cell>
          <cell r="H637">
            <v>3.4405251939096854E-2</v>
          </cell>
          <cell r="I637">
            <v>4.7647190546619228E-2</v>
          </cell>
        </row>
        <row r="638">
          <cell r="A638" t="str">
            <v>D-T-ELC-Bus_c_S3</v>
          </cell>
          <cell r="B638" t="str">
            <v>VAR_fin</v>
          </cell>
          <cell r="C638" t="str">
            <v>TELC</v>
          </cell>
          <cell r="D638">
            <v>8.6912256910224358E-3</v>
          </cell>
          <cell r="E638">
            <v>1.0114419051688158E-2</v>
          </cell>
          <cell r="F638">
            <v>1.5726658899463317E-2</v>
          </cell>
          <cell r="G638">
            <v>2.5564249442737639E-2</v>
          </cell>
          <cell r="H638">
            <v>3.4405251939096854E-2</v>
          </cell>
          <cell r="I638">
            <v>4.7647190546619228E-2</v>
          </cell>
        </row>
        <row r="639">
          <cell r="A639" t="str">
            <v>D-T-ELC-Bus_c_S3</v>
          </cell>
          <cell r="B639" t="str">
            <v>VAR_ncap</v>
          </cell>
          <cell r="C639" t="str">
            <v>-</v>
          </cell>
          <cell r="D639">
            <v>1.0026679680441601E-3</v>
          </cell>
          <cell r="E639">
            <v>2.5084378422025698E-4</v>
          </cell>
          <cell r="F639">
            <v>6.5587687453035005E-4</v>
          </cell>
          <cell r="G639">
            <v>1.58319803225935E-3</v>
          </cell>
          <cell r="H639">
            <v>2.2173879835853602E-3</v>
          </cell>
          <cell r="I639">
            <v>5.8610964674685904E-3</v>
          </cell>
        </row>
        <row r="640">
          <cell r="A640" t="str">
            <v>D-T-ELC-Bus_c_S3</v>
          </cell>
          <cell r="B640" t="str">
            <v>VAR_cap</v>
          </cell>
          <cell r="C640" t="str">
            <v>-</v>
          </cell>
          <cell r="D640">
            <v>1.0026679680441601E-3</v>
          </cell>
          <cell r="E640">
            <v>1.2535117522644199E-3</v>
          </cell>
          <cell r="F640">
            <v>1.9093886267947701E-3</v>
          </cell>
          <cell r="G640">
            <v>2.8387090191200298E-3</v>
          </cell>
          <cell r="H640">
            <v>4.3699869141995001E-3</v>
          </cell>
          <cell r="I640">
            <v>6.6205989641221702E-3</v>
          </cell>
        </row>
        <row r="641">
          <cell r="A641" t="str">
            <v>D-T-ELC-Bus_c_S4</v>
          </cell>
          <cell r="B641" t="str">
            <v>VAR_fout</v>
          </cell>
          <cell r="C641" t="str">
            <v>T-ELC-Bus_c_BatSTGin_S4</v>
          </cell>
          <cell r="D641">
            <v>9.1435647306385411E-4</v>
          </cell>
          <cell r="E641">
            <v>4.8469493532448419E-3</v>
          </cell>
          <cell r="F641">
            <v>1.189364772075013E-2</v>
          </cell>
          <cell r="G641">
            <v>1.9870581089705693E-2</v>
          </cell>
          <cell r="H641">
            <v>2.5740680714203955E-2</v>
          </cell>
          <cell r="I641">
            <v>2.2934626062832739E-2</v>
          </cell>
        </row>
        <row r="642">
          <cell r="A642" t="str">
            <v>D-T-ELC-Bus_c_S4</v>
          </cell>
          <cell r="B642" t="str">
            <v>VAR_fin</v>
          </cell>
          <cell r="C642" t="str">
            <v>TELC</v>
          </cell>
          <cell r="D642">
            <v>9.1435647306385411E-4</v>
          </cell>
          <cell r="E642">
            <v>4.8469493532448419E-3</v>
          </cell>
          <cell r="F642">
            <v>1.189364772075013E-2</v>
          </cell>
          <cell r="G642">
            <v>1.9870581089705693E-2</v>
          </cell>
          <cell r="H642">
            <v>2.5740680714203955E-2</v>
          </cell>
          <cell r="I642">
            <v>2.2934626062832739E-2</v>
          </cell>
        </row>
        <row r="643">
          <cell r="A643" t="str">
            <v>D-T-ELC-Bus_c_S4</v>
          </cell>
          <cell r="B643" t="str">
            <v>VAR_ncap</v>
          </cell>
          <cell r="C643" t="str">
            <v>-</v>
          </cell>
          <cell r="D643">
            <v>3.0839577816487199E-4</v>
          </cell>
          <cell r="E643">
            <v>2.1656637067752899E-4</v>
          </cell>
          <cell r="F643">
            <v>7.6229881535975097E-4</v>
          </cell>
          <cell r="G643">
            <v>1.44814524648808E-3</v>
          </cell>
          <cell r="H643">
            <v>2.0146422360399598E-3</v>
          </cell>
          <cell r="I643">
            <v>3.2177630404051499E-3</v>
          </cell>
        </row>
        <row r="644">
          <cell r="A644" t="str">
            <v>D-T-ELC-Bus_c_S4</v>
          </cell>
          <cell r="B644" t="str">
            <v>VAR_cap</v>
          </cell>
          <cell r="C644" t="str">
            <v>-</v>
          </cell>
          <cell r="D644">
            <v>3.0839577816487199E-4</v>
          </cell>
          <cell r="E644">
            <v>5.2496214884240099E-4</v>
          </cell>
          <cell r="F644">
            <v>1.2872609642021499E-3</v>
          </cell>
          <cell r="G644">
            <v>2.1190440804207599E-3</v>
          </cell>
          <cell r="H644">
            <v>3.3559474137669501E-3</v>
          </cell>
          <cell r="I644">
            <v>3.5713098590874201E-3</v>
          </cell>
        </row>
        <row r="645">
          <cell r="A645" t="str">
            <v>D-TH2O</v>
          </cell>
          <cell r="B645" t="str">
            <v>VAR_fout</v>
          </cell>
          <cell r="C645" t="str">
            <v>TH2O</v>
          </cell>
          <cell r="D645">
            <v>6.95919189993955E-3</v>
          </cell>
          <cell r="E645">
            <v>6.4279469653054644E-2</v>
          </cell>
          <cell r="F645">
            <v>0.12214571880904855</v>
          </cell>
          <cell r="G645">
            <v>0.27262804511691036</v>
          </cell>
          <cell r="H645">
            <v>1.8429622709932585</v>
          </cell>
          <cell r="I645">
            <v>5.1370990656038726</v>
          </cell>
        </row>
        <row r="646">
          <cell r="A646" t="str">
            <v>D-TH2O</v>
          </cell>
          <cell r="B646" t="str">
            <v>VAR_fin</v>
          </cell>
          <cell r="C646" t="str">
            <v>H2</v>
          </cell>
          <cell r="D646">
            <v>6.95919189993955E-3</v>
          </cell>
          <cell r="E646">
            <v>6.4279469653054644E-2</v>
          </cell>
          <cell r="F646">
            <v>0.12214571880904855</v>
          </cell>
          <cell r="G646">
            <v>0.27262804511691036</v>
          </cell>
          <cell r="H646">
            <v>1.8429622709932585</v>
          </cell>
          <cell r="I646">
            <v>5.1370990656038726</v>
          </cell>
        </row>
        <row r="647">
          <cell r="A647" t="str">
            <v>D-TH2O</v>
          </cell>
          <cell r="B647" t="str">
            <v>VAR_ncap</v>
          </cell>
          <cell r="C647" t="str">
            <v>-</v>
          </cell>
          <cell r="D647">
            <v>2.1671017004368302E-2</v>
          </cell>
          <cell r="E647">
            <v>3.4616727051609101E-4</v>
          </cell>
          <cell r="F647">
            <v>1.01125758421277E-2</v>
          </cell>
          <cell r="G647">
            <v>2.2935863158985201E-2</v>
          </cell>
          <cell r="H647">
            <v>8.8939755436485801E-2</v>
          </cell>
          <cell r="I647">
            <v>0.62692082941569405</v>
          </cell>
        </row>
        <row r="648">
          <cell r="A648" t="str">
            <v>D-TH2O</v>
          </cell>
          <cell r="B648" t="str">
            <v>VAR_cap</v>
          </cell>
          <cell r="C648" t="str">
            <v>-</v>
          </cell>
          <cell r="D648">
            <v>2.1671017004368302E-2</v>
          </cell>
          <cell r="E648">
            <v>2.2017184274884399E-2</v>
          </cell>
          <cell r="F648">
            <v>3.2129760117012102E-2</v>
          </cell>
          <cell r="G648">
            <v>5.5065623275997198E-2</v>
          </cell>
          <cell r="H648">
            <v>0.32746992643226103</v>
          </cell>
          <cell r="I648">
            <v>0.95439075584795396</v>
          </cell>
        </row>
        <row r="649">
          <cell r="A649" t="str">
            <v>TFHGV-HYBDSL</v>
          </cell>
          <cell r="B649" t="str">
            <v>VAR_fout</v>
          </cell>
          <cell r="C649" t="str">
            <v>CO2_T</v>
          </cell>
          <cell r="E649">
            <v>376.83952070069301</v>
          </cell>
          <cell r="F649">
            <v>516.39444502294202</v>
          </cell>
          <cell r="G649">
            <v>753.94441714616005</v>
          </cell>
          <cell r="H649">
            <v>776.97626950209406</v>
          </cell>
          <cell r="I649">
            <v>192.08826313819458</v>
          </cell>
        </row>
        <row r="650">
          <cell r="A650" t="str">
            <v>TFHGV-HYBDSL</v>
          </cell>
          <cell r="B650" t="str">
            <v>VAR_fout</v>
          </cell>
          <cell r="C650" t="str">
            <v>TFHGV</v>
          </cell>
          <cell r="E650">
            <v>0.84039249924411086</v>
          </cell>
          <cell r="F650">
            <v>1.1516149299884397</v>
          </cell>
          <cell r="G650">
            <v>1.681376814826844</v>
          </cell>
          <cell r="H650">
            <v>1.7327403128156842</v>
          </cell>
          <cell r="I650">
            <v>0.42837740381902256</v>
          </cell>
        </row>
        <row r="651">
          <cell r="A651" t="str">
            <v>TFHGV-HYBDSL</v>
          </cell>
          <cell r="B651" t="str">
            <v>VAR_fin</v>
          </cell>
          <cell r="C651" t="str">
            <v>TDSL</v>
          </cell>
          <cell r="E651">
            <v>5.1410575811827135</v>
          </cell>
          <cell r="F651">
            <v>7.0449446797127147</v>
          </cell>
          <cell r="G651">
            <v>10.28573556816043</v>
          </cell>
          <cell r="H651">
            <v>10.599949106440578</v>
          </cell>
          <cell r="I651">
            <v>2.6205765776015606</v>
          </cell>
        </row>
        <row r="652">
          <cell r="A652" t="str">
            <v>TFHGV-HYBDSL</v>
          </cell>
          <cell r="B652" t="str">
            <v>VAR_ncap</v>
          </cell>
          <cell r="C652" t="str">
            <v>-</v>
          </cell>
          <cell r="E652">
            <v>1.58087170515692E-2</v>
          </cell>
          <cell r="F652">
            <v>5.9374638195495797E-3</v>
          </cell>
          <cell r="G652">
            <v>2.2561420639109899E-2</v>
          </cell>
          <cell r="H652">
            <v>1.17011206545461E-2</v>
          </cell>
          <cell r="I652">
            <v>7.9385744792265407E-3</v>
          </cell>
        </row>
        <row r="653">
          <cell r="A653" t="str">
            <v>TFHGV-HYBDSL</v>
          </cell>
          <cell r="B653" t="str">
            <v>VAR_cap</v>
          </cell>
          <cell r="C653" t="str">
            <v>-</v>
          </cell>
          <cell r="E653">
            <v>1.58087170515692E-2</v>
          </cell>
          <cell r="F653">
            <v>2.174422372709248E-2</v>
          </cell>
          <cell r="G653">
            <v>3.170335063783588E-2</v>
          </cell>
          <cell r="H653">
            <v>3.4199956644245459E-2</v>
          </cell>
          <cell r="I653">
            <v>9.9918993543145918E-3</v>
          </cell>
        </row>
        <row r="654">
          <cell r="A654" t="str">
            <v>D-TKER</v>
          </cell>
          <cell r="B654" t="str">
            <v>VAR_fout</v>
          </cell>
          <cell r="C654" t="str">
            <v>CO2</v>
          </cell>
          <cell r="D654">
            <v>80.763254672403804</v>
          </cell>
          <cell r="E654">
            <v>102.299643522715</v>
          </cell>
          <cell r="F654">
            <v>134.604226798182</v>
          </cell>
          <cell r="G654">
            <v>167.51426356082999</v>
          </cell>
          <cell r="H654">
            <v>119.458162329092</v>
          </cell>
          <cell r="I654">
            <v>2.6504866226746099E-3</v>
          </cell>
        </row>
        <row r="655">
          <cell r="A655" t="str">
            <v>D-TKER</v>
          </cell>
          <cell r="B655" t="str">
            <v>VAR_fout</v>
          </cell>
          <cell r="C655" t="str">
            <v>TKER</v>
          </cell>
          <cell r="D655">
            <v>1.0930817228491501</v>
          </cell>
          <cell r="E655">
            <v>1.3845636984571901</v>
          </cell>
          <cell r="F655">
            <v>1.82178666186924</v>
          </cell>
          <cell r="G655">
            <v>2.2672040714258799</v>
          </cell>
          <cell r="H655">
            <v>1.61679385528397</v>
          </cell>
          <cell r="I655">
            <v>3.5872730682456501E-5</v>
          </cell>
        </row>
        <row r="656">
          <cell r="A656" t="str">
            <v>D-TKER</v>
          </cell>
          <cell r="B656" t="str">
            <v>VAR_fin</v>
          </cell>
          <cell r="C656" t="str">
            <v>KER</v>
          </cell>
          <cell r="D656">
            <v>1.1093853663791744</v>
          </cell>
          <cell r="E656">
            <v>1.4052148835537817</v>
          </cell>
          <cell r="F656">
            <v>1.8489591593156731</v>
          </cell>
          <cell r="G656">
            <v>2.301020103857558</v>
          </cell>
          <cell r="H656">
            <v>1.6409088232018105</v>
          </cell>
          <cell r="I656">
            <v>3.6407783278497326E-5</v>
          </cell>
        </row>
        <row r="657">
          <cell r="A657" t="str">
            <v>T_B_u-BEVELC-S1</v>
          </cell>
          <cell r="B657" t="str">
            <v>VAR_fout</v>
          </cell>
          <cell r="C657" t="str">
            <v>TPBSu</v>
          </cell>
          <cell r="D657">
            <v>1.2654622580949161E-4</v>
          </cell>
          <cell r="E657">
            <v>7.861331293759077E-3</v>
          </cell>
          <cell r="F657">
            <v>2.665688488114365E-2</v>
          </cell>
          <cell r="G657">
            <v>7.0655518866727093E-2</v>
          </cell>
          <cell r="H657">
            <v>4.007139276155517E-2</v>
          </cell>
          <cell r="I657">
            <v>7.4844735736511347E-2</v>
          </cell>
        </row>
        <row r="658">
          <cell r="A658" t="str">
            <v>T_B_u-BEVELC-S1</v>
          </cell>
          <cell r="B658" t="str">
            <v>VAR_fin</v>
          </cell>
          <cell r="C658" t="str">
            <v>T-ELC-Bus_u_BatSTGout_S1</v>
          </cell>
          <cell r="D658">
            <v>3.3416554646986554E-4</v>
          </cell>
          <cell r="E658">
            <v>2.0040234015152036E-2</v>
          </cell>
          <cell r="F658">
            <v>6.5469178806979084E-2</v>
          </cell>
          <cell r="G658">
            <v>0.16007496258043677</v>
          </cell>
          <cell r="H658">
            <v>8.3036619977471152E-2</v>
          </cell>
          <cell r="I658">
            <v>0.14067212520922207</v>
          </cell>
        </row>
        <row r="659">
          <cell r="A659" t="str">
            <v>T_B_u-BEVELC-S1</v>
          </cell>
          <cell r="B659" t="str">
            <v>VAR_ncap</v>
          </cell>
          <cell r="C659" t="str">
            <v>-</v>
          </cell>
          <cell r="E659">
            <v>1.5368841923533801E-4</v>
          </cell>
          <cell r="F659">
            <v>3.9574488924918699E-4</v>
          </cell>
          <cell r="G659">
            <v>1.2591800040218E-3</v>
          </cell>
          <cell r="H659">
            <v>4.53217107082766E-4</v>
          </cell>
          <cell r="I659">
            <v>1.19410159000023E-3</v>
          </cell>
        </row>
        <row r="660">
          <cell r="A660" t="str">
            <v>T_B_u-BEVELC-S1</v>
          </cell>
          <cell r="B660" t="str">
            <v>VAR_cap</v>
          </cell>
          <cell r="C660" t="str">
            <v>-</v>
          </cell>
          <cell r="D660">
            <v>3.02390998593531E-8</v>
          </cell>
          <cell r="E660">
            <v>1.5371232922127331E-4</v>
          </cell>
          <cell r="F660">
            <v>5.4149142199266809E-4</v>
          </cell>
          <cell r="G660">
            <v>1.4755844061842495E-3</v>
          </cell>
          <cell r="H660">
            <v>8.1848357822727992E-4</v>
          </cell>
          <cell r="I660">
            <v>1.472506745252476E-3</v>
          </cell>
        </row>
        <row r="661">
          <cell r="A661" t="str">
            <v>TPSHPH2OEXT</v>
          </cell>
          <cell r="B661" t="str">
            <v>VAR_fout</v>
          </cell>
          <cell r="C661" t="str">
            <v>TPSHP</v>
          </cell>
          <cell r="G661">
            <v>4.7933306166488199E-4</v>
          </cell>
          <cell r="H661">
            <v>3.7283260846325501E-2</v>
          </cell>
          <cell r="I661">
            <v>2.1983571661715602E-3</v>
          </cell>
        </row>
        <row r="662">
          <cell r="A662" t="str">
            <v>TPSHPH2OEXT</v>
          </cell>
          <cell r="B662" t="str">
            <v>VAR_fin</v>
          </cell>
          <cell r="C662" t="str">
            <v>TH2O</v>
          </cell>
          <cell r="G662">
            <v>2.6726449498890178E-4</v>
          </cell>
          <cell r="H662">
            <v>2.0788242411284446E-2</v>
          </cell>
          <cell r="I662">
            <v>1.2257506623502047E-3</v>
          </cell>
        </row>
        <row r="663">
          <cell r="A663" t="str">
            <v>TPSHPH2OEXT</v>
          </cell>
          <cell r="B663" t="str">
            <v>VAR_ncap</v>
          </cell>
          <cell r="C663" t="str">
            <v>-</v>
          </cell>
          <cell r="G663">
            <v>3.5363298444037101E-4</v>
          </cell>
          <cell r="H663">
            <v>1.0345431790262199E-4</v>
          </cell>
          <cell r="I663">
            <v>5.7686372576261702E-5</v>
          </cell>
        </row>
        <row r="664">
          <cell r="A664" t="str">
            <v>TPSHPH2OEXT</v>
          </cell>
          <cell r="B664" t="str">
            <v>VAR_cap</v>
          </cell>
          <cell r="C664" t="str">
            <v>-</v>
          </cell>
          <cell r="G664">
            <v>3.5363298444037101E-4</v>
          </cell>
          <cell r="H664">
            <v>9.4698939886342956E-5</v>
          </cell>
          <cell r="I664">
            <v>4.4743197719560967E-5</v>
          </cell>
        </row>
        <row r="665">
          <cell r="A665" t="str">
            <v>T_B_u-BEVELC-S2</v>
          </cell>
          <cell r="B665" t="str">
            <v>VAR_fout</v>
          </cell>
          <cell r="C665" t="str">
            <v>TPBSu</v>
          </cell>
          <cell r="D665">
            <v>3.6744248040975255E-3</v>
          </cell>
          <cell r="E665">
            <v>5.7456693114521437E-3</v>
          </cell>
          <cell r="F665">
            <v>1.1532924894790289E-2</v>
          </cell>
          <cell r="G665">
            <v>2.1157218792336625E-2</v>
          </cell>
          <cell r="H665">
            <v>2.8830241164834288E-2</v>
          </cell>
          <cell r="I665">
            <v>3.5057985815412362E-2</v>
          </cell>
        </row>
        <row r="666">
          <cell r="A666" t="str">
            <v>T_B_u-BEVELC-S2</v>
          </cell>
          <cell r="B666" t="str">
            <v>VAR_fin</v>
          </cell>
          <cell r="C666" t="str">
            <v>T-ELC-Bus_u_BatSTGout_S2</v>
          </cell>
          <cell r="D666">
            <v>1.3352770516981236E-2</v>
          </cell>
          <cell r="E666">
            <v>2.0389123062159297E-2</v>
          </cell>
          <cell r="F666">
            <v>3.9620383499083194E-2</v>
          </cell>
          <cell r="G666">
            <v>6.812800187346757E-2</v>
          </cell>
          <cell r="H666">
            <v>8.2972629390771935E-2</v>
          </cell>
          <cell r="I666">
            <v>9.188698716144017E-2</v>
          </cell>
        </row>
        <row r="667">
          <cell r="A667" t="str">
            <v>T_B_u-BEVELC-S2</v>
          </cell>
          <cell r="B667" t="str">
            <v>VAR_ncap</v>
          </cell>
          <cell r="C667" t="str">
            <v>-</v>
          </cell>
          <cell r="E667">
            <v>7.5742149588797804E-5</v>
          </cell>
          <cell r="F667">
            <v>1.3096632112575499E-4</v>
          </cell>
          <cell r="G667">
            <v>2.4480456002972799E-4</v>
          </cell>
          <cell r="H667">
            <v>2.4563187442610201E-4</v>
          </cell>
          <cell r="I667">
            <v>5.0345134809661103E-4</v>
          </cell>
        </row>
        <row r="668">
          <cell r="A668" t="str">
            <v>T_B_u-BEVELC-S2</v>
          </cell>
          <cell r="B668" t="str">
            <v>VAR_cap</v>
          </cell>
          <cell r="C668" t="str">
            <v>-</v>
          </cell>
          <cell r="D668">
            <v>6.6968355816162302E-6</v>
          </cell>
          <cell r="E668">
            <v>8.0542377180633761E-5</v>
          </cell>
          <cell r="F668">
            <v>2.0554881831227141E-4</v>
          </cell>
          <cell r="G668">
            <v>3.9874725221490599E-4</v>
          </cell>
          <cell r="H668">
            <v>5.6917653531379645E-4</v>
          </cell>
          <cell r="I668">
            <v>6.7733568231464971E-4</v>
          </cell>
        </row>
        <row r="669">
          <cell r="A669" t="str">
            <v>TFHGV-ICEDSL</v>
          </cell>
          <cell r="B669" t="str">
            <v>VAR_fout</v>
          </cell>
          <cell r="C669" t="str">
            <v>CO2_T</v>
          </cell>
          <cell r="D669">
            <v>383.27410840840923</v>
          </cell>
          <cell r="E669">
            <v>12.390946980992471</v>
          </cell>
          <cell r="F669">
            <v>28.218675019543234</v>
          </cell>
          <cell r="G669">
            <v>35.178000663623237</v>
          </cell>
          <cell r="H669">
            <v>15.52255805877232</v>
          </cell>
          <cell r="I669">
            <v>4.5617418479147993</v>
          </cell>
        </row>
        <row r="670">
          <cell r="A670" t="str">
            <v>TFHGV-ICEDSL</v>
          </cell>
          <cell r="B670" t="str">
            <v>VAR_fout</v>
          </cell>
          <cell r="C670" t="str">
            <v>TFHGV</v>
          </cell>
          <cell r="D670">
            <v>0.62068190806880419</v>
          </cell>
          <cell r="E670">
            <v>2.0066152255572123E-2</v>
          </cell>
          <cell r="F670">
            <v>4.5697897849233692E-2</v>
          </cell>
          <cell r="G670">
            <v>5.6967971733371273E-2</v>
          </cell>
          <cell r="H670">
            <v>2.5137547104437271E-2</v>
          </cell>
          <cell r="I670">
            <v>7.3873777856760343E-3</v>
          </cell>
        </row>
        <row r="671">
          <cell r="A671" t="str">
            <v>TFHGV-ICEDSL</v>
          </cell>
          <cell r="B671" t="str">
            <v>VAR_fin</v>
          </cell>
          <cell r="C671" t="str">
            <v>TDSL</v>
          </cell>
          <cell r="D671">
            <v>5.2288418609605678</v>
          </cell>
          <cell r="E671">
            <v>0.16904429714860125</v>
          </cell>
          <cell r="F671">
            <v>0.38497510258585649</v>
          </cell>
          <cell r="G671">
            <v>0.47991815366471025</v>
          </cell>
          <cell r="H671">
            <v>0.21176750421244619</v>
          </cell>
          <cell r="I671">
            <v>6.2233858771006831E-2</v>
          </cell>
        </row>
        <row r="672">
          <cell r="A672" t="str">
            <v>TFHGV-ICEDSL</v>
          </cell>
          <cell r="B672" t="str">
            <v>VAR_ncap</v>
          </cell>
          <cell r="C672" t="str">
            <v>-</v>
          </cell>
          <cell r="E672">
            <v>4.7193119018112003E-5</v>
          </cell>
          <cell r="F672">
            <v>5.8088861280139199E-4</v>
          </cell>
          <cell r="G672">
            <v>6.4048596628645698E-4</v>
          </cell>
          <cell r="H672">
            <v>4.24275347400228E-4</v>
          </cell>
          <cell r="I672">
            <v>9.2841833171510897E-5</v>
          </cell>
        </row>
        <row r="673">
          <cell r="A673" t="str">
            <v>TFHGV-ICEDSL</v>
          </cell>
          <cell r="B673" t="str">
            <v>VAR_cap</v>
          </cell>
          <cell r="C673" t="str">
            <v>-</v>
          </cell>
          <cell r="D673">
            <v>1.1783644237263741E-2</v>
          </cell>
          <cell r="E673">
            <v>3.7123403926011232E-4</v>
          </cell>
          <cell r="F673">
            <v>9.177306067286034E-4</v>
          </cell>
          <cell r="G673">
            <v>1.12573693360081E-3</v>
          </cell>
          <cell r="H673">
            <v>5.7520413221501157E-4</v>
          </cell>
          <cell r="I673">
            <v>1.6720560826307714E-4</v>
          </cell>
        </row>
        <row r="674">
          <cell r="A674" t="str">
            <v>D-T-ELC-Bus_u_S1</v>
          </cell>
          <cell r="B674" t="str">
            <v>VAR_fout</v>
          </cell>
          <cell r="C674" t="str">
            <v>T-ELC-Bus_u_BatSTGin_S1</v>
          </cell>
          <cell r="D674">
            <v>1.1334251814138681E-3</v>
          </cell>
          <cell r="E674">
            <v>2.2010468147453301E-2</v>
          </cell>
          <cell r="F674">
            <v>6.8444062928653376E-2</v>
          </cell>
          <cell r="G674">
            <v>0.21924670984821287</v>
          </cell>
          <cell r="H674">
            <v>0.15097876094033649</v>
          </cell>
          <cell r="I674">
            <v>0.18287065247410197</v>
          </cell>
        </row>
        <row r="675">
          <cell r="A675" t="str">
            <v>D-T-ELC-Bus_u_S1</v>
          </cell>
          <cell r="B675" t="str">
            <v>VAR_fin</v>
          </cell>
          <cell r="C675" t="str">
            <v>TELC</v>
          </cell>
          <cell r="D675">
            <v>1.1334251814138681E-3</v>
          </cell>
          <cell r="E675">
            <v>2.2010468147453301E-2</v>
          </cell>
          <cell r="F675">
            <v>6.8444062928653376E-2</v>
          </cell>
          <cell r="G675">
            <v>0.21924670984821287</v>
          </cell>
          <cell r="H675">
            <v>0.15097876094033649</v>
          </cell>
          <cell r="I675">
            <v>0.18287065247410197</v>
          </cell>
        </row>
        <row r="676">
          <cell r="A676" t="str">
            <v>D-T-ELC-Bus_u_S1</v>
          </cell>
          <cell r="B676" t="str">
            <v>VAR_ncap</v>
          </cell>
          <cell r="C676" t="str">
            <v>-</v>
          </cell>
          <cell r="D676">
            <v>1.5247022809558799E-2</v>
          </cell>
          <cell r="E676">
            <v>1.23737242936936E-2</v>
          </cell>
          <cell r="F676">
            <v>1.4338046628160401E-2</v>
          </cell>
          <cell r="G676">
            <v>1.6761594204051201E-2</v>
          </cell>
          <cell r="H676">
            <v>1.5788871702555302E-2</v>
          </cell>
          <cell r="I676">
            <v>1.07377105922802E-2</v>
          </cell>
        </row>
        <row r="677">
          <cell r="A677" t="str">
            <v>D-T-ELC-Bus_u_S1</v>
          </cell>
          <cell r="B677" t="str">
            <v>VAR_cap</v>
          </cell>
          <cell r="C677" t="str">
            <v>-</v>
          </cell>
          <cell r="D677">
            <v>1.5247022809558799E-2</v>
          </cell>
          <cell r="E677">
            <v>2.7620747103252401E-2</v>
          </cell>
          <cell r="F677">
            <v>4.19587937314128E-2</v>
          </cell>
          <cell r="G677">
            <v>5.29901003506782E-2</v>
          </cell>
          <cell r="H677">
            <v>3.9194963846292702E-2</v>
          </cell>
          <cell r="I677">
            <v>2.22424177645313E-2</v>
          </cell>
        </row>
        <row r="678">
          <cell r="A678" t="str">
            <v>T-Plg-DSL-mix_S1</v>
          </cell>
          <cell r="B678" t="str">
            <v>VAR_fout</v>
          </cell>
          <cell r="C678" t="str">
            <v>CO2_T</v>
          </cell>
          <cell r="D678">
            <v>1.24585122893773E-2</v>
          </cell>
          <cell r="E678">
            <v>5.0279988807194105</v>
          </cell>
          <cell r="F678">
            <v>6.2645313572136319</v>
          </cell>
          <cell r="G678">
            <v>7.6013247218462752</v>
          </cell>
          <cell r="H678">
            <v>7.1844370224198091</v>
          </cell>
          <cell r="I678">
            <v>3.9305936125962599</v>
          </cell>
        </row>
        <row r="679">
          <cell r="A679" t="str">
            <v>T-Plg-DSL-mix_S1</v>
          </cell>
          <cell r="B679" t="str">
            <v>VAR_fout</v>
          </cell>
          <cell r="C679" t="str">
            <v>T-PEVmix-ELC_DSL_S1</v>
          </cell>
          <cell r="D679">
            <v>1.2380424710907564E-4</v>
          </cell>
          <cell r="E679">
            <v>4.996484342865759E-2</v>
          </cell>
          <cell r="F679">
            <v>6.2252664696757089E-2</v>
          </cell>
          <cell r="G679">
            <v>7.5536810685027725E-2</v>
          </cell>
          <cell r="H679">
            <v>7.5871955167236368E-2</v>
          </cell>
          <cell r="I679">
            <v>4.5793682757144918E-2</v>
          </cell>
        </row>
        <row r="680">
          <cell r="A680" t="str">
            <v>T-Plg-DSL-mix_S1</v>
          </cell>
          <cell r="B680" t="str">
            <v>VAR_fin</v>
          </cell>
          <cell r="C680" t="str">
            <v>TDSL</v>
          </cell>
          <cell r="D680">
            <v>1.6996606124662021E-4</v>
          </cell>
          <cell r="E680">
            <v>6.8594800555517255E-2</v>
          </cell>
          <cell r="F680">
            <v>8.5464274996093104E-2</v>
          </cell>
          <cell r="G680">
            <v>0.10370156510022202</v>
          </cell>
          <cell r="H680">
            <v>9.8014147645563529E-2</v>
          </cell>
          <cell r="I680">
            <v>5.3623378070890279E-2</v>
          </cell>
        </row>
        <row r="681">
          <cell r="A681" t="str">
            <v>T_B_u-BEVELC-S3</v>
          </cell>
          <cell r="B681" t="str">
            <v>VAR_fout</v>
          </cell>
          <cell r="C681" t="str">
            <v>TPBSu</v>
          </cell>
          <cell r="D681">
            <v>5.553837205866251E-3</v>
          </cell>
          <cell r="E681">
            <v>9.6972405662031462E-3</v>
          </cell>
          <cell r="F681">
            <v>1.512496350841383E-2</v>
          </cell>
          <cell r="G681">
            <v>2.111171608686541E-2</v>
          </cell>
          <cell r="H681">
            <v>0.10801383693813084</v>
          </cell>
          <cell r="I681">
            <v>0.18259865422528876</v>
          </cell>
        </row>
        <row r="682">
          <cell r="A682" t="str">
            <v>T_B_u-BEVELC-S3</v>
          </cell>
          <cell r="B682" t="str">
            <v>VAR_fin</v>
          </cell>
          <cell r="C682" t="str">
            <v>T-ELC-Bus_u_BatSTGout_S3</v>
          </cell>
          <cell r="D682">
            <v>3.0353745684058891E-2</v>
          </cell>
          <cell r="E682">
            <v>5.1770936729432247E-2</v>
          </cell>
          <cell r="F682">
            <v>7.8963058454028762E-2</v>
          </cell>
          <cell r="G682">
            <v>0.10264681495754138</v>
          </cell>
          <cell r="H682">
            <v>0.46118691010547735</v>
          </cell>
          <cell r="I682">
            <v>0.70462841434108359</v>
          </cell>
        </row>
        <row r="683">
          <cell r="A683" t="str">
            <v>T_B_u-BEVELC-S3</v>
          </cell>
          <cell r="B683" t="str">
            <v>VAR_ncap</v>
          </cell>
          <cell r="C683" t="str">
            <v>-</v>
          </cell>
          <cell r="E683">
            <v>1.13580180967548E-4</v>
          </cell>
          <cell r="F683">
            <v>1.0437560109484101E-4</v>
          </cell>
          <cell r="G683">
            <v>2.1983731655212001E-4</v>
          </cell>
          <cell r="H683">
            <v>1.2048750859612199E-3</v>
          </cell>
          <cell r="I683">
            <v>3.0292679408941399E-3</v>
          </cell>
        </row>
        <row r="684">
          <cell r="A684" t="str">
            <v>T_B_u-BEVELC-S3</v>
          </cell>
          <cell r="B684" t="str">
            <v>VAR_cap</v>
          </cell>
          <cell r="C684" t="str">
            <v>-</v>
          </cell>
          <cell r="D684">
            <v>3.4489251269764735E-5</v>
          </cell>
          <cell r="E684">
            <v>1.5967977009768641E-4</v>
          </cell>
          <cell r="F684">
            <v>2.6168083212215973E-4</v>
          </cell>
          <cell r="G684">
            <v>3.7935774057486817E-4</v>
          </cell>
          <cell r="H684">
            <v>2.0399464615702525E-3</v>
          </cell>
          <cell r="I684">
            <v>3.441410997248534E-3</v>
          </cell>
        </row>
        <row r="685">
          <cell r="A685" t="str">
            <v>D-T-ELC-Bus_u_S2</v>
          </cell>
          <cell r="B685" t="str">
            <v>VAR_fout</v>
          </cell>
          <cell r="C685" t="str">
            <v>T-ELC-Bus_u_BatSTGin_S2</v>
          </cell>
          <cell r="D685">
            <v>6.9498771775441158E-3</v>
          </cell>
          <cell r="E685">
            <v>2.0813012065369296E-2</v>
          </cell>
          <cell r="F685">
            <v>4.0809147011514411E-2</v>
          </cell>
          <cell r="G685">
            <v>0.1201371482890999</v>
          </cell>
          <cell r="H685">
            <v>0.13784989602125042</v>
          </cell>
          <cell r="I685">
            <v>0.13291768011434754</v>
          </cell>
        </row>
        <row r="686">
          <cell r="A686" t="str">
            <v>D-T-ELC-Bus_u_S2</v>
          </cell>
          <cell r="B686" t="str">
            <v>VAR_fin</v>
          </cell>
          <cell r="C686" t="str">
            <v>TELC</v>
          </cell>
          <cell r="D686">
            <v>6.9498771775441158E-3</v>
          </cell>
          <cell r="E686">
            <v>2.0813012065369296E-2</v>
          </cell>
          <cell r="F686">
            <v>4.0809147011514411E-2</v>
          </cell>
          <cell r="G686">
            <v>0.1201371482890999</v>
          </cell>
          <cell r="H686">
            <v>0.13784989602125042</v>
          </cell>
          <cell r="I686">
            <v>0.13291768011434754</v>
          </cell>
        </row>
        <row r="687">
          <cell r="A687" t="str">
            <v>D-T-ELC-Bus_u_S2</v>
          </cell>
          <cell r="B687" t="str">
            <v>VAR_ncap</v>
          </cell>
          <cell r="C687" t="str">
            <v>-</v>
          </cell>
          <cell r="D687">
            <v>1.49329751796694E-2</v>
          </cell>
          <cell r="E687">
            <v>1.1956691576813399E-2</v>
          </cell>
          <cell r="F687">
            <v>1.3730273954861399E-2</v>
          </cell>
          <cell r="G687">
            <v>1.6119573541516E-2</v>
          </cell>
          <cell r="H687">
            <v>1.4541494282757099E-2</v>
          </cell>
          <cell r="I687">
            <v>8.7257118965667901E-3</v>
          </cell>
        </row>
        <row r="688">
          <cell r="A688" t="str">
            <v>D-T-ELC-Bus_u_S2</v>
          </cell>
          <cell r="B688" t="str">
            <v>VAR_cap</v>
          </cell>
          <cell r="C688" t="str">
            <v>-</v>
          </cell>
          <cell r="D688">
            <v>1.49329751796694E-2</v>
          </cell>
          <cell r="E688">
            <v>2.68896667564828E-2</v>
          </cell>
          <cell r="F688">
            <v>4.0619940711344102E-2</v>
          </cell>
          <cell r="G688">
            <v>5.1148741594492002E-2</v>
          </cell>
          <cell r="H688">
            <v>3.6949416035510899E-2</v>
          </cell>
          <cell r="I688">
            <v>1.9449640987737001E-2</v>
          </cell>
        </row>
        <row r="689">
          <cell r="A689" t="str">
            <v>T-Plg-DSL-mix_S2</v>
          </cell>
          <cell r="B689" t="str">
            <v>VAR_fout</v>
          </cell>
          <cell r="C689" t="str">
            <v>CO2_T</v>
          </cell>
          <cell r="D689">
            <v>0.16815422744899</v>
          </cell>
          <cell r="E689">
            <v>4.2094650947054699</v>
          </cell>
          <cell r="F689">
            <v>21.94770536276086</v>
          </cell>
          <cell r="G689">
            <v>33.757381293706366</v>
          </cell>
          <cell r="H689">
            <v>37.923999897100686</v>
          </cell>
          <cell r="I689">
            <v>18.20327617940568</v>
          </cell>
        </row>
        <row r="690">
          <cell r="A690" t="str">
            <v>T-Plg-DSL-mix_S2</v>
          </cell>
          <cell r="B690" t="str">
            <v>VAR_fout</v>
          </cell>
          <cell r="C690" t="str">
            <v>T-PEVmix-ELC_DSL_S2</v>
          </cell>
          <cell r="D690">
            <v>1.3661649093842517E-3</v>
          </cell>
          <cell r="E690">
            <v>3.4199696236652637E-2</v>
          </cell>
          <cell r="F690">
            <v>0.17831359557822737</v>
          </cell>
          <cell r="G690">
            <v>0.27426101892178684</v>
          </cell>
          <cell r="H690">
            <v>0.33411365878709204</v>
          </cell>
          <cell r="I690">
            <v>0.18093922354664663</v>
          </cell>
        </row>
        <row r="691">
          <cell r="A691" t="str">
            <v>T-Plg-DSL-mix_S2</v>
          </cell>
          <cell r="B691" t="str">
            <v>VAR_fin</v>
          </cell>
          <cell r="C691" t="str">
            <v>TDSL</v>
          </cell>
          <cell r="D691">
            <v>2.2940549447338374E-3</v>
          </cell>
          <cell r="E691">
            <v>5.7427900337045923E-2</v>
          </cell>
          <cell r="F691">
            <v>0.29942299267068062</v>
          </cell>
          <cell r="G691">
            <v>0.46053726185138266</v>
          </cell>
          <cell r="H691">
            <v>0.51738062615416991</v>
          </cell>
          <cell r="I691">
            <v>0.24833937488957278</v>
          </cell>
        </row>
        <row r="692">
          <cell r="A692" t="str">
            <v>T_B_u-BEVELC-S4</v>
          </cell>
          <cell r="B692" t="str">
            <v>VAR_fout</v>
          </cell>
          <cell r="C692" t="str">
            <v>TPBSu</v>
          </cell>
          <cell r="D692">
            <v>1.6279756133810541E-3</v>
          </cell>
          <cell r="E692">
            <v>2.039895539291355E-3</v>
          </cell>
          <cell r="F692">
            <v>5.0323514114950065E-3</v>
          </cell>
          <cell r="G692">
            <v>1.9139430052421682E-3</v>
          </cell>
          <cell r="H692">
            <v>2.2483351239513971E-3</v>
          </cell>
          <cell r="I692">
            <v>1.2911749061316016E-3</v>
          </cell>
        </row>
        <row r="693">
          <cell r="A693" t="str">
            <v>T_B_u-BEVELC-S4</v>
          </cell>
          <cell r="B693" t="str">
            <v>VAR_fin</v>
          </cell>
          <cell r="C693" t="str">
            <v>T-ELC-Bus_u_BatSTGout_S4</v>
          </cell>
          <cell r="D693">
            <v>1.3345472817986823E-2</v>
          </cell>
          <cell r="E693">
            <v>1.6481471996839241E-2</v>
          </cell>
          <cell r="F693">
            <v>3.955444489373227E-2</v>
          </cell>
          <cell r="G693">
            <v>1.4205531650768677E-2</v>
          </cell>
          <cell r="H693">
            <v>1.4311472205439655E-2</v>
          </cell>
          <cell r="I693">
            <v>7.6096122626394891E-3</v>
          </cell>
        </row>
        <row r="694">
          <cell r="A694" t="str">
            <v>T_B_u-BEVELC-S4</v>
          </cell>
          <cell r="B694" t="str">
            <v>VAR_ncap</v>
          </cell>
          <cell r="C694" t="str">
            <v>-</v>
          </cell>
          <cell r="E694">
            <v>3.2976027155301903E-5</v>
          </cell>
          <cell r="F694">
            <v>3.0824238166277602E-5</v>
          </cell>
          <cell r="G694">
            <v>3.4301801067423802E-5</v>
          </cell>
          <cell r="H694">
            <v>5.3489206324354597E-5</v>
          </cell>
          <cell r="I694">
            <v>2.81305116540768E-5</v>
          </cell>
        </row>
        <row r="695">
          <cell r="A695" t="str">
            <v>T_B_u-BEVELC-S4</v>
          </cell>
          <cell r="B695" t="str">
            <v>VAR_cap</v>
          </cell>
          <cell r="C695" t="str">
            <v>-</v>
          </cell>
          <cell r="D695">
            <v>3.7621905634875738E-7</v>
          </cell>
          <cell r="E695">
            <v>3.3066631661233977E-5</v>
          </cell>
          <cell r="F695">
            <v>5.8942007393635514E-5</v>
          </cell>
          <cell r="G695">
            <v>4.6506596238720416E-5</v>
          </cell>
          <cell r="H695">
            <v>6.8283388238990595E-5</v>
          </cell>
          <cell r="I695">
            <v>3.7178210869699457E-5</v>
          </cell>
        </row>
        <row r="696">
          <cell r="A696" t="str">
            <v>D-TBDS1</v>
          </cell>
          <cell r="B696" t="str">
            <v>VAR_fout</v>
          </cell>
          <cell r="C696" t="str">
            <v>TDSL</v>
          </cell>
          <cell r="D696">
            <v>2.9785199109530263</v>
          </cell>
          <cell r="E696">
            <v>2.9713517861913172</v>
          </cell>
          <cell r="F696">
            <v>2.9720768068296319</v>
          </cell>
          <cell r="G696">
            <v>2.6888687942100731</v>
          </cell>
          <cell r="H696">
            <v>3.8976251496607222</v>
          </cell>
          <cell r="I696">
            <v>24.047119413779942</v>
          </cell>
        </row>
        <row r="697">
          <cell r="A697" t="str">
            <v>D-TBDS1</v>
          </cell>
          <cell r="B697" t="str">
            <v>VAR_fout</v>
          </cell>
          <cell r="C697" t="str">
            <v>TKER</v>
          </cell>
          <cell r="G697">
            <v>0.28346248528901602</v>
          </cell>
          <cell r="H697">
            <v>0.50430461024074102</v>
          </cell>
          <cell r="I697">
            <v>1.6911541555662799</v>
          </cell>
        </row>
        <row r="698">
          <cell r="A698" t="str">
            <v>D-TBDS1</v>
          </cell>
          <cell r="B698" t="str">
            <v>VAR_fin</v>
          </cell>
          <cell r="C698" t="str">
            <v>BDS</v>
          </cell>
          <cell r="D698">
            <v>3.0229454336382662</v>
          </cell>
          <cell r="E698">
            <v>3.0156703941340912</v>
          </cell>
          <cell r="F698">
            <v>3.0164062286738669</v>
          </cell>
          <cell r="G698">
            <v>3.0164308383731293</v>
          </cell>
          <cell r="H698">
            <v>4.4671103456132997</v>
          </cell>
          <cell r="I698">
            <v>26.121739418688684</v>
          </cell>
        </row>
        <row r="699">
          <cell r="A699" t="str">
            <v>D-T-ELC-Bus_u_S3</v>
          </cell>
          <cell r="B699" t="str">
            <v>VAR_fout</v>
          </cell>
          <cell r="C699" t="str">
            <v>T-ELC-Bus_u_BatSTGin_S3</v>
          </cell>
          <cell r="D699">
            <v>1.5640557266288053E-2</v>
          </cell>
          <cell r="E699">
            <v>4.6246180554535748E-2</v>
          </cell>
          <cell r="F699">
            <v>7.3778386026818438E-2</v>
          </cell>
          <cell r="G699">
            <v>0.1220777839709901</v>
          </cell>
          <cell r="H699">
            <v>0.48359912223908841</v>
          </cell>
          <cell r="I699">
            <v>0.72374333043288097</v>
          </cell>
        </row>
        <row r="700">
          <cell r="A700" t="str">
            <v>D-T-ELC-Bus_u_S3</v>
          </cell>
          <cell r="B700" t="str">
            <v>VAR_fin</v>
          </cell>
          <cell r="C700" t="str">
            <v>TELC</v>
          </cell>
          <cell r="D700">
            <v>1.5640557266288053E-2</v>
          </cell>
          <cell r="E700">
            <v>4.6246180554535748E-2</v>
          </cell>
          <cell r="F700">
            <v>7.3778386026818438E-2</v>
          </cell>
          <cell r="G700">
            <v>0.1220777839709901</v>
          </cell>
          <cell r="H700">
            <v>0.48359912223908841</v>
          </cell>
          <cell r="I700">
            <v>0.72374333043288097</v>
          </cell>
        </row>
        <row r="701">
          <cell r="A701" t="str">
            <v>D-T-ELC-Bus_u_S3</v>
          </cell>
          <cell r="B701" t="str">
            <v>VAR_ncap</v>
          </cell>
          <cell r="C701" t="str">
            <v>-</v>
          </cell>
          <cell r="D701">
            <v>1.6209831595119999E-2</v>
          </cell>
          <cell r="E701">
            <v>1.2933802299278201E-2</v>
          </cell>
          <cell r="F701">
            <v>9.6412917029520106E-3</v>
          </cell>
          <cell r="G701">
            <v>1.18456820916987E-2</v>
          </cell>
          <cell r="H701">
            <v>3.23959994478525E-2</v>
          </cell>
          <cell r="I701">
            <v>6.5593165450881702E-2</v>
          </cell>
        </row>
        <row r="702">
          <cell r="A702" t="str">
            <v>D-T-ELC-Bus_u_S3</v>
          </cell>
          <cell r="B702" t="str">
            <v>VAR_cap</v>
          </cell>
          <cell r="C702" t="str">
            <v>-</v>
          </cell>
          <cell r="D702">
            <v>1.6209831595119999E-2</v>
          </cell>
          <cell r="E702">
            <v>2.91436338943982E-2</v>
          </cell>
          <cell r="F702">
            <v>3.8784925597350202E-2</v>
          </cell>
          <cell r="G702">
            <v>3.64415257837616E-2</v>
          </cell>
          <cell r="H702">
            <v>5.3112454701615998E-2</v>
          </cell>
          <cell r="I702">
            <v>7.6689483571289199E-2</v>
          </cell>
        </row>
        <row r="703">
          <cell r="A703" t="str">
            <v>T-Plg-DSL-mix_S3</v>
          </cell>
          <cell r="B703" t="str">
            <v>VAR_fout</v>
          </cell>
          <cell r="C703" t="str">
            <v>CO2_T</v>
          </cell>
          <cell r="D703">
            <v>0.30523399484521702</v>
          </cell>
          <cell r="E703">
            <v>10.03943848222794</v>
          </cell>
          <cell r="F703">
            <v>62.089906932632303</v>
          </cell>
          <cell r="G703">
            <v>238.05493907914246</v>
          </cell>
          <cell r="H703">
            <v>356.10793562328001</v>
          </cell>
          <cell r="I703">
            <v>177.40163096669406</v>
          </cell>
        </row>
        <row r="704">
          <cell r="A704" t="str">
            <v>T-Plg-DSL-mix_S3</v>
          </cell>
          <cell r="B704" t="str">
            <v>VAR_fout</v>
          </cell>
          <cell r="C704" t="str">
            <v>T-PEVmix-ELC_DSL_S3</v>
          </cell>
          <cell r="D704">
            <v>2.3052159232426115E-3</v>
          </cell>
          <cell r="E704">
            <v>7.5820759943145452E-2</v>
          </cell>
          <cell r="F704">
            <v>0.46892103943512897</v>
          </cell>
          <cell r="G704">
            <v>1.7978601513572199</v>
          </cell>
          <cell r="H704">
            <v>2.98062232435508</v>
          </cell>
          <cell r="I704">
            <v>1.6730530870113358</v>
          </cell>
        </row>
        <row r="705">
          <cell r="A705" t="str">
            <v>T-Plg-DSL-mix_S3</v>
          </cell>
          <cell r="B705" t="str">
            <v>VAR_fin</v>
          </cell>
          <cell r="C705" t="str">
            <v>TDSL</v>
          </cell>
          <cell r="D705">
            <v>4.1641745545050093E-3</v>
          </cell>
          <cell r="E705">
            <v>0.13696369007132281</v>
          </cell>
          <cell r="F705">
            <v>0.84706557888993728</v>
          </cell>
          <cell r="G705">
            <v>3.2476799328668875</v>
          </cell>
          <cell r="H705">
            <v>4.8582255883121501</v>
          </cell>
          <cell r="I705">
            <v>2.4202132464760511</v>
          </cell>
        </row>
        <row r="706">
          <cell r="A706" t="str">
            <v>D-T-ELC-Bus_u_S4</v>
          </cell>
          <cell r="B706" t="str">
            <v>VAR_fout</v>
          </cell>
          <cell r="C706" t="str">
            <v>T-ELC-Bus_u_BatSTGin_S4</v>
          </cell>
          <cell r="D706">
            <v>5.5119509027990185E-3</v>
          </cell>
          <cell r="E706">
            <v>8.345518812282203E-3</v>
          </cell>
          <cell r="F706">
            <v>3.1432752751808041E-2</v>
          </cell>
          <cell r="G706">
            <v>3.8949922503965104E-2</v>
          </cell>
          <cell r="H706">
            <v>4.6183555746145806E-2</v>
          </cell>
          <cell r="I706">
            <v>3.2678452939558553E-2</v>
          </cell>
        </row>
        <row r="707">
          <cell r="A707" t="str">
            <v>D-T-ELC-Bus_u_S4</v>
          </cell>
          <cell r="B707" t="str">
            <v>VAR_fin</v>
          </cell>
          <cell r="C707" t="str">
            <v>TELC</v>
          </cell>
          <cell r="D707">
            <v>5.5119509027990185E-3</v>
          </cell>
          <cell r="E707">
            <v>8.345518812282203E-3</v>
          </cell>
          <cell r="F707">
            <v>3.1432752751808041E-2</v>
          </cell>
          <cell r="G707">
            <v>3.8949922503965104E-2</v>
          </cell>
          <cell r="H707">
            <v>4.6183555746145806E-2</v>
          </cell>
          <cell r="I707">
            <v>3.2678452939558553E-2</v>
          </cell>
        </row>
        <row r="708">
          <cell r="A708" t="str">
            <v>D-T-ELC-Bus_u_S4</v>
          </cell>
          <cell r="B708" t="str">
            <v>VAR_ncap</v>
          </cell>
          <cell r="C708" t="str">
            <v>-</v>
          </cell>
          <cell r="D708">
            <v>1.7288443328277101E-2</v>
          </cell>
          <cell r="E708">
            <v>1.33018282551879E-2</v>
          </cell>
          <cell r="F708">
            <v>9.6074729636859302E-3</v>
          </cell>
          <cell r="G708">
            <v>1.1554551821489499E-2</v>
          </cell>
          <cell r="H708">
            <v>1.55263766995544E-2</v>
          </cell>
          <cell r="I708">
            <v>5.8496579837778503E-3</v>
          </cell>
        </row>
        <row r="709">
          <cell r="A709" t="str">
            <v>D-T-ELC-Bus_u_S4</v>
          </cell>
          <cell r="B709" t="str">
            <v>VAR_cap</v>
          </cell>
          <cell r="C709" t="str">
            <v>-</v>
          </cell>
          <cell r="D709">
            <v>1.7288443328277101E-2</v>
          </cell>
          <cell r="E709">
            <v>3.0590271583465001E-2</v>
          </cell>
          <cell r="F709">
            <v>4.0197744547150999E-2</v>
          </cell>
          <cell r="G709">
            <v>2.5278658014119802E-2</v>
          </cell>
          <cell r="H709">
            <v>2.4282351878981999E-2</v>
          </cell>
          <cell r="I709">
            <v>8.5743606578268395E-3</v>
          </cell>
        </row>
        <row r="710">
          <cell r="A710" t="str">
            <v>T_C-FC-H2O-S1</v>
          </cell>
          <cell r="B710" t="str">
            <v>VAR_fout</v>
          </cell>
          <cell r="C710" t="str">
            <v>TPCAR</v>
          </cell>
          <cell r="E710">
            <v>5.135927866854368E-3</v>
          </cell>
          <cell r="F710">
            <v>1.1830012688755409E-2</v>
          </cell>
          <cell r="G710">
            <v>1.8543754101737937E-2</v>
          </cell>
          <cell r="H710">
            <v>4.6685279404584147E-2</v>
          </cell>
          <cell r="I710">
            <v>3.6491117158521637E-2</v>
          </cell>
        </row>
        <row r="711">
          <cell r="A711" t="str">
            <v>T_C-FC-H2O-S1</v>
          </cell>
          <cell r="B711" t="str">
            <v>VAR_fin</v>
          </cell>
          <cell r="C711" t="str">
            <v>TH2O</v>
          </cell>
          <cell r="E711">
            <v>4.6836311708174155E-3</v>
          </cell>
          <cell r="F711">
            <v>1.0788199837813556E-2</v>
          </cell>
          <cell r="G711">
            <v>1.6910694033572558E-2</v>
          </cell>
          <cell r="H711">
            <v>3.8987518313155479E-2</v>
          </cell>
          <cell r="I711">
            <v>2.8113857433121545E-2</v>
          </cell>
        </row>
        <row r="712">
          <cell r="A712" t="str">
            <v>T_C-FC-H2O-S1</v>
          </cell>
          <cell r="B712" t="str">
            <v>VAR_ncap</v>
          </cell>
          <cell r="C712" t="str">
            <v>-</v>
          </cell>
          <cell r="E712">
            <v>5.5720439247142802E-4</v>
          </cell>
          <cell r="F712">
            <v>1.1043247289575201E-3</v>
          </cell>
          <cell r="G712">
            <v>1.2982895016315299E-3</v>
          </cell>
          <cell r="H712">
            <v>4.0579419887153897E-3</v>
          </cell>
          <cell r="I712">
            <v>3.0638199334133E-3</v>
          </cell>
        </row>
        <row r="713">
          <cell r="A713" t="str">
            <v>T_C-FC-H2O-S1</v>
          </cell>
          <cell r="B713" t="str">
            <v>VAR_cap</v>
          </cell>
          <cell r="C713" t="str">
            <v>-</v>
          </cell>
          <cell r="E713">
            <v>5.4978624630229597E-4</v>
          </cell>
          <cell r="F713">
            <v>1.6001230437066181E-3</v>
          </cell>
          <cell r="G713">
            <v>2.6028460586168148E-3</v>
          </cell>
          <cell r="H713">
            <v>6.7879064072073718E-3</v>
          </cell>
          <cell r="I713">
            <v>5.3432095249340318E-3</v>
          </cell>
        </row>
        <row r="714">
          <cell r="A714" t="str">
            <v>T_B_c-ICEDSL-S1</v>
          </cell>
          <cell r="B714" t="str">
            <v>VAR_fout</v>
          </cell>
          <cell r="C714" t="str">
            <v>CO2_T</v>
          </cell>
          <cell r="D714">
            <v>8.2242261053848598</v>
          </cell>
          <cell r="E714">
            <v>10.4282491219906</v>
          </cell>
          <cell r="F714">
            <v>15.849121618063268</v>
          </cell>
          <cell r="G714">
            <v>20.546436805752052</v>
          </cell>
          <cell r="H714">
            <v>8.2577843239815998</v>
          </cell>
          <cell r="I714">
            <v>1.5753074721008862</v>
          </cell>
        </row>
        <row r="715">
          <cell r="A715" t="str">
            <v>T_B_c-ICEDSL-S1</v>
          </cell>
          <cell r="B715" t="str">
            <v>VAR_fout</v>
          </cell>
          <cell r="C715" t="str">
            <v>TPBSc</v>
          </cell>
          <cell r="D715">
            <v>1.3903673290528162E-2</v>
          </cell>
          <cell r="E715">
            <v>1.7860889141545787E-2</v>
          </cell>
          <cell r="F715">
            <v>2.7746252010765318E-2</v>
          </cell>
          <cell r="G715">
            <v>3.7841905704444047E-2</v>
          </cell>
          <cell r="H715">
            <v>1.7701316489910406E-2</v>
          </cell>
          <cell r="I715">
            <v>3.5319609205598703E-3</v>
          </cell>
        </row>
        <row r="716">
          <cell r="A716" t="str">
            <v>T_B_c-ICEDSL-S1</v>
          </cell>
          <cell r="B716" t="str">
            <v>VAR_fin</v>
          </cell>
          <cell r="C716" t="str">
            <v>TDSL</v>
          </cell>
          <cell r="D716">
            <v>0.1121995375905166</v>
          </cell>
          <cell r="E716">
            <v>0.14226806442006279</v>
          </cell>
          <cell r="F716">
            <v>0.21622266873210458</v>
          </cell>
          <cell r="G716">
            <v>0.28030609557642611</v>
          </cell>
          <cell r="H716">
            <v>0.11265735776236828</v>
          </cell>
          <cell r="I716">
            <v>2.1491234271499161E-2</v>
          </cell>
        </row>
        <row r="717">
          <cell r="A717" t="str">
            <v>T_B_c-ICEDSL-S1</v>
          </cell>
          <cell r="B717" t="str">
            <v>VAR_ncap</v>
          </cell>
          <cell r="C717" t="str">
            <v>-</v>
          </cell>
          <cell r="E717">
            <v>1.35791544721634E-4</v>
          </cell>
          <cell r="F717">
            <v>2.1060197401446499E-4</v>
          </cell>
          <cell r="G717">
            <v>2.8990808711834999E-4</v>
          </cell>
          <cell r="H717">
            <v>1.68805220356723E-4</v>
          </cell>
          <cell r="I717">
            <v>2.5780948058312202E-5</v>
          </cell>
        </row>
        <row r="718">
          <cell r="A718" t="str">
            <v>T_B_c-ICEDSL-S1</v>
          </cell>
          <cell r="B718" t="str">
            <v>VAR_cap</v>
          </cell>
          <cell r="C718" t="str">
            <v>-</v>
          </cell>
          <cell r="D718">
            <v>3.0552750276574867E-4</v>
          </cell>
          <cell r="E718">
            <v>4.580038040029808E-4</v>
          </cell>
          <cell r="F718">
            <v>6.8092106779302729E-4</v>
          </cell>
          <cell r="G718">
            <v>8.2842043473855067E-4</v>
          </cell>
          <cell r="H718">
            <v>3.8794033547763474E-4</v>
          </cell>
          <cell r="I718">
            <v>8.9055871105521097E-5</v>
          </cell>
        </row>
        <row r="719">
          <cell r="A719" t="str">
            <v>T-Plg-DSL-mix_S4</v>
          </cell>
          <cell r="B719" t="str">
            <v>VAR_fout</v>
          </cell>
          <cell r="C719" t="str">
            <v>CO2_T</v>
          </cell>
          <cell r="D719">
            <v>0.87527175421000702</v>
          </cell>
          <cell r="E719">
            <v>15.96923446484173</v>
          </cell>
          <cell r="F719">
            <v>33.355106831317698</v>
          </cell>
          <cell r="G719">
            <v>44.9801662649609</v>
          </cell>
          <cell r="H719">
            <v>39.725858693832009</v>
          </cell>
          <cell r="I719">
            <v>19.260267649294949</v>
          </cell>
        </row>
        <row r="720">
          <cell r="A720" t="str">
            <v>T-Plg-DSL-mix_S4</v>
          </cell>
          <cell r="B720" t="str">
            <v>VAR_fout</v>
          </cell>
          <cell r="C720" t="str">
            <v>T-PEVmix-ELC_DSL_S4</v>
          </cell>
          <cell r="D720">
            <v>6.2928632727758792E-3</v>
          </cell>
          <cell r="E720">
            <v>0.11481258086392888</v>
          </cell>
          <cell r="F720">
            <v>0.2398102369106648</v>
          </cell>
          <cell r="G720">
            <v>0.32338988997491536</v>
          </cell>
          <cell r="H720">
            <v>0.30798443805937842</v>
          </cell>
          <cell r="I720">
            <v>0.16749920515033129</v>
          </cell>
        </row>
        <row r="721">
          <cell r="A721" t="str">
            <v>T-Plg-DSL-mix_S4</v>
          </cell>
          <cell r="B721" t="str">
            <v>VAR_fin</v>
          </cell>
          <cell r="C721" t="str">
            <v>TDSL</v>
          </cell>
          <cell r="D721">
            <v>1.1940951626330236E-2</v>
          </cell>
          <cell r="E721">
            <v>0.21786131602785425</v>
          </cell>
          <cell r="F721">
            <v>0.4550492064299817</v>
          </cell>
          <cell r="G721">
            <v>0.6136448330826858</v>
          </cell>
          <cell r="H721">
            <v>0.54196260155296094</v>
          </cell>
          <cell r="I721">
            <v>0.26275944951289154</v>
          </cell>
        </row>
        <row r="722">
          <cell r="A722" t="str">
            <v>T_C-FC-H2O-S2</v>
          </cell>
          <cell r="B722" t="str">
            <v>VAR_fout</v>
          </cell>
          <cell r="C722" t="str">
            <v>TPCAR</v>
          </cell>
          <cell r="D722">
            <v>1.0844097410676332E-3</v>
          </cell>
          <cell r="E722">
            <v>7.2360224229655618E-3</v>
          </cell>
          <cell r="F722">
            <v>1.7561589321063553E-2</v>
          </cell>
          <cell r="G722">
            <v>2.8043041664073908E-2</v>
          </cell>
          <cell r="H722">
            <v>5.6066587924736969E-2</v>
          </cell>
          <cell r="I722">
            <v>4.6431687961396712E-2</v>
          </cell>
        </row>
        <row r="723">
          <cell r="A723" t="str">
            <v>T_C-FC-H2O-S2</v>
          </cell>
          <cell r="B723" t="str">
            <v>VAR_fin</v>
          </cell>
          <cell r="C723" t="str">
            <v>TH2O</v>
          </cell>
          <cell r="D723">
            <v>1.2163943714172188E-3</v>
          </cell>
          <cell r="E723">
            <v>8.1167261906725328E-3</v>
          </cell>
          <cell r="F723">
            <v>1.9699028507666354E-2</v>
          </cell>
          <cell r="G723">
            <v>3.1456189248184309E-2</v>
          </cell>
          <cell r="H723">
            <v>5.7654451195333717E-2</v>
          </cell>
          <cell r="I723">
            <v>4.3409877999477785E-2</v>
          </cell>
        </row>
        <row r="724">
          <cell r="A724" t="str">
            <v>T_C-FC-H2O-S2</v>
          </cell>
          <cell r="B724" t="str">
            <v>VAR_ncap</v>
          </cell>
          <cell r="C724" t="str">
            <v>-</v>
          </cell>
          <cell r="E724">
            <v>4.9680593046554805E-4</v>
          </cell>
          <cell r="F724">
            <v>9.5405087598244697E-4</v>
          </cell>
          <cell r="G724">
            <v>1.1614956326322201E-3</v>
          </cell>
          <cell r="H724">
            <v>2.7177040227764201E-3</v>
          </cell>
          <cell r="I724">
            <v>2.8294947004556701E-3</v>
          </cell>
        </row>
        <row r="725">
          <cell r="A725" t="str">
            <v>T_C-FC-H2O-S2</v>
          </cell>
          <cell r="B725" t="str">
            <v>VAR_cap</v>
          </cell>
          <cell r="C725" t="str">
            <v>-</v>
          </cell>
          <cell r="D725">
            <v>5.4052180486868605E-6</v>
          </cell>
          <cell r="E725">
            <v>4.9535304977455104E-4</v>
          </cell>
          <cell r="F725">
            <v>1.4031697955438104E-3</v>
          </cell>
          <cell r="G725">
            <v>2.301651277105657E-3</v>
          </cell>
          <cell r="H725">
            <v>5.0946214307576107E-3</v>
          </cell>
          <cell r="I725">
            <v>4.3651213441325025E-3</v>
          </cell>
        </row>
        <row r="726">
          <cell r="A726" t="str">
            <v>T_B_c-ICEDSL-S2</v>
          </cell>
          <cell r="B726" t="str">
            <v>VAR_fout</v>
          </cell>
          <cell r="C726" t="str">
            <v>CO2_T</v>
          </cell>
          <cell r="D726">
            <v>37.109319004135202</v>
          </cell>
          <cell r="E726">
            <v>24.265100535061769</v>
          </cell>
          <cell r="F726">
            <v>28.08850955548877</v>
          </cell>
          <cell r="G726">
            <v>31.233528274790928</v>
          </cell>
          <cell r="H726">
            <v>10.318601288422879</v>
          </cell>
          <cell r="I726">
            <v>2.1903339670200768</v>
          </cell>
        </row>
        <row r="727">
          <cell r="A727" t="str">
            <v>T_B_c-ICEDSL-S2</v>
          </cell>
          <cell r="B727" t="str">
            <v>VAR_fout</v>
          </cell>
          <cell r="C727" t="str">
            <v>TPBSc</v>
          </cell>
          <cell r="D727">
            <v>4.428101009579416E-2</v>
          </cell>
          <cell r="E727">
            <v>2.9184078198516303E-2</v>
          </cell>
          <cell r="F727">
            <v>3.4109768334911562E-2</v>
          </cell>
          <cell r="G727">
            <v>3.9838977743401602E-2</v>
          </cell>
          <cell r="H727">
            <v>1.5286161722560341E-2</v>
          </cell>
          <cell r="I727">
            <v>3.3931860313376264E-3</v>
          </cell>
        </row>
        <row r="728">
          <cell r="A728" t="str">
            <v>T_B_c-ICEDSL-S2</v>
          </cell>
          <cell r="B728" t="str">
            <v>VAR_fin</v>
          </cell>
          <cell r="C728" t="str">
            <v>TDSL</v>
          </cell>
          <cell r="D728">
            <v>0.50626628927878836</v>
          </cell>
          <cell r="E728">
            <v>0.33103820648106097</v>
          </cell>
          <cell r="F728">
            <v>0.38319931180748656</v>
          </cell>
          <cell r="G728">
            <v>0.42610543348964403</v>
          </cell>
          <cell r="H728">
            <v>0.14077218674519618</v>
          </cell>
          <cell r="I728">
            <v>2.9881773083493549E-2</v>
          </cell>
        </row>
        <row r="729">
          <cell r="A729" t="str">
            <v>T_B_c-ICEDSL-S2</v>
          </cell>
          <cell r="B729" t="str">
            <v>VAR_ncap</v>
          </cell>
          <cell r="C729" t="str">
            <v>-</v>
          </cell>
          <cell r="E729">
            <v>7.2403015425634299E-5</v>
          </cell>
          <cell r="F729">
            <v>1.05937872957572E-4</v>
          </cell>
          <cell r="G729">
            <v>2.8611327676530501E-4</v>
          </cell>
          <cell r="H729">
            <v>8.2880889168169194E-5</v>
          </cell>
          <cell r="I729">
            <v>1.8472808079540601E-5</v>
          </cell>
        </row>
        <row r="730">
          <cell r="A730" t="str">
            <v>T_B_c-ICEDSL-S2</v>
          </cell>
          <cell r="B730" t="str">
            <v>VAR_cap</v>
          </cell>
          <cell r="C730" t="str">
            <v>-</v>
          </cell>
          <cell r="D730">
            <v>9.8708226710868393E-4</v>
          </cell>
          <cell r="E730">
            <v>6.7606783187479618E-4</v>
          </cell>
          <cell r="F730">
            <v>7.9393007474330983E-4</v>
          </cell>
          <cell r="G730">
            <v>8.661149875370869E-4</v>
          </cell>
          <cell r="H730">
            <v>3.3184492036542827E-4</v>
          </cell>
          <cell r="I730">
            <v>7.9564968540522292E-5</v>
          </cell>
        </row>
        <row r="731">
          <cell r="A731" t="str">
            <v>T_TW-FCLH2O-S1</v>
          </cell>
          <cell r="B731" t="str">
            <v>VAR_fout</v>
          </cell>
          <cell r="C731" t="str">
            <v>TPTWL</v>
          </cell>
          <cell r="G731">
            <v>1.2566510471348009E-2</v>
          </cell>
          <cell r="H731">
            <v>5.6282565027681669E-2</v>
          </cell>
          <cell r="I731">
            <v>4.859708672489961E-2</v>
          </cell>
        </row>
        <row r="732">
          <cell r="A732" t="str">
            <v>T_TW-FCLH2O-S1</v>
          </cell>
          <cell r="B732" t="str">
            <v>VAR_fin</v>
          </cell>
          <cell r="C732" t="str">
            <v>TH2O</v>
          </cell>
          <cell r="G732">
            <v>2.7088146088873632E-3</v>
          </cell>
          <cell r="H732">
            <v>1.186205012743762E-2</v>
          </cell>
          <cell r="I732">
            <v>9.9712418223347182E-3</v>
          </cell>
        </row>
        <row r="733">
          <cell r="A733" t="str">
            <v>T_TW-FCLH2O-S1</v>
          </cell>
          <cell r="B733" t="str">
            <v>VAR_ncap</v>
          </cell>
          <cell r="C733" t="str">
            <v>-</v>
          </cell>
          <cell r="G733">
            <v>4.5066094876320198E-3</v>
          </cell>
          <cell r="H733">
            <v>9.9425046680205898E-3</v>
          </cell>
          <cell r="I733">
            <v>1.2243123772686699E-2</v>
          </cell>
        </row>
        <row r="734">
          <cell r="A734" t="str">
            <v>T_TW-FCLH2O-S1</v>
          </cell>
          <cell r="B734" t="str">
            <v>VAR_cap</v>
          </cell>
          <cell r="C734" t="str">
            <v>-</v>
          </cell>
          <cell r="G734">
            <v>4.5066094876320198E-3</v>
          </cell>
          <cell r="H734">
            <v>2.1170385656556111E-2</v>
          </cell>
          <cell r="I734">
            <v>1.9068779405085889E-2</v>
          </cell>
        </row>
        <row r="735">
          <cell r="A735" t="str">
            <v>D-T-ELC-TW_Bat_S1</v>
          </cell>
          <cell r="B735" t="str">
            <v>VAR_fout</v>
          </cell>
          <cell r="C735" t="str">
            <v>T-ELC-TWSTGin_S1</v>
          </cell>
          <cell r="D735">
            <v>9.7717108414059495E-3</v>
          </cell>
          <cell r="E735">
            <v>2.1328505440340866E-2</v>
          </cell>
          <cell r="F735">
            <v>2.5907722167173915E-2</v>
          </cell>
          <cell r="G735">
            <v>0.37071234022352062</v>
          </cell>
          <cell r="H735">
            <v>0.39527170829165442</v>
          </cell>
          <cell r="I735">
            <v>0.34120358561581621</v>
          </cell>
        </row>
        <row r="736">
          <cell r="A736" t="str">
            <v>D-T-ELC-TW_Bat_S1</v>
          </cell>
          <cell r="B736" t="str">
            <v>VAR_fin</v>
          </cell>
          <cell r="C736" t="str">
            <v>TELC</v>
          </cell>
          <cell r="D736">
            <v>9.7717108414059495E-3</v>
          </cell>
          <cell r="E736">
            <v>2.1328505440340866E-2</v>
          </cell>
          <cell r="F736">
            <v>2.5907722167173915E-2</v>
          </cell>
          <cell r="G736">
            <v>0.37071234022352062</v>
          </cell>
          <cell r="H736">
            <v>0.39527170829165442</v>
          </cell>
          <cell r="I736">
            <v>0.34120358561581621</v>
          </cell>
        </row>
        <row r="737">
          <cell r="A737" t="str">
            <v>D-T-ELC-TW_Bat_S1</v>
          </cell>
          <cell r="B737" t="str">
            <v>VAR_ncap</v>
          </cell>
          <cell r="C737" t="str">
            <v>-</v>
          </cell>
          <cell r="D737">
            <v>1.9930010203574398E-2</v>
          </cell>
          <cell r="E737">
            <v>1.5167846212528501E-4</v>
          </cell>
          <cell r="F737">
            <v>3.3389162723134998E-4</v>
          </cell>
          <cell r="G737">
            <v>2.4396975942362901E-2</v>
          </cell>
          <cell r="H737">
            <v>1.1418724597821599E-2</v>
          </cell>
          <cell r="I737">
            <v>2.6005165021738101E-2</v>
          </cell>
        </row>
        <row r="738">
          <cell r="A738" t="str">
            <v>D-T-ELC-TW_Bat_S1</v>
          </cell>
          <cell r="B738" t="str">
            <v>VAR_cap</v>
          </cell>
          <cell r="C738" t="str">
            <v>-</v>
          </cell>
          <cell r="D738">
            <v>1.9930010203574398E-2</v>
          </cell>
          <cell r="E738">
            <v>2.0081688665699701E-2</v>
          </cell>
          <cell r="F738">
            <v>2.0415580292931002E-2</v>
          </cell>
          <cell r="G738">
            <v>3.9445173140454898E-2</v>
          </cell>
          <cell r="H738">
            <v>4.2440051363188201E-2</v>
          </cell>
          <cell r="I738">
            <v>3.6417277751228799E-2</v>
          </cell>
        </row>
        <row r="739">
          <cell r="A739" t="str">
            <v>T_C-FC-H2O-S3</v>
          </cell>
          <cell r="B739" t="str">
            <v>VAR_fout</v>
          </cell>
          <cell r="C739" t="str">
            <v>TPCAR</v>
          </cell>
          <cell r="D739">
            <v>3.6610937878206978E-3</v>
          </cell>
          <cell r="E739">
            <v>9.1590494087666046E-3</v>
          </cell>
          <cell r="F739">
            <v>1.778143554374529E-2</v>
          </cell>
          <cell r="G739">
            <v>2.6630653150826432E-2</v>
          </cell>
          <cell r="H739">
            <v>5.2607502459344153E-2</v>
          </cell>
          <cell r="I739">
            <v>5.1880510832988391E-2</v>
          </cell>
        </row>
        <row r="740">
          <cell r="A740" t="str">
            <v>T_C-FC-H2O-S3</v>
          </cell>
          <cell r="B740" t="str">
            <v>VAR_fin</v>
          </cell>
          <cell r="C740" t="str">
            <v>TH2O</v>
          </cell>
          <cell r="D740">
            <v>4.4109294133674159E-3</v>
          </cell>
          <cell r="E740">
            <v>1.1034931847419965E-2</v>
          </cell>
          <cell r="F740">
            <v>2.1423285388842944E-2</v>
          </cell>
          <cell r="G740">
            <v>3.2084928190296E-2</v>
          </cell>
          <cell r="H740">
            <v>5.7951595154089403E-2</v>
          </cell>
          <cell r="I740">
            <v>5.1500900358405363E-2</v>
          </cell>
        </row>
        <row r="741">
          <cell r="A741" t="str">
            <v>T_C-FC-H2O-S3</v>
          </cell>
          <cell r="B741" t="str">
            <v>VAR_ncap</v>
          </cell>
          <cell r="C741" t="str">
            <v>-</v>
          </cell>
          <cell r="E741">
            <v>4.3397160628818801E-4</v>
          </cell>
          <cell r="F741">
            <v>7.2459331833909905E-4</v>
          </cell>
          <cell r="G741">
            <v>8.7295903292462502E-4</v>
          </cell>
          <cell r="H741">
            <v>2.2431073124815899E-3</v>
          </cell>
          <cell r="I741">
            <v>2.9134304026797401E-3</v>
          </cell>
        </row>
        <row r="742">
          <cell r="A742" t="str">
            <v>T_C-FC-H2O-S3</v>
          </cell>
          <cell r="B742" t="str">
            <v>VAR_cap</v>
          </cell>
          <cell r="C742" t="str">
            <v>-</v>
          </cell>
          <cell r="D742">
            <v>5.3150659855134357E-5</v>
          </cell>
          <cell r="E742">
            <v>5.3375949877598869E-4</v>
          </cell>
          <cell r="F742">
            <v>1.2145069536152236E-3</v>
          </cell>
          <cell r="G742">
            <v>1.8616087279453638E-3</v>
          </cell>
          <cell r="H742">
            <v>4.1028850424468391E-3</v>
          </cell>
          <cell r="I742">
            <v>4.0771184363596362E-3</v>
          </cell>
        </row>
        <row r="743">
          <cell r="A743" t="str">
            <v>T_B_c-ICEDSL-S3</v>
          </cell>
          <cell r="B743" t="str">
            <v>VAR_fout</v>
          </cell>
          <cell r="C743" t="str">
            <v>CO2_T</v>
          </cell>
          <cell r="D743">
            <v>12.331737483084099</v>
          </cell>
          <cell r="E743">
            <v>6.152694282110839</v>
          </cell>
          <cell r="F743">
            <v>7.6257355621310978</v>
          </cell>
          <cell r="G743">
            <v>6.9077642880645707</v>
          </cell>
          <cell r="H743">
            <v>2.6674776530929298</v>
          </cell>
          <cell r="I743">
            <v>0.75529837845857006</v>
          </cell>
        </row>
        <row r="744">
          <cell r="A744" t="str">
            <v>T_B_c-ICEDSL-S3</v>
          </cell>
          <cell r="B744" t="str">
            <v>VAR_fout</v>
          </cell>
          <cell r="C744" t="str">
            <v>TPBSc</v>
          </cell>
          <cell r="D744">
            <v>9.7492273724250067E-3</v>
          </cell>
          <cell r="E744">
            <v>4.9081605044066015E-3</v>
          </cell>
          <cell r="F744">
            <v>6.1410325013685771E-3</v>
          </cell>
          <cell r="G744">
            <v>5.9391531090278414E-3</v>
          </cell>
          <cell r="H744">
            <v>2.6547341961309884E-3</v>
          </cell>
          <cell r="I744">
            <v>8.1571736389357877E-4</v>
          </cell>
        </row>
        <row r="745">
          <cell r="A745" t="str">
            <v>T_B_c-ICEDSL-S3</v>
          </cell>
          <cell r="B745" t="str">
            <v>VAR_fin</v>
          </cell>
          <cell r="C745" t="str">
            <v>TDSL</v>
          </cell>
          <cell r="D745">
            <v>0.16823652773648159</v>
          </cell>
          <cell r="E745">
            <v>8.3938530451716634E-2</v>
          </cell>
          <cell r="F745">
            <v>0.10403459157068334</v>
          </cell>
          <cell r="G745">
            <v>9.4239621938125281E-2</v>
          </cell>
          <cell r="H745">
            <v>3.639123674069486E-2</v>
          </cell>
          <cell r="I745">
            <v>1.0304207073104654E-2</v>
          </cell>
        </row>
        <row r="746">
          <cell r="A746" t="str">
            <v>T_B_c-ICEDSL-S3</v>
          </cell>
          <cell r="B746" t="str">
            <v>VAR_ncap</v>
          </cell>
          <cell r="C746" t="str">
            <v>-</v>
          </cell>
          <cell r="E746">
            <v>1.8353649183893801E-5</v>
          </cell>
          <cell r="F746">
            <v>2.0466835841376201E-5</v>
          </cell>
          <cell r="G746">
            <v>5.5526792048682497E-5</v>
          </cell>
          <cell r="H746">
            <v>2.27515110681897E-5</v>
          </cell>
          <cell r="I746">
            <v>1.13301737968992E-5</v>
          </cell>
        </row>
        <row r="747">
          <cell r="A747" t="str">
            <v>T_B_c-ICEDSL-S3</v>
          </cell>
          <cell r="B747" t="str">
            <v>VAR_cap</v>
          </cell>
          <cell r="C747" t="str">
            <v>-</v>
          </cell>
          <cell r="D747">
            <v>2.108690425913346E-4</v>
          </cell>
          <cell r="E747">
            <v>1.2480180535128979E-4</v>
          </cell>
          <cell r="F747">
            <v>1.51696491460707E-4</v>
          </cell>
          <cell r="G747">
            <v>1.3148514683547231E-4</v>
          </cell>
          <cell r="H747">
            <v>5.9662342362295156E-5</v>
          </cell>
          <cell r="I747">
            <v>1.9055618916535799E-5</v>
          </cell>
        </row>
        <row r="748">
          <cell r="A748" t="str">
            <v>T_TW-FCLH2O-S2</v>
          </cell>
          <cell r="B748" t="str">
            <v>VAR_fout</v>
          </cell>
          <cell r="C748" t="str">
            <v>TPTWL</v>
          </cell>
          <cell r="G748">
            <v>6.7864121135979786E-3</v>
          </cell>
          <cell r="H748">
            <v>2.5441670522129495E-2</v>
          </cell>
          <cell r="I748">
            <v>2.0699756697921314E-2</v>
          </cell>
        </row>
        <row r="749">
          <cell r="A749" t="str">
            <v>T_TW-FCLH2O-S2</v>
          </cell>
          <cell r="B749" t="str">
            <v>VAR_fin</v>
          </cell>
          <cell r="C749" t="str">
            <v>TH2O</v>
          </cell>
          <cell r="G749">
            <v>2.5126606511068476E-3</v>
          </cell>
          <cell r="H749">
            <v>9.2456409853634638E-3</v>
          </cell>
          <cell r="I749">
            <v>7.3610338645510431E-3</v>
          </cell>
        </row>
        <row r="750">
          <cell r="A750" t="str">
            <v>T_TW-FCLH2O-S2</v>
          </cell>
          <cell r="B750" t="str">
            <v>VAR_ncap</v>
          </cell>
          <cell r="C750" t="str">
            <v>-</v>
          </cell>
          <cell r="G750">
            <v>2.4423437603957598E-3</v>
          </cell>
          <cell r="H750">
            <v>3.8426834484564499E-3</v>
          </cell>
          <cell r="I750">
            <v>3.8445345606952599E-3</v>
          </cell>
        </row>
        <row r="751">
          <cell r="A751" t="str">
            <v>T_TW-FCLH2O-S2</v>
          </cell>
          <cell r="B751" t="str">
            <v>VAR_cap</v>
          </cell>
          <cell r="C751" t="str">
            <v>-</v>
          </cell>
          <cell r="G751">
            <v>2.4423437603957598E-3</v>
          </cell>
          <cell r="H751">
            <v>9.4678801362174363E-3</v>
          </cell>
          <cell r="I751">
            <v>7.8484682687157518E-3</v>
          </cell>
        </row>
        <row r="752">
          <cell r="A752" t="str">
            <v>D-T-ELC-TW_Bat_S2</v>
          </cell>
          <cell r="B752" t="str">
            <v>VAR_fout</v>
          </cell>
          <cell r="C752" t="str">
            <v>T-ELC-TWSTGin_S2</v>
          </cell>
          <cell r="D752">
            <v>5.5946044767860546E-3</v>
          </cell>
          <cell r="E752">
            <v>1.1784193490994728E-2</v>
          </cell>
          <cell r="F752">
            <v>1.4692135614739898E-2</v>
          </cell>
          <cell r="G752">
            <v>0.44009973257160712</v>
          </cell>
          <cell r="H752">
            <v>0.46414169583313697</v>
          </cell>
          <cell r="I752">
            <v>0.35725572776254549</v>
          </cell>
        </row>
        <row r="753">
          <cell r="A753" t="str">
            <v>D-T-ELC-TW_Bat_S2</v>
          </cell>
          <cell r="B753" t="str">
            <v>VAR_fin</v>
          </cell>
          <cell r="C753" t="str">
            <v>TELC</v>
          </cell>
          <cell r="D753">
            <v>5.5946044767860546E-3</v>
          </cell>
          <cell r="E753">
            <v>1.1784193490994728E-2</v>
          </cell>
          <cell r="F753">
            <v>1.4692135614739898E-2</v>
          </cell>
          <cell r="G753">
            <v>0.44009973257160712</v>
          </cell>
          <cell r="H753">
            <v>0.46414169583313697</v>
          </cell>
          <cell r="I753">
            <v>0.35725572776254549</v>
          </cell>
        </row>
        <row r="754">
          <cell r="A754" t="str">
            <v>D-T-ELC-TW_Bat_S2</v>
          </cell>
          <cell r="B754" t="str">
            <v>VAR_ncap</v>
          </cell>
          <cell r="C754" t="str">
            <v>-</v>
          </cell>
          <cell r="D754">
            <v>2.01041587330168E-2</v>
          </cell>
          <cell r="E754">
            <v>1.5878661547379799E-4</v>
          </cell>
          <cell r="F754">
            <v>3.29126799588655E-4</v>
          </cell>
          <cell r="G754">
            <v>2.6261100397709899E-2</v>
          </cell>
          <cell r="H754">
            <v>3.1626455057594599E-3</v>
          </cell>
          <cell r="I754">
            <v>2.4795961147530399E-2</v>
          </cell>
        </row>
        <row r="755">
          <cell r="A755" t="str">
            <v>D-T-ELC-TW_Bat_S2</v>
          </cell>
          <cell r="B755" t="str">
            <v>VAR_cap</v>
          </cell>
          <cell r="C755" t="str">
            <v>-</v>
          </cell>
          <cell r="D755">
            <v>2.01041587330168E-2</v>
          </cell>
          <cell r="E755">
            <v>2.0262945348490501E-2</v>
          </cell>
          <cell r="F755">
            <v>2.0592072148079201E-2</v>
          </cell>
          <cell r="G755">
            <v>4.68531725457891E-2</v>
          </cell>
          <cell r="H755">
            <v>4.9716606356734701E-2</v>
          </cell>
          <cell r="I755">
            <v>3.8142348715132203E-2</v>
          </cell>
        </row>
        <row r="756">
          <cell r="A756" t="str">
            <v>T_C-FC-H2O-S4</v>
          </cell>
          <cell r="B756" t="str">
            <v>VAR_fout</v>
          </cell>
          <cell r="C756" t="str">
            <v>TPCAR</v>
          </cell>
          <cell r="E756">
            <v>7.6217572030652624E-3</v>
          </cell>
          <cell r="F756">
            <v>1.8131835996935623E-2</v>
          </cell>
          <cell r="G756">
            <v>2.9141002132083656E-2</v>
          </cell>
          <cell r="H756">
            <v>9.1089861925895133E-2</v>
          </cell>
          <cell r="I756">
            <v>1.6666773064941465</v>
          </cell>
        </row>
        <row r="757">
          <cell r="A757" t="str">
            <v>T_C-FC-H2O-S4</v>
          </cell>
          <cell r="B757" t="str">
            <v>VAR_fin</v>
          </cell>
          <cell r="C757" t="str">
            <v>TH2O</v>
          </cell>
          <cell r="E757">
            <v>9.1087320079319117E-3</v>
          </cell>
          <cell r="F757">
            <v>2.1669285770666839E-2</v>
          </cell>
          <cell r="G757">
            <v>3.4826296848838312E-2</v>
          </cell>
          <cell r="H757">
            <v>9.9262970374417309E-2</v>
          </cell>
          <cell r="I757">
            <v>1.5763204718384598</v>
          </cell>
        </row>
        <row r="758">
          <cell r="A758" t="str">
            <v>T_C-FC-H2O-S4</v>
          </cell>
          <cell r="B758" t="str">
            <v>VAR_ncap</v>
          </cell>
          <cell r="C758" t="str">
            <v>-</v>
          </cell>
          <cell r="E758">
            <v>6.1182686471310504E-4</v>
          </cell>
          <cell r="F758">
            <v>1.0262474356355199E-3</v>
          </cell>
          <cell r="G758">
            <v>1.26298815970128E-3</v>
          </cell>
          <cell r="H758">
            <v>5.7767976301351899E-3</v>
          </cell>
          <cell r="I758">
            <v>0.209224575157654</v>
          </cell>
        </row>
        <row r="759">
          <cell r="A759" t="str">
            <v>T_C-FC-H2O-S4</v>
          </cell>
          <cell r="B759" t="str">
            <v>VAR_cap</v>
          </cell>
          <cell r="C759" t="str">
            <v>-</v>
          </cell>
          <cell r="E759">
            <v>6.03681521327507E-4</v>
          </cell>
          <cell r="F759">
            <v>1.5762148256184901E-3</v>
          </cell>
          <cell r="G759">
            <v>2.5422968159087059E-3</v>
          </cell>
          <cell r="H759">
            <v>8.6558670944436745E-3</v>
          </cell>
          <cell r="I759">
            <v>0.1822339603173386</v>
          </cell>
        </row>
        <row r="760">
          <cell r="A760" t="str">
            <v>T_B_c-ICEDSL-S4</v>
          </cell>
          <cell r="B760" t="str">
            <v>VAR_fout</v>
          </cell>
          <cell r="C760" t="str">
            <v>CO2_T</v>
          </cell>
          <cell r="D760">
            <v>6.7728146073597504</v>
          </cell>
          <cell r="E760">
            <v>1.006033625318927</v>
          </cell>
          <cell r="F760">
            <v>2.3444878648303669</v>
          </cell>
          <cell r="G760">
            <v>1.3123169046379459</v>
          </cell>
          <cell r="H760">
            <v>0.91442055985033799</v>
          </cell>
          <cell r="I760">
            <v>0.26806726827823102</v>
          </cell>
        </row>
        <row r="761">
          <cell r="A761" t="str">
            <v>T_B_c-ICEDSL-S4</v>
          </cell>
          <cell r="B761" t="str">
            <v>VAR_fout</v>
          </cell>
          <cell r="C761" t="str">
            <v>TPBSc</v>
          </cell>
          <cell r="D761">
            <v>3.570879313333527E-3</v>
          </cell>
          <cell r="E761">
            <v>5.3698424180208986E-4</v>
          </cell>
          <cell r="F761">
            <v>1.2679686524197E-3</v>
          </cell>
          <cell r="G761">
            <v>7.5148204125609656E-4</v>
          </cell>
          <cell r="H761">
            <v>6.122683699739019E-4</v>
          </cell>
          <cell r="I761">
            <v>1.9377564292681973E-4</v>
          </cell>
        </row>
        <row r="762">
          <cell r="A762" t="str">
            <v>T_B_c-ICEDSL-S4</v>
          </cell>
          <cell r="B762" t="str">
            <v>VAR_fin</v>
          </cell>
          <cell r="C762" t="str">
            <v>TDSL</v>
          </cell>
          <cell r="D762">
            <v>9.239856217407591E-2</v>
          </cell>
          <cell r="E762">
            <v>1.372487892658837E-2</v>
          </cell>
          <cell r="F762">
            <v>3.1984827623879532E-2</v>
          </cell>
          <cell r="G762">
            <v>1.7903368412523143E-2</v>
          </cell>
          <cell r="H762">
            <v>1.247504174420651E-2</v>
          </cell>
          <cell r="I762">
            <v>3.6571250788298834E-3</v>
          </cell>
        </row>
        <row r="763">
          <cell r="A763" t="str">
            <v>T_B_c-ICEDSL-S4</v>
          </cell>
          <cell r="B763" t="str">
            <v>VAR_ncap</v>
          </cell>
          <cell r="C763" t="str">
            <v>-</v>
          </cell>
          <cell r="E763">
            <v>2.6556058908482599E-6</v>
          </cell>
          <cell r="F763">
            <v>6.0801414176277702E-6</v>
          </cell>
          <cell r="G763">
            <v>5.3300131135799501E-6</v>
          </cell>
          <cell r="H763">
            <v>6.3919548316333004E-6</v>
          </cell>
          <cell r="I763">
            <v>2.29863634354087E-6</v>
          </cell>
        </row>
        <row r="764">
          <cell r="A764" t="str">
            <v>T_B_c-ICEDSL-S4</v>
          </cell>
          <cell r="B764" t="str">
            <v>VAR_cap</v>
          </cell>
          <cell r="C764" t="str">
            <v>-</v>
          </cell>
          <cell r="D764">
            <v>3.6903975606249584E-5</v>
          </cell>
          <cell r="E764">
            <v>5.651631664706256E-6</v>
          </cell>
          <cell r="F764">
            <v>1.9718760152771434E-5</v>
          </cell>
          <cell r="G764">
            <v>1.1983553798357511E-5</v>
          </cell>
          <cell r="H764">
            <v>1.0080767847579932E-5</v>
          </cell>
          <cell r="I764">
            <v>3.3806729017733643E-6</v>
          </cell>
        </row>
        <row r="765">
          <cell r="A765" t="str">
            <v>D-T-ELC-HGV</v>
          </cell>
          <cell r="B765" t="str">
            <v>VAR_fout</v>
          </cell>
          <cell r="C765" t="str">
            <v>T-ELC-HGV_BatSTGin</v>
          </cell>
          <cell r="D765">
            <v>1.0345088599699782E-2</v>
          </cell>
          <cell r="E765">
            <v>3.1754196980936782E-2</v>
          </cell>
          <cell r="F765">
            <v>8.2153018756169899E-2</v>
          </cell>
          <cell r="G765">
            <v>0.38027671315620615</v>
          </cell>
          <cell r="H765">
            <v>1.3883406297096252</v>
          </cell>
          <cell r="I765">
            <v>4.5531330258802649</v>
          </cell>
        </row>
        <row r="766">
          <cell r="A766" t="str">
            <v>D-T-ELC-HGV</v>
          </cell>
          <cell r="B766" t="str">
            <v>VAR_fin</v>
          </cell>
          <cell r="C766" t="str">
            <v>TELC</v>
          </cell>
          <cell r="D766">
            <v>1.0345088599699782E-2</v>
          </cell>
          <cell r="E766">
            <v>3.1754196980936782E-2</v>
          </cell>
          <cell r="F766">
            <v>8.2153018756169899E-2</v>
          </cell>
          <cell r="G766">
            <v>0.38027671315620615</v>
          </cell>
          <cell r="H766">
            <v>1.3883406297096252</v>
          </cell>
          <cell r="I766">
            <v>4.5531330258802649</v>
          </cell>
        </row>
        <row r="767">
          <cell r="A767" t="str">
            <v>D-T-ELC-HGV</v>
          </cell>
          <cell r="B767" t="str">
            <v>VAR_ncap</v>
          </cell>
          <cell r="C767" t="str">
            <v>-</v>
          </cell>
          <cell r="D767">
            <v>2.0563562114967501E-2</v>
          </cell>
          <cell r="E767">
            <v>1.7176133565349701E-2</v>
          </cell>
          <cell r="F767">
            <v>1.6222604624109301E-2</v>
          </cell>
          <cell r="G767">
            <v>4.0977901238848001E-2</v>
          </cell>
          <cell r="H767">
            <v>0.117144415174322</v>
          </cell>
          <cell r="I767">
            <v>0.51456831534883196</v>
          </cell>
        </row>
        <row r="768">
          <cell r="A768" t="str">
            <v>D-T-ELC-HGV</v>
          </cell>
          <cell r="B768" t="str">
            <v>VAR_cap</v>
          </cell>
          <cell r="C768" t="str">
            <v>-</v>
          </cell>
          <cell r="D768">
            <v>2.0563562114967501E-2</v>
          </cell>
          <cell r="E768">
            <v>3.7739695680317202E-2</v>
          </cell>
          <cell r="F768">
            <v>5.3962300304426503E-2</v>
          </cell>
          <cell r="G768">
            <v>6.12215992038007E-2</v>
          </cell>
          <cell r="H768">
            <v>0.175247240212283</v>
          </cell>
          <cell r="I768">
            <v>0.53512582902068195</v>
          </cell>
        </row>
        <row r="769">
          <cell r="A769" t="str">
            <v>T_TW-FCLH2O-S3</v>
          </cell>
          <cell r="B769" t="str">
            <v>VAR_fout</v>
          </cell>
          <cell r="C769" t="str">
            <v>TPTWL</v>
          </cell>
          <cell r="G769">
            <v>4.1586493787697659E-3</v>
          </cell>
          <cell r="H769">
            <v>1.5034571439704492E-2</v>
          </cell>
          <cell r="I769">
            <v>1.535269309517779E-2</v>
          </cell>
        </row>
        <row r="770">
          <cell r="A770" t="str">
            <v>T_TW-FCLH2O-S3</v>
          </cell>
          <cell r="B770" t="str">
            <v>VAR_fin</v>
          </cell>
          <cell r="C770" t="str">
            <v>TH2O</v>
          </cell>
          <cell r="G770">
            <v>2.3619986020445489E-3</v>
          </cell>
          <cell r="H770">
            <v>8.4037748454973381E-3</v>
          </cell>
          <cell r="I770">
            <v>8.4126433723206301E-3</v>
          </cell>
        </row>
        <row r="771">
          <cell r="A771" t="str">
            <v>T_TW-FCLH2O-S3</v>
          </cell>
          <cell r="B771" t="str">
            <v>VAR_ncap</v>
          </cell>
          <cell r="C771" t="str">
            <v>-</v>
          </cell>
          <cell r="G771">
            <v>1.4368904399146101E-3</v>
          </cell>
          <cell r="H771">
            <v>1.7407612329719299E-3</v>
          </cell>
          <cell r="I771">
            <v>1.9958165130890102E-3</v>
          </cell>
        </row>
        <row r="772">
          <cell r="A772" t="str">
            <v>T_TW-FCLH2O-S3</v>
          </cell>
          <cell r="B772" t="str">
            <v>VAR_cap</v>
          </cell>
          <cell r="C772" t="str">
            <v>-</v>
          </cell>
          <cell r="G772">
            <v>1.4368904399146101E-3</v>
          </cell>
          <cell r="H772">
            <v>5.0077041633420534E-3</v>
          </cell>
          <cell r="I772">
            <v>5.635318163938443E-3</v>
          </cell>
        </row>
        <row r="773">
          <cell r="A773" t="str">
            <v>D-T-ELC-TW_Bat_S3</v>
          </cell>
          <cell r="B773" t="str">
            <v>VAR_fout</v>
          </cell>
          <cell r="C773" t="str">
            <v>T-ELC-TWSTGin_S3</v>
          </cell>
          <cell r="D773">
            <v>4.5069610822694606E-3</v>
          </cell>
          <cell r="E773">
            <v>8.8052283768598593E-3</v>
          </cell>
          <cell r="F773">
            <v>1.0596100236492429E-2</v>
          </cell>
          <cell r="G773">
            <v>0.54055666830526605</v>
          </cell>
          <cell r="H773">
            <v>0.82691961307360518</v>
          </cell>
          <cell r="I773">
            <v>0.52779345627657026</v>
          </cell>
        </row>
        <row r="774">
          <cell r="A774" t="str">
            <v>D-T-ELC-TW_Bat_S3</v>
          </cell>
          <cell r="B774" t="str">
            <v>VAR_fin</v>
          </cell>
          <cell r="C774" t="str">
            <v>TELC</v>
          </cell>
          <cell r="D774">
            <v>4.5069610822694606E-3</v>
          </cell>
          <cell r="E774">
            <v>8.8052283768598593E-3</v>
          </cell>
          <cell r="F774">
            <v>1.0596100236492429E-2</v>
          </cell>
          <cell r="G774">
            <v>0.54055666830526605</v>
          </cell>
          <cell r="H774">
            <v>0.82691961307360518</v>
          </cell>
          <cell r="I774">
            <v>0.52779345627657026</v>
          </cell>
        </row>
        <row r="775">
          <cell r="A775" t="str">
            <v>D-T-ELC-TW_Bat_S3</v>
          </cell>
          <cell r="B775" t="str">
            <v>VAR_ncap</v>
          </cell>
          <cell r="C775" t="str">
            <v>-</v>
          </cell>
          <cell r="D775">
            <v>2.3131529356879999E-2</v>
          </cell>
          <cell r="E775">
            <v>1.68258469127588E-4</v>
          </cell>
          <cell r="F775">
            <v>4.2319564493098602E-4</v>
          </cell>
          <cell r="G775">
            <v>3.3795518275436101E-2</v>
          </cell>
          <cell r="H775">
            <v>1.20311858903201E-2</v>
          </cell>
          <cell r="I775">
            <v>8.6761692308099797E-3</v>
          </cell>
        </row>
        <row r="776">
          <cell r="A776" t="str">
            <v>D-T-ELC-TW_Bat_S3</v>
          </cell>
          <cell r="B776" t="str">
            <v>VAR_cap</v>
          </cell>
          <cell r="C776" t="str">
            <v>-</v>
          </cell>
          <cell r="D776">
            <v>2.3131529356879999E-2</v>
          </cell>
          <cell r="E776">
            <v>2.3299787826007601E-2</v>
          </cell>
          <cell r="F776">
            <v>2.37229834709386E-2</v>
          </cell>
          <cell r="G776">
            <v>5.7518501746374698E-2</v>
          </cell>
          <cell r="H776">
            <v>8.7937459275226698E-2</v>
          </cell>
          <cell r="I776">
            <v>5.6195041773173401E-2</v>
          </cell>
        </row>
        <row r="777">
          <cell r="A777" t="str">
            <v>T_TW-FCLH2O-S4</v>
          </cell>
          <cell r="B777" t="str">
            <v>VAR_fout</v>
          </cell>
          <cell r="C777" t="str">
            <v>TPTWL</v>
          </cell>
          <cell r="G777">
            <v>2.3094629812579889E-3</v>
          </cell>
          <cell r="H777">
            <v>8.86359784378302E-3</v>
          </cell>
          <cell r="I777">
            <v>1.0448359558105498E-2</v>
          </cell>
        </row>
        <row r="778">
          <cell r="A778" t="str">
            <v>T_TW-FCLH2O-S4</v>
          </cell>
          <cell r="B778" t="str">
            <v>VAR_fin</v>
          </cell>
          <cell r="C778" t="str">
            <v>TH2O</v>
          </cell>
          <cell r="G778">
            <v>1.4784904603864651E-3</v>
          </cell>
          <cell r="H778">
            <v>5.5685021270727268E-3</v>
          </cell>
          <cell r="I778">
            <v>6.4512894635693633E-3</v>
          </cell>
        </row>
        <row r="779">
          <cell r="A779" t="str">
            <v>T_TW-FCLH2O-S4</v>
          </cell>
          <cell r="B779" t="str">
            <v>VAR_ncap</v>
          </cell>
          <cell r="C779" t="str">
            <v>-</v>
          </cell>
          <cell r="G779">
            <v>7.2826014170333895E-4</v>
          </cell>
          <cell r="H779">
            <v>9.973844602389711E-4</v>
          </cell>
          <cell r="I779">
            <v>1.09118957083728E-3</v>
          </cell>
        </row>
        <row r="780">
          <cell r="A780" t="str">
            <v>T_TW-FCLH2O-S4</v>
          </cell>
          <cell r="B780" t="str">
            <v>VAR_cap</v>
          </cell>
          <cell r="C780" t="str">
            <v>-</v>
          </cell>
          <cell r="G780">
            <v>7.2826014170333895E-4</v>
          </cell>
          <cell r="H780">
            <v>2.6542013525193654E-3</v>
          </cell>
          <cell r="I780">
            <v>3.5441395842004644E-3</v>
          </cell>
        </row>
        <row r="781">
          <cell r="A781" t="str">
            <v>D-T-ELC-TW_Bat_S4</v>
          </cell>
          <cell r="B781" t="str">
            <v>VAR_fout</v>
          </cell>
          <cell r="C781" t="str">
            <v>T-ELC-TWSTGin_S4</v>
          </cell>
          <cell r="D781">
            <v>6.2288611475754844E-3</v>
          </cell>
          <cell r="E781">
            <v>1.1423825187106641E-2</v>
          </cell>
          <cell r="F781">
            <v>1.4269345487792793E-2</v>
          </cell>
          <cell r="G781">
            <v>0.55927790231627617</v>
          </cell>
          <cell r="H781">
            <v>0.93986222202300429</v>
          </cell>
          <cell r="I781">
            <v>0.79060210717853652</v>
          </cell>
        </row>
        <row r="782">
          <cell r="A782" t="str">
            <v>D-T-ELC-TW_Bat_S4</v>
          </cell>
          <cell r="B782" t="str">
            <v>VAR_fin</v>
          </cell>
          <cell r="C782" t="str">
            <v>TELC</v>
          </cell>
          <cell r="D782">
            <v>6.2288611475754844E-3</v>
          </cell>
          <cell r="E782">
            <v>1.1423825187106641E-2</v>
          </cell>
          <cell r="F782">
            <v>1.4269345487792793E-2</v>
          </cell>
          <cell r="G782">
            <v>0.55927790231627617</v>
          </cell>
          <cell r="H782">
            <v>0.93986222202300429</v>
          </cell>
          <cell r="I782">
            <v>0.79060210717853652</v>
          </cell>
        </row>
        <row r="783">
          <cell r="A783" t="str">
            <v>D-T-ELC-TW_Bat_S4</v>
          </cell>
          <cell r="B783" t="str">
            <v>VAR_ncap</v>
          </cell>
          <cell r="C783" t="str">
            <v>-</v>
          </cell>
          <cell r="D783">
            <v>2.5741622709241501E-2</v>
          </cell>
          <cell r="E783">
            <v>1.6022991932559201E-4</v>
          </cell>
          <cell r="F783">
            <v>3.0792975334508599E-4</v>
          </cell>
          <cell r="G783">
            <v>3.3331205085340598E-2</v>
          </cell>
          <cell r="H783">
            <v>8.1813728684041794E-3</v>
          </cell>
          <cell r="I783">
            <v>1.9353781639932701E-2</v>
          </cell>
        </row>
        <row r="784">
          <cell r="A784" t="str">
            <v>D-T-ELC-TW_Bat_S4</v>
          </cell>
          <cell r="B784" t="str">
            <v>VAR_cap</v>
          </cell>
          <cell r="C784" t="str">
            <v>-</v>
          </cell>
          <cell r="D784">
            <v>2.5741622709241501E-2</v>
          </cell>
          <cell r="E784">
            <v>2.5901852628567E-2</v>
          </cell>
          <cell r="F784">
            <v>2.62097823819121E-2</v>
          </cell>
          <cell r="G784">
            <v>5.9540987467252803E-2</v>
          </cell>
          <cell r="H784">
            <v>9.9948970605327703E-2</v>
          </cell>
          <cell r="I784">
            <v>8.3966265687155497E-2</v>
          </cell>
        </row>
        <row r="785">
          <cell r="A785" t="str">
            <v>T_B_u-ICENGA-S1</v>
          </cell>
          <cell r="B785" t="str">
            <v>VAR_fout</v>
          </cell>
          <cell r="C785" t="str">
            <v>CO2_T</v>
          </cell>
          <cell r="E785">
            <v>0.73909611344502202</v>
          </cell>
          <cell r="F785">
            <v>3.0483155865549172</v>
          </cell>
          <cell r="G785">
            <v>1.120775799835187</v>
          </cell>
          <cell r="H785">
            <v>2.0194353132190646</v>
          </cell>
          <cell r="I785">
            <v>1.540144433458249</v>
          </cell>
        </row>
        <row r="786">
          <cell r="A786" t="str">
            <v>T_B_u-ICENGA-S1</v>
          </cell>
          <cell r="B786" t="str">
            <v>VAR_fout</v>
          </cell>
          <cell r="C786" t="str">
            <v>TPBSu</v>
          </cell>
          <cell r="E786">
            <v>1.5756575095100156E-3</v>
          </cell>
          <cell r="F786">
            <v>6.7565254316762037E-3</v>
          </cell>
          <cell r="G786">
            <v>2.5800866621732399E-3</v>
          </cell>
          <cell r="H786">
            <v>5.3276277794600249E-3</v>
          </cell>
          <cell r="I786">
            <v>4.387893734519901E-3</v>
          </cell>
        </row>
        <row r="787">
          <cell r="A787" t="str">
            <v>T_B_u-ICENGA-S1</v>
          </cell>
          <cell r="B787" t="str">
            <v>VAR_fin</v>
          </cell>
          <cell r="C787" t="str">
            <v>TNGA</v>
          </cell>
          <cell r="E787">
            <v>1.3104541018528754E-2</v>
          </cell>
          <cell r="F787">
            <v>5.4048148697782197E-2</v>
          </cell>
          <cell r="G787">
            <v>1.9871911344595511E-2</v>
          </cell>
          <cell r="H787">
            <v>3.5805590659912484E-2</v>
          </cell>
          <cell r="I787">
            <v>2.7307525415926411E-2</v>
          </cell>
        </row>
        <row r="788">
          <cell r="A788" t="str">
            <v>T_B_u-ICENGA-S1</v>
          </cell>
          <cell r="B788" t="str">
            <v>VAR_ncap</v>
          </cell>
          <cell r="C788" t="str">
            <v>-</v>
          </cell>
          <cell r="E788">
            <v>3.7556990784335798E-5</v>
          </cell>
          <cell r="F788">
            <v>1.03490288704668E-4</v>
          </cell>
          <cell r="G788">
            <v>2.4514299913151001E-5</v>
          </cell>
          <cell r="H788">
            <v>5.8796927463976398E-5</v>
          </cell>
          <cell r="I788">
            <v>5.78206660581155E-5</v>
          </cell>
        </row>
        <row r="789">
          <cell r="A789" t="str">
            <v>T_B_u-ICENGA-S1</v>
          </cell>
          <cell r="B789" t="str">
            <v>VAR_cap</v>
          </cell>
          <cell r="C789" t="str">
            <v>-</v>
          </cell>
          <cell r="E789">
            <v>3.7556990784335798E-5</v>
          </cell>
          <cell r="F789">
            <v>1.4077163530225919E-4</v>
          </cell>
          <cell r="G789">
            <v>5.4813523771774005E-5</v>
          </cell>
          <cell r="H789">
            <v>1.1375854289130756E-4</v>
          </cell>
          <cell r="I789">
            <v>9.6702548598997064E-5</v>
          </cell>
        </row>
        <row r="790">
          <cell r="A790" t="str">
            <v>T_B_u-ICENGA-S2</v>
          </cell>
          <cell r="B790" t="str">
            <v>VAR_fout</v>
          </cell>
          <cell r="C790" t="str">
            <v>CO2_T</v>
          </cell>
          <cell r="E790">
            <v>0.26813121650702398</v>
          </cell>
          <cell r="F790">
            <v>0.95642562599014902</v>
          </cell>
          <cell r="G790">
            <v>1.185537130259545</v>
          </cell>
          <cell r="H790">
            <v>1.7231001204277261</v>
          </cell>
          <cell r="I790">
            <v>1.1781623757443711</v>
          </cell>
        </row>
        <row r="791">
          <cell r="A791" t="str">
            <v>T_B_u-ICENGA-S2</v>
          </cell>
          <cell r="B791" t="str">
            <v>VAR_fout</v>
          </cell>
          <cell r="C791" t="str">
            <v>TPBSu</v>
          </cell>
          <cell r="E791">
            <v>4.0408931881691932E-4</v>
          </cell>
          <cell r="F791">
            <v>1.4892239115093619E-3</v>
          </cell>
          <cell r="G791">
            <v>1.9120509243157034E-3</v>
          </cell>
          <cell r="H791">
            <v>3.1725081509158559E-3</v>
          </cell>
          <cell r="I791">
            <v>2.3216419130675861E-3</v>
          </cell>
        </row>
        <row r="792">
          <cell r="A792" t="str">
            <v>T_B_u-ICENGA-S2</v>
          </cell>
          <cell r="B792" t="str">
            <v>VAR_fin</v>
          </cell>
          <cell r="C792" t="str">
            <v>TNGA</v>
          </cell>
          <cell r="E792">
            <v>4.754099583457864E-3</v>
          </cell>
          <cell r="F792">
            <v>1.6957901170038127E-2</v>
          </cell>
          <cell r="G792">
            <v>2.1020161884034466E-2</v>
          </cell>
          <cell r="H792">
            <v>3.055142057495969E-2</v>
          </cell>
          <cell r="I792">
            <v>2.0889403825254792E-2</v>
          </cell>
        </row>
        <row r="793">
          <cell r="A793" t="str">
            <v>T_B_u-ICENGA-S2</v>
          </cell>
          <cell r="B793" t="str">
            <v>VAR_ncap</v>
          </cell>
          <cell r="C793" t="str">
            <v>-</v>
          </cell>
          <cell r="E793">
            <v>8.7086646271708803E-6</v>
          </cell>
          <cell r="F793">
            <v>1.87132226502559E-5</v>
          </cell>
          <cell r="G793">
            <v>1.28956373957684E-5</v>
          </cell>
          <cell r="H793">
            <v>2.8594272503221402E-5</v>
          </cell>
          <cell r="I793">
            <v>2.3301264836604899E-5</v>
          </cell>
        </row>
        <row r="794">
          <cell r="A794" t="str">
            <v>T_B_u-ICENGA-S2</v>
          </cell>
          <cell r="B794" t="str">
            <v>VAR_cap</v>
          </cell>
          <cell r="C794" t="str">
            <v>-</v>
          </cell>
          <cell r="E794">
            <v>8.7086646271708803E-6</v>
          </cell>
          <cell r="F794">
            <v>2.7244113759105213E-5</v>
          </cell>
          <cell r="G794">
            <v>3.2510068187071222E-5</v>
          </cell>
          <cell r="H794">
            <v>5.8651175086655709E-5</v>
          </cell>
          <cell r="I794">
            <v>4.2382283177953825E-5</v>
          </cell>
        </row>
        <row r="795">
          <cell r="A795" t="str">
            <v>T_B_c-ICEDSLEXT</v>
          </cell>
          <cell r="B795" t="str">
            <v>VAR_fout</v>
          </cell>
          <cell r="C795" t="str">
            <v>CO2_T</v>
          </cell>
          <cell r="D795">
            <v>0.461685244861053</v>
          </cell>
          <cell r="E795">
            <v>0.451372539902195</v>
          </cell>
          <cell r="F795">
            <v>0.42105225244266697</v>
          </cell>
        </row>
        <row r="796">
          <cell r="A796" t="str">
            <v>T_B_c-ICEDSLEXT</v>
          </cell>
          <cell r="B796" t="str">
            <v>VAR_fout</v>
          </cell>
          <cell r="C796" t="str">
            <v>TPBSc</v>
          </cell>
          <cell r="D796">
            <v>6.2672352255454603E-2</v>
          </cell>
          <cell r="E796">
            <v>4.9138192172953954E-2</v>
          </cell>
          <cell r="F796">
            <v>2.8858692972816517E-2</v>
          </cell>
        </row>
        <row r="797">
          <cell r="A797" t="str">
            <v>T_B_c-ICEDSLEXT</v>
          </cell>
          <cell r="B797" t="str">
            <v>VAR_fin</v>
          </cell>
          <cell r="C797" t="str">
            <v>TDSL</v>
          </cell>
          <cell r="D797">
            <v>6.2985708712285614E-3</v>
          </cell>
          <cell r="E797">
            <v>6.1578791255415466E-3</v>
          </cell>
          <cell r="F797">
            <v>5.7442326390541084E-3</v>
          </cell>
        </row>
        <row r="798">
          <cell r="A798" t="str">
            <v>T_B_c-ICEDSLEXT</v>
          </cell>
          <cell r="B798" t="str">
            <v>VAR_cap</v>
          </cell>
          <cell r="C798" t="str">
            <v>-</v>
          </cell>
          <cell r="D798">
            <v>1.30332047521267E-3</v>
          </cell>
          <cell r="E798">
            <v>1.04265638017014E-3</v>
          </cell>
          <cell r="F798">
            <v>6.1624745950094651E-4</v>
          </cell>
        </row>
        <row r="799">
          <cell r="A799" t="str">
            <v>T_B_u-ICENGA-S3</v>
          </cell>
          <cell r="B799" t="str">
            <v>VAR_fout</v>
          </cell>
          <cell r="C799" t="str">
            <v>CO2_T</v>
          </cell>
          <cell r="E799">
            <v>0.61288205494520398</v>
          </cell>
          <cell r="F799">
            <v>2.337072306380199</v>
          </cell>
          <cell r="G799">
            <v>2.7739923182156003</v>
          </cell>
          <cell r="H799">
            <v>6.1195418886232495</v>
          </cell>
          <cell r="I799">
            <v>2.4324471403199199</v>
          </cell>
        </row>
        <row r="800">
          <cell r="A800" t="str">
            <v>T_B_u-ICENGA-S3</v>
          </cell>
          <cell r="B800" t="str">
            <v>VAR_fout</v>
          </cell>
          <cell r="C800" t="str">
            <v>TPBSu</v>
          </cell>
          <cell r="E800">
            <v>6.1312257269708454E-4</v>
          </cell>
          <cell r="F800">
            <v>2.4145625114862642E-3</v>
          </cell>
          <cell r="G800">
            <v>2.9708082361355409E-3</v>
          </cell>
          <cell r="H800">
            <v>7.5570834977594118E-3</v>
          </cell>
          <cell r="I800">
            <v>3.1938075101690137E-3</v>
          </cell>
        </row>
        <row r="801">
          <cell r="A801" t="str">
            <v>T_B_u-ICENGA-S3</v>
          </cell>
          <cell r="B801" t="str">
            <v>VAR_fin</v>
          </cell>
          <cell r="C801" t="str">
            <v>TNGA</v>
          </cell>
          <cell r="E801">
            <v>1.0866703101865313E-2</v>
          </cell>
          <cell r="F801">
            <v>4.1437452240783663E-2</v>
          </cell>
          <cell r="G801">
            <v>4.9184260961269509E-2</v>
          </cell>
          <cell r="H801">
            <v>0.10850251575573147</v>
          </cell>
          <cell r="I801">
            <v>4.3128495395743281E-2</v>
          </cell>
        </row>
        <row r="802">
          <cell r="A802" t="str">
            <v>T_B_u-ICENGA-S3</v>
          </cell>
          <cell r="B802" t="str">
            <v>VAR_ncap</v>
          </cell>
          <cell r="C802" t="str">
            <v>-</v>
          </cell>
          <cell r="E802">
            <v>1.2185252504904201E-5</v>
          </cell>
          <cell r="F802">
            <v>2.6258339041447201E-5</v>
          </cell>
          <cell r="G802">
            <v>1.6450400150465999E-5</v>
          </cell>
          <cell r="H802">
            <v>8.6119040154351395E-5</v>
          </cell>
          <cell r="I802">
            <v>2.65567616357207E-5</v>
          </cell>
        </row>
        <row r="803">
          <cell r="A803" t="str">
            <v>T_B_u-ICENGA-S3</v>
          </cell>
          <cell r="B803" t="str">
            <v>VAR_cap</v>
          </cell>
          <cell r="C803" t="str">
            <v>-</v>
          </cell>
          <cell r="E803">
            <v>1.2185252504904201E-5</v>
          </cell>
          <cell r="F803">
            <v>3.8353550521172442E-5</v>
          </cell>
          <cell r="G803">
            <v>4.5593571389353626E-5</v>
          </cell>
          <cell r="H803">
            <v>1.3752879247424106E-4</v>
          </cell>
          <cell r="I803">
            <v>5.590433351695487E-5</v>
          </cell>
        </row>
        <row r="804">
          <cell r="A804" t="str">
            <v>T_B_u-ICENGA-S4</v>
          </cell>
          <cell r="B804" t="str">
            <v>VAR_fout</v>
          </cell>
          <cell r="C804" t="str">
            <v>CO2_T</v>
          </cell>
          <cell r="E804">
            <v>0.11288653860452701</v>
          </cell>
          <cell r="F804">
            <v>0.587213077057538</v>
          </cell>
          <cell r="G804">
            <v>0.66634680992771811</v>
          </cell>
          <cell r="H804">
            <v>0.52014136065136607</v>
          </cell>
          <cell r="I804">
            <v>0.29669573408406902</v>
          </cell>
        </row>
        <row r="805">
          <cell r="A805" t="str">
            <v>T_B_u-ICENGA-S4</v>
          </cell>
          <cell r="B805" t="str">
            <v>VAR_fout</v>
          </cell>
          <cell r="C805" t="str">
            <v>TPBSu</v>
          </cell>
          <cell r="E805">
            <v>7.5436144723894301E-5</v>
          </cell>
          <cell r="F805">
            <v>4.0329452746468798E-4</v>
          </cell>
          <cell r="G805">
            <v>4.7620505344215657E-4</v>
          </cell>
          <cell r="H805">
            <v>4.2749146749090797E-4</v>
          </cell>
          <cell r="I805">
            <v>2.6209638945878479E-4</v>
          </cell>
        </row>
        <row r="806">
          <cell r="A806" t="str">
            <v>T_B_u-ICENGA-S4</v>
          </cell>
          <cell r="B806" t="str">
            <v>VAR_fin</v>
          </cell>
          <cell r="C806" t="str">
            <v>TNGA</v>
          </cell>
          <cell r="E806">
            <v>2.0015343724206869E-3</v>
          </cell>
          <cell r="F806">
            <v>1.04115793804528E-2</v>
          </cell>
          <cell r="G806">
            <v>1.1814659750491469E-2</v>
          </cell>
          <cell r="H806">
            <v>9.2223645505561374E-3</v>
          </cell>
          <cell r="I806">
            <v>5.2605626610650533E-3</v>
          </cell>
        </row>
        <row r="807">
          <cell r="A807" t="str">
            <v>T_B_u-ICENGA-S4</v>
          </cell>
          <cell r="B807" t="str">
            <v>VAR_ncap</v>
          </cell>
          <cell r="C807" t="str">
            <v>-</v>
          </cell>
          <cell r="E807">
            <v>4.7286395743933701E-7</v>
          </cell>
          <cell r="F807">
            <v>1.52272342625854E-6</v>
          </cell>
          <cell r="G807">
            <v>6.2235838556942096E-7</v>
          </cell>
          <cell r="H807">
            <v>2.1768241129258598E-6</v>
          </cell>
          <cell r="I807">
            <v>7.1000389911835797E-7</v>
          </cell>
        </row>
        <row r="808">
          <cell r="A808" t="str">
            <v>T_B_u-ICENGA-S4</v>
          </cell>
          <cell r="B808" t="str">
            <v>VAR_cap</v>
          </cell>
          <cell r="C808" t="str">
            <v>-</v>
          </cell>
          <cell r="E808">
            <v>4.7286395743933701E-7</v>
          </cell>
          <cell r="F808">
            <v>1.7452386993790109E-6</v>
          </cell>
          <cell r="G808">
            <v>1.4190066758620181E-6</v>
          </cell>
          <cell r="H808">
            <v>3.6617330881610127E-6</v>
          </cell>
          <cell r="I808">
            <v>9.6734990364193505E-7</v>
          </cell>
        </row>
      </sheetData>
      <sheetData sheetId="29"/>
      <sheetData sheetId="30">
        <row r="9">
          <cell r="B9">
            <v>18.88839421079145</v>
          </cell>
          <cell r="C9">
            <v>22.24431685100614</v>
          </cell>
          <cell r="D9">
            <v>28.49049425992461</v>
          </cell>
          <cell r="E9">
            <v>33.676421410275836</v>
          </cell>
          <cell r="F9">
            <v>49.769370809054983</v>
          </cell>
          <cell r="G9">
            <v>78.704339367257873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7.0916845066033982</v>
          </cell>
          <cell r="G28">
            <v>8.0921867993632777</v>
          </cell>
        </row>
      </sheetData>
      <sheetData sheetId="31"/>
      <sheetData sheetId="32"/>
      <sheetData sheetId="33">
        <row r="14">
          <cell r="B14">
            <v>82.760495046940221</v>
          </cell>
          <cell r="C14">
            <v>82.470926844629588</v>
          </cell>
          <cell r="D14">
            <v>61.960332859724694</v>
          </cell>
          <cell r="E14">
            <v>64.89612481663346</v>
          </cell>
          <cell r="F14">
            <v>32.817357428485487</v>
          </cell>
          <cell r="G14">
            <v>0</v>
          </cell>
        </row>
        <row r="15">
          <cell r="B15">
            <v>66.745691847911402</v>
          </cell>
          <cell r="C15">
            <v>49.798618483094877</v>
          </cell>
          <cell r="D15">
            <v>68.25043816013617</v>
          </cell>
          <cell r="E15">
            <v>69.907675022366107</v>
          </cell>
          <cell r="F15">
            <v>69.000123689933815</v>
          </cell>
          <cell r="G15">
            <v>69.166866580684939</v>
          </cell>
        </row>
        <row r="16">
          <cell r="B16">
            <v>66.633058715448854</v>
          </cell>
          <cell r="C16">
            <v>55.764357285874084</v>
          </cell>
          <cell r="D16">
            <v>65.835942676216575</v>
          </cell>
          <cell r="E16">
            <v>64.791258553015652</v>
          </cell>
          <cell r="F16">
            <v>66.301285369407481</v>
          </cell>
          <cell r="G16">
            <v>66.135925214166207</v>
          </cell>
        </row>
        <row r="17">
          <cell r="B17">
            <v>12.842682138247058</v>
          </cell>
          <cell r="C17">
            <v>16.441333233071497</v>
          </cell>
          <cell r="D17">
            <v>6.7441576011435744</v>
          </cell>
          <cell r="E17">
            <v>12.666749325687325</v>
          </cell>
          <cell r="F17">
            <v>13.139635565045666</v>
          </cell>
          <cell r="G17">
            <v>13.828202072899924</v>
          </cell>
        </row>
        <row r="18">
          <cell r="B18">
            <v>3.9977138605282805E-2</v>
          </cell>
          <cell r="C18">
            <v>2.8102248462004414E-3</v>
          </cell>
          <cell r="D18">
            <v>8.9312870976712699E-2</v>
          </cell>
          <cell r="E18">
            <v>4.3844573730296259E-2</v>
          </cell>
          <cell r="F18">
            <v>5.9843937620725103E-2</v>
          </cell>
          <cell r="G18">
            <v>2.8532813689422388E-3</v>
          </cell>
        </row>
        <row r="19">
          <cell r="B19">
            <v>6.5071669965222032</v>
          </cell>
          <cell r="C19">
            <v>7.3027509612233468</v>
          </cell>
          <cell r="D19">
            <v>7.4144698204167732</v>
          </cell>
          <cell r="E19">
            <v>7.4076344522075743</v>
          </cell>
          <cell r="F19">
            <v>5.8049376037174589</v>
          </cell>
          <cell r="G19">
            <v>4.6538403971402085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2.0316288174518364</v>
          </cell>
          <cell r="G20">
            <v>4.4444036373008275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0.32052568505259399</v>
          </cell>
          <cell r="G21">
            <v>0.12776463276234884</v>
          </cell>
        </row>
        <row r="22">
          <cell r="B22">
            <v>0</v>
          </cell>
          <cell r="C22">
            <v>1.0519286824496576E-2</v>
          </cell>
          <cell r="D22">
            <v>0.36819999498846401</v>
          </cell>
          <cell r="E22">
            <v>0.21638723551972447</v>
          </cell>
          <cell r="F22">
            <v>0.15962244125417768</v>
          </cell>
          <cell r="G22">
            <v>7.8327351867941208E-2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0.22413939860626816</v>
          </cell>
          <cell r="G23">
            <v>3.0306634116424584</v>
          </cell>
        </row>
        <row r="24">
          <cell r="B24">
            <v>0.96612830155448381</v>
          </cell>
          <cell r="C24">
            <v>6.9340618208268536E-3</v>
          </cell>
          <cell r="D24">
            <v>0.15040248576943108</v>
          </cell>
          <cell r="E24">
            <v>0.22761187072164238</v>
          </cell>
          <cell r="F24">
            <v>7.3876931350776179E-2</v>
          </cell>
          <cell r="G24">
            <v>2.7940198647132611E-2</v>
          </cell>
        </row>
        <row r="25">
          <cell r="B25">
            <v>0.34073853973699847</v>
          </cell>
          <cell r="C25">
            <v>1.1213881281032583E-2</v>
          </cell>
          <cell r="D25">
            <v>0.55089867639451984</v>
          </cell>
          <cell r="E25">
            <v>0.31811972596430876</v>
          </cell>
          <cell r="F25">
            <v>1.2556797709249425</v>
          </cell>
          <cell r="G25">
            <v>1.6022340538543924</v>
          </cell>
        </row>
        <row r="26">
          <cell r="B26">
            <v>1.5176381545675395</v>
          </cell>
          <cell r="C26">
            <v>1.4123283690273749</v>
          </cell>
          <cell r="D26">
            <v>1.4272770806705279</v>
          </cell>
          <cell r="E26">
            <v>1.4018267165637204</v>
          </cell>
          <cell r="F26">
            <v>1.0248770173689414</v>
          </cell>
          <cell r="G26">
            <v>0.69654965771655752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0.3386406131391822</v>
          </cell>
          <cell r="G27">
            <v>0.71190248406823908</v>
          </cell>
        </row>
        <row r="28">
          <cell r="B28">
            <v>2.1772643068346544E-3</v>
          </cell>
          <cell r="C28">
            <v>1.7720044928241515E-3</v>
          </cell>
          <cell r="D28">
            <v>3.3867390080816941E-2</v>
          </cell>
          <cell r="E28">
            <v>2.3450078467190588E-2</v>
          </cell>
          <cell r="F28">
            <v>1.9681505555667469E-2</v>
          </cell>
          <cell r="G28">
            <v>8.4689590716029205E-4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4.4507466686034919E-2</v>
          </cell>
          <cell r="G29">
            <v>2.9527764221804715E-2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0.27942105961412128</v>
          </cell>
          <cell r="G30">
            <v>0.27613287156312516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6.8519191876037472E-2</v>
          </cell>
          <cell r="G31">
            <v>0.68375014006996582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1.0574749718479843</v>
          </cell>
          <cell r="G32">
            <v>1.2079577423347221</v>
          </cell>
        </row>
        <row r="33">
          <cell r="B33">
            <v>0.52400000000000047</v>
          </cell>
          <cell r="C33">
            <v>0.54530444946210499</v>
          </cell>
          <cell r="D33">
            <v>1.9472427952846956</v>
          </cell>
          <cell r="E33">
            <v>7.7753261793764024</v>
          </cell>
          <cell r="F33">
            <v>18.484575428287499</v>
          </cell>
          <cell r="G33">
            <v>36.160106301918439</v>
          </cell>
        </row>
        <row r="34">
          <cell r="B34">
            <v>0</v>
          </cell>
          <cell r="C34">
            <v>0</v>
          </cell>
          <cell r="D34">
            <v>0.14052240765622229</v>
          </cell>
          <cell r="E34">
            <v>0.34167468452555194</v>
          </cell>
          <cell r="F34">
            <v>2.1646822249183333</v>
          </cell>
          <cell r="G34">
            <v>7.2410272944608387</v>
          </cell>
        </row>
        <row r="35">
          <cell r="B35">
            <v>3.517953999707534</v>
          </cell>
          <cell r="C35">
            <v>4.8498399204579687</v>
          </cell>
          <cell r="D35">
            <v>9.5945705636567897</v>
          </cell>
          <cell r="E35">
            <v>12.308887489143219</v>
          </cell>
          <cell r="F35">
            <v>34.005612078346466</v>
          </cell>
          <cell r="G35">
            <v>61.937225223725484</v>
          </cell>
        </row>
        <row r="36">
          <cell r="B36">
            <v>2.1349390887346629</v>
          </cell>
          <cell r="C36">
            <v>3.391296980577597</v>
          </cell>
          <cell r="D36">
            <v>8.0516181181533515</v>
          </cell>
          <cell r="E36">
            <v>10.334901812625937</v>
          </cell>
          <cell r="F36">
            <v>13.936419481198634</v>
          </cell>
          <cell r="G36">
            <v>18.736425309865346</v>
          </cell>
        </row>
        <row r="37">
          <cell r="B37">
            <v>0.86248322578584768</v>
          </cell>
          <cell r="C37">
            <v>1.2882195406412877</v>
          </cell>
          <cell r="D37">
            <v>4.1847114506472547</v>
          </cell>
          <cell r="E37">
            <v>5.4056044025827585</v>
          </cell>
          <cell r="F37">
            <v>7.5561482310298453</v>
          </cell>
          <cell r="G37">
            <v>10.236302641793316</v>
          </cell>
        </row>
        <row r="38">
          <cell r="B38">
            <v>2.8396236857719668</v>
          </cell>
          <cell r="C38">
            <v>3.2944591746699894</v>
          </cell>
          <cell r="D38">
            <v>6.8315209959697958</v>
          </cell>
          <cell r="E38">
            <v>8.9832691067081356</v>
          </cell>
          <cell r="F38">
            <v>12.130067763428064</v>
          </cell>
          <cell r="G38">
            <v>16.362188947499465</v>
          </cell>
        </row>
        <row r="39">
          <cell r="B39">
            <v>0.67184412355276057</v>
          </cell>
          <cell r="C39">
            <v>0.11727872601582415</v>
          </cell>
          <cell r="D39">
            <v>0.14286463500426336</v>
          </cell>
          <cell r="E39">
            <v>0.89171060076006503</v>
          </cell>
          <cell r="F39">
            <v>2.5579681025166967</v>
          </cell>
          <cell r="G39">
            <v>1.0082585839055538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0.38068606693751594</v>
          </cell>
          <cell r="G40">
            <v>0.58783936382382274</v>
          </cell>
        </row>
        <row r="41">
          <cell r="B41">
            <v>7.1259959926470856E-2</v>
          </cell>
          <cell r="C41">
            <v>0.1672580466496694</v>
          </cell>
          <cell r="D41">
            <v>4.9609271158425075E-2</v>
          </cell>
          <cell r="E41">
            <v>0.10536798485230674</v>
          </cell>
          <cell r="F41">
            <v>9.4975056847291184E-2</v>
          </cell>
          <cell r="G41">
            <v>0.16986086014925708</v>
          </cell>
        </row>
        <row r="42">
          <cell r="B42">
            <v>0.18440383931265553</v>
          </cell>
          <cell r="C42">
            <v>0.51597670771834603</v>
          </cell>
          <cell r="D42">
            <v>1.1187150501517016</v>
          </cell>
          <cell r="E42">
            <v>1.9196038720653994</v>
          </cell>
          <cell r="F42">
            <v>0.79087740840390175</v>
          </cell>
          <cell r="G42">
            <v>0.11764977848031212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1.723296390036485</v>
          </cell>
          <cell r="G43">
            <v>3.6783673602459772</v>
          </cell>
        </row>
        <row r="44">
          <cell r="B44">
            <v>0.2306051404552063</v>
          </cell>
          <cell r="C44">
            <v>0.2304755616948691</v>
          </cell>
          <cell r="D44">
            <v>0.3369130793983186</v>
          </cell>
          <cell r="E44">
            <v>0.33325999014198404</v>
          </cell>
          <cell r="F44">
            <v>0.11895753932082767</v>
          </cell>
          <cell r="G44">
            <v>6.3761844337669555E-3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0.21343652870624336</v>
          </cell>
          <cell r="G45">
            <v>0.58679482007259376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0.32404824950621497</v>
          </cell>
          <cell r="F46">
            <v>0.84161704353467004</v>
          </cell>
          <cell r="G46">
            <v>1.6574229141419938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6.977291111116235E-2</v>
          </cell>
          <cell r="F47">
            <v>0.53784954804564655</v>
          </cell>
          <cell r="G47">
            <v>8.3492361213086702E-2</v>
          </cell>
        </row>
        <row r="48">
          <cell r="B48">
            <v>4.5709093574688761E-2</v>
          </cell>
          <cell r="C48">
            <v>1.7144415276252774E-2</v>
          </cell>
          <cell r="D48">
            <v>0.37645051185147133</v>
          </cell>
          <cell r="E48">
            <v>0.41792036318161402</v>
          </cell>
          <cell r="F48">
            <v>0.86263089804686754</v>
          </cell>
          <cell r="G48">
            <v>0.77610232203588159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4.2841142563788723E-2</v>
          </cell>
          <cell r="F49">
            <v>0.11671658973020471</v>
          </cell>
          <cell r="G49">
            <v>9.0068800236670118E-2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0.12354077190077142</v>
          </cell>
          <cell r="F50">
            <v>0.1948482405635604</v>
          </cell>
          <cell r="G50">
            <v>0.12622966371796138</v>
          </cell>
        </row>
        <row r="51">
          <cell r="B51">
            <v>5.4446201922187576E-2</v>
          </cell>
          <cell r="C51">
            <v>2.3720822308219723E-2</v>
          </cell>
          <cell r="D51">
            <v>0.89688867569538577</v>
          </cell>
          <cell r="E51">
            <v>0.95915812515641607</v>
          </cell>
          <cell r="F51">
            <v>1.1932402318319235</v>
          </cell>
          <cell r="G51">
            <v>0.82120097121858682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0.14483139451224181</v>
          </cell>
          <cell r="F52">
            <v>0.45952196226467257</v>
          </cell>
          <cell r="G52">
            <v>0.31521463440929109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0.18605839058112086</v>
          </cell>
          <cell r="F53">
            <v>0.3079183162441429</v>
          </cell>
          <cell r="G53">
            <v>0.25755682288477943</v>
          </cell>
        </row>
        <row r="54">
          <cell r="B54">
            <v>0.95979497885302378</v>
          </cell>
          <cell r="C54">
            <v>1.1075090687607447</v>
          </cell>
          <cell r="D54">
            <v>1.5315687766586961</v>
          </cell>
          <cell r="E54">
            <v>1.7846062892283716</v>
          </cell>
          <cell r="F54">
            <v>2.398645251495108</v>
          </cell>
          <cell r="G54">
            <v>3.3990493497545522</v>
          </cell>
        </row>
        <row r="55">
          <cell r="B55">
            <v>0.59628037483617868</v>
          </cell>
          <cell r="C55">
            <v>0.62771565868378665</v>
          </cell>
          <cell r="D55">
            <v>1.6660459541239445</v>
          </cell>
          <cell r="E55">
            <v>3.8472827351778935</v>
          </cell>
          <cell r="F55">
            <v>3.7338746227726372</v>
          </cell>
          <cell r="G55">
            <v>0.64215179447310744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0.17602395436694435</v>
          </cell>
          <cell r="F56">
            <v>0.2741486236632163</v>
          </cell>
          <cell r="G56">
            <v>0.10824500228612545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0.124480325951694</v>
          </cell>
          <cell r="F57">
            <v>0.26570906179124298</v>
          </cell>
          <cell r="G57">
            <v>0.38506141099245234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9.1215598074688764E-2</v>
          </cell>
          <cell r="F58">
            <v>0.31274912016124545</v>
          </cell>
          <cell r="G58">
            <v>8.8030870808615255E-2</v>
          </cell>
        </row>
        <row r="70">
          <cell r="B70">
            <v>0.31846825544067803</v>
          </cell>
          <cell r="C70">
            <v>9.8781628332766006E-2</v>
          </cell>
          <cell r="D70">
            <v>0.10083239015389124</v>
          </cell>
          <cell r="E70">
            <v>9.4639360290054875E-2</v>
          </cell>
          <cell r="F70">
            <v>9.5854744204046605E-2</v>
          </cell>
          <cell r="G70">
            <v>9.5306518810026331E-2</v>
          </cell>
        </row>
        <row r="71">
          <cell r="B71">
            <v>0.43926710976919131</v>
          </cell>
          <cell r="C71">
            <v>0.44911238831185946</v>
          </cell>
          <cell r="D71">
            <v>0.52496915043131254</v>
          </cell>
          <cell r="E71">
            <v>0.41649063283450427</v>
          </cell>
          <cell r="F71">
            <v>1.0830886480710613</v>
          </cell>
          <cell r="G71">
            <v>3.3346514149423023</v>
          </cell>
        </row>
        <row r="72">
          <cell r="B72">
            <v>0.42223098225886191</v>
          </cell>
          <cell r="C72">
            <v>0.39574745432878622</v>
          </cell>
          <cell r="D72">
            <v>0.47752786118756685</v>
          </cell>
          <cell r="E72">
            <v>0.41686881614813431</v>
          </cell>
          <cell r="F72">
            <v>1.0684763029803919</v>
          </cell>
          <cell r="G72">
            <v>3.6447015464725636</v>
          </cell>
        </row>
        <row r="73">
          <cell r="B73">
            <v>0.15269493411262808</v>
          </cell>
          <cell r="C73">
            <v>0.152219243504051</v>
          </cell>
          <cell r="D73">
            <v>0.15616560503446283</v>
          </cell>
          <cell r="E73">
            <v>0.12304859865294517</v>
          </cell>
          <cell r="F73">
            <v>0.19887479447972495</v>
          </cell>
          <cell r="G73">
            <v>0.23113628983188844</v>
          </cell>
        </row>
        <row r="74">
          <cell r="B74">
            <v>0.32530204627908649</v>
          </cell>
          <cell r="C74">
            <v>0.32437533455344458</v>
          </cell>
          <cell r="D74">
            <v>0.32992715362298752</v>
          </cell>
          <cell r="E74">
            <v>0.24486384379222823</v>
          </cell>
          <cell r="F74">
            <v>0.33433268675542627</v>
          </cell>
          <cell r="G74">
            <v>0.40706707380653229</v>
          </cell>
        </row>
        <row r="75">
          <cell r="B75">
            <v>0.3258383720830309</v>
          </cell>
          <cell r="C75">
            <v>0.32488456798992865</v>
          </cell>
          <cell r="D75">
            <v>0.3303414003934465</v>
          </cell>
          <cell r="E75">
            <v>0.24556941668069238</v>
          </cell>
          <cell r="F75">
            <v>0.33892845136218008</v>
          </cell>
          <cell r="G75">
            <v>0.41012324547450585</v>
          </cell>
        </row>
        <row r="76">
          <cell r="B76">
            <v>0.15298700712498467</v>
          </cell>
          <cell r="C76">
            <v>0.15249116362562354</v>
          </cell>
          <cell r="D76">
            <v>0.15644874679790413</v>
          </cell>
          <cell r="E76">
            <v>0.12375968547646297</v>
          </cell>
          <cell r="F76">
            <v>0.19979878835806941</v>
          </cell>
          <cell r="G76">
            <v>0.22230035293556727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3.5573656807646521E-2</v>
          </cell>
          <cell r="G90">
            <v>3.3264906228695282E-2</v>
          </cell>
        </row>
        <row r="91">
          <cell r="B91">
            <v>1.8040134639857628</v>
          </cell>
          <cell r="C91">
            <v>1.3324180921606055E-2</v>
          </cell>
          <cell r="D91">
            <v>0.30125561910377163</v>
          </cell>
          <cell r="E91">
            <v>0.48680074539402374</v>
          </cell>
          <cell r="F91">
            <v>0.15630398581189783</v>
          </cell>
          <cell r="G91">
            <v>5.8485174438630487E-2</v>
          </cell>
        </row>
        <row r="92">
          <cell r="B92">
            <v>0.97417248753988361</v>
          </cell>
          <cell r="C92">
            <v>0.12842906737522913</v>
          </cell>
          <cell r="D92">
            <v>1.6114213690511285</v>
          </cell>
          <cell r="E92">
            <v>0.84044120748039153</v>
          </cell>
          <cell r="F92">
            <v>3.3128802384807656</v>
          </cell>
          <cell r="G92">
            <v>5.5846678728393497</v>
          </cell>
        </row>
        <row r="93">
          <cell r="B93">
            <v>14.159797598117885</v>
          </cell>
          <cell r="C93">
            <v>13.052169832229444</v>
          </cell>
          <cell r="D93">
            <v>13.176070490506154</v>
          </cell>
          <cell r="E93">
            <v>12.767935038204403</v>
          </cell>
          <cell r="F93">
            <v>11.754715459590733</v>
          </cell>
          <cell r="G93">
            <v>10.759169350332455</v>
          </cell>
        </row>
        <row r="94">
          <cell r="B94">
            <v>1.1197359292292484E-2</v>
          </cell>
          <cell r="C94">
            <v>9.1131659630956183E-3</v>
          </cell>
          <cell r="D94">
            <v>0.17417514898705855</v>
          </cell>
          <cell r="E94">
            <v>0.12060040354555152</v>
          </cell>
          <cell r="F94">
            <v>0.10121917142914691</v>
          </cell>
          <cell r="G94">
            <v>4.3554646653957852E-3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5.6747020024694547E-2</v>
          </cell>
          <cell r="G95">
            <v>3.9124287593891284E-2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0.3392970009600032</v>
          </cell>
          <cell r="G96">
            <v>0.34845338554394362</v>
          </cell>
        </row>
        <row r="97">
          <cell r="B97">
            <v>1.7338978391775455</v>
          </cell>
          <cell r="C97">
            <v>1.2871097652332175</v>
          </cell>
          <cell r="D97">
            <v>0.17904845360150157</v>
          </cell>
          <cell r="E97">
            <v>5.199090314529025E-2</v>
          </cell>
          <cell r="F97">
            <v>1.9251695039745994E-2</v>
          </cell>
          <cell r="G97">
            <v>1.2418676603234638E-2</v>
          </cell>
        </row>
        <row r="98">
          <cell r="B98">
            <v>0.90252514179304111</v>
          </cell>
          <cell r="C98">
            <v>3.7207957785584896E-2</v>
          </cell>
          <cell r="D98">
            <v>5.2477790285707551E-2</v>
          </cell>
          <cell r="E98">
            <v>3.2115022778810648E-2</v>
          </cell>
          <cell r="F98">
            <v>6.0970186809930278E-2</v>
          </cell>
          <cell r="G98">
            <v>3.3111850931009976E-2</v>
          </cell>
        </row>
        <row r="99">
          <cell r="B99">
            <v>1.4515042592855729</v>
          </cell>
          <cell r="C99">
            <v>3.7283388280510383</v>
          </cell>
          <cell r="D99">
            <v>3.680807088652077</v>
          </cell>
          <cell r="E99">
            <v>0.88518883183814101</v>
          </cell>
          <cell r="F99">
            <v>0</v>
          </cell>
          <cell r="G99">
            <v>0</v>
          </cell>
        </row>
        <row r="100">
          <cell r="B100">
            <v>0.18607485698300186</v>
          </cell>
          <cell r="C100">
            <v>1.9720322894133981</v>
          </cell>
          <cell r="D100">
            <v>5.1090991652933106E-2</v>
          </cell>
          <cell r="E100">
            <v>2.1677784054631947E-2</v>
          </cell>
          <cell r="F100">
            <v>1.0987002071273259E-2</v>
          </cell>
          <cell r="G100">
            <v>7.2880867699442759E-4</v>
          </cell>
        </row>
        <row r="101">
          <cell r="B101">
            <v>1.8614033532092098</v>
          </cell>
          <cell r="C101">
            <v>1.6798094139749697</v>
          </cell>
          <cell r="D101">
            <v>1.4403475922286537</v>
          </cell>
          <cell r="E101">
            <v>1.1146923083942379</v>
          </cell>
          <cell r="F101">
            <v>0.66917539532690617</v>
          </cell>
          <cell r="G101">
            <v>0.40042034946422655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9.000414555861658E-5</v>
          </cell>
          <cell r="F102">
            <v>2.6723234992411912E-3</v>
          </cell>
          <cell r="G102">
            <v>2.236461025628201E-2</v>
          </cell>
        </row>
        <row r="103">
          <cell r="F103">
            <v>3.3283435064361524</v>
          </cell>
          <cell r="G103">
            <v>1.7641082580166842</v>
          </cell>
        </row>
        <row r="104">
          <cell r="B104">
            <v>0.93933583539438958</v>
          </cell>
          <cell r="C104">
            <v>2.0213650694454901</v>
          </cell>
          <cell r="D104">
            <v>0.51794775984152519</v>
          </cell>
          <cell r="E104">
            <v>0.81125646700681031</v>
          </cell>
          <cell r="F104">
            <v>0.21053310452095805</v>
          </cell>
          <cell r="G104">
            <v>0.37653395966188746</v>
          </cell>
        </row>
        <row r="105">
          <cell r="B105">
            <v>0.70523925595696646</v>
          </cell>
          <cell r="C105">
            <v>1.7969505635453811</v>
          </cell>
          <cell r="D105">
            <v>3.3224790343548247</v>
          </cell>
          <cell r="E105">
            <v>4.06070049859989</v>
          </cell>
          <cell r="F105">
            <v>5.3184445736239097</v>
          </cell>
          <cell r="G105">
            <v>8.0300362549979329</v>
          </cell>
        </row>
        <row r="106">
          <cell r="B106">
            <v>1.939532716095981</v>
          </cell>
          <cell r="C106">
            <v>1.8613353595913624</v>
          </cell>
          <cell r="D106">
            <v>2.5518559373993437</v>
          </cell>
          <cell r="E106">
            <v>2.24544934983675</v>
          </cell>
          <cell r="F106">
            <v>1.6835888955936271</v>
          </cell>
          <cell r="G106">
            <v>2.0121827349916561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3.4886455555581182E-2</v>
          </cell>
          <cell r="F107">
            <v>0.2417855766443735</v>
          </cell>
          <cell r="G107">
            <v>3.3689900138613948E-2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0.24221788346929216</v>
          </cell>
          <cell r="F108">
            <v>0.50497022612080233</v>
          </cell>
          <cell r="G108">
            <v>0.82871145707099703</v>
          </cell>
        </row>
        <row r="109">
          <cell r="B109">
            <v>0.22846788763874731</v>
          </cell>
          <cell r="C109">
            <v>6.5845610458308196E-2</v>
          </cell>
          <cell r="D109">
            <v>1.2265556708617045</v>
          </cell>
          <cell r="E109">
            <v>1.3726512250137402</v>
          </cell>
          <cell r="F109">
            <v>2.9599330661604961</v>
          </cell>
          <cell r="G109">
            <v>2.1288146975667432</v>
          </cell>
        </row>
        <row r="110">
          <cell r="B110">
            <v>3.9736473895222155E-2</v>
          </cell>
          <cell r="C110">
            <v>4.0741889868067607E-2</v>
          </cell>
          <cell r="D110">
            <v>4.263979274628385E-2</v>
          </cell>
          <cell r="E110">
            <v>0.51383686496506598</v>
          </cell>
          <cell r="F110">
            <v>0.97675378132618518</v>
          </cell>
          <cell r="G110">
            <v>0.53111971078867626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0.2713369260731987</v>
          </cell>
          <cell r="C112">
            <v>7.7326625322094E-2</v>
          </cell>
          <cell r="D112">
            <v>2.5269355139595948</v>
          </cell>
          <cell r="E112">
            <v>2.7495796791731633</v>
          </cell>
          <cell r="F112">
            <v>4.6006370246553798</v>
          </cell>
          <cell r="G112">
            <v>2.3383246380239511</v>
          </cell>
        </row>
        <row r="113">
          <cell r="B113">
            <v>4.4510115097468148E-2</v>
          </cell>
          <cell r="C113">
            <v>4.4838565787430312E-2</v>
          </cell>
          <cell r="D113">
            <v>5.2187031717115903E-2</v>
          </cell>
          <cell r="E113">
            <v>0.7613032440974058</v>
          </cell>
          <cell r="F113">
            <v>1.5828896768588641</v>
          </cell>
          <cell r="G113">
            <v>0.96357550171574413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1.4249473103638894</v>
          </cell>
          <cell r="C115">
            <v>1.5805578016703372</v>
          </cell>
          <cell r="D115">
            <v>2.0536278616350576</v>
          </cell>
          <cell r="E115">
            <v>2.1363414593591425</v>
          </cell>
          <cell r="F115">
            <v>2.18168969772774</v>
          </cell>
          <cell r="G115">
            <v>3.0916080415832172</v>
          </cell>
        </row>
        <row r="116">
          <cell r="B116">
            <v>0.69476969685914247</v>
          </cell>
          <cell r="C116">
            <v>0.7524148609931397</v>
          </cell>
          <cell r="D116">
            <v>2.0806908528109469</v>
          </cell>
          <cell r="E116">
            <v>5.1268367238144519</v>
          </cell>
          <cell r="F116">
            <v>5.600811934158954</v>
          </cell>
          <cell r="G116">
            <v>0.96322769170966138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0.28131592439032493</v>
          </cell>
          <cell r="F117">
            <v>0.41925051346045539</v>
          </cell>
          <cell r="G117">
            <v>0.15896818377611399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2.7364679422406665E-2</v>
          </cell>
          <cell r="F118">
            <v>9.2286625621351301E-2</v>
          </cell>
          <cell r="G118">
            <v>2.5557349589597961E-2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9.3687824268906442E-2</v>
          </cell>
          <cell r="F119">
            <v>0.16729829816485675</v>
          </cell>
          <cell r="G119">
            <v>0.21764340621312522</v>
          </cell>
        </row>
        <row r="123">
          <cell r="B123">
            <v>0</v>
          </cell>
          <cell r="C123">
            <v>3.7512368791438195</v>
          </cell>
          <cell r="D123">
            <v>3.9466679423062181</v>
          </cell>
          <cell r="E123">
            <v>9.4378553166939465</v>
          </cell>
          <cell r="F123">
            <v>10.791306674299436</v>
          </cell>
          <cell r="G123">
            <v>12.144977350585897</v>
          </cell>
        </row>
      </sheetData>
      <sheetData sheetId="34">
        <row r="13">
          <cell r="B13">
            <v>16.053855699911466</v>
          </cell>
          <cell r="C13">
            <v>20.55212925228982</v>
          </cell>
          <cell r="D13">
            <v>8.4306998408308917</v>
          </cell>
          <cell r="E13">
            <v>15.833137984868534</v>
          </cell>
          <cell r="F13">
            <v>16.423847225802188</v>
          </cell>
          <cell r="G13">
            <v>17.284625192335479</v>
          </cell>
        </row>
        <row r="14">
          <cell r="B14">
            <v>250.95116647233854</v>
          </cell>
          <cell r="C14">
            <v>252.35503419112112</v>
          </cell>
          <cell r="D14">
            <v>190.47381878271599</v>
          </cell>
          <cell r="E14">
            <v>196.52878921753663</v>
          </cell>
          <cell r="F14">
            <v>98.935121019855103</v>
          </cell>
          <cell r="G14">
            <v>0</v>
          </cell>
        </row>
        <row r="15">
          <cell r="B15">
            <v>66.745691847911402</v>
          </cell>
          <cell r="C15">
            <v>49.798618483094877</v>
          </cell>
          <cell r="D15">
            <v>68.25043816013617</v>
          </cell>
          <cell r="E15">
            <v>69.907675022366107</v>
          </cell>
          <cell r="F15">
            <v>69.000123689933815</v>
          </cell>
          <cell r="G15">
            <v>69.166866580684939</v>
          </cell>
        </row>
        <row r="16">
          <cell r="B16">
            <v>66.633058715448854</v>
          </cell>
          <cell r="C16">
            <v>55.764357285874084</v>
          </cell>
          <cell r="D16">
            <v>65.835942676216575</v>
          </cell>
          <cell r="E16">
            <v>64.791258553015652</v>
          </cell>
          <cell r="F16">
            <v>66.301285369407481</v>
          </cell>
          <cell r="G16">
            <v>66.135925214166207</v>
          </cell>
        </row>
        <row r="18">
          <cell r="B18">
            <v>1.0132277240938556</v>
          </cell>
          <cell r="C18">
            <v>0.14434379792852478</v>
          </cell>
          <cell r="D18">
            <v>0.33913791147480055</v>
          </cell>
          <cell r="E18">
            <v>0.16187620656682733</v>
          </cell>
          <cell r="F18">
            <v>0.20446443024747199</v>
          </cell>
          <cell r="G18">
            <v>1.0180257289855077E-2</v>
          </cell>
        </row>
        <row r="19">
          <cell r="B19">
            <v>18.204057658053447</v>
          </cell>
          <cell r="C19">
            <v>20.429735341288382</v>
          </cell>
          <cell r="D19">
            <v>20.742273279124625</v>
          </cell>
          <cell r="E19">
            <v>20.723151065562099</v>
          </cell>
          <cell r="F19">
            <v>16.239543090864721</v>
          </cell>
          <cell r="G19">
            <v>13.019303018686493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6.0698472419215825</v>
          </cell>
          <cell r="G20">
            <v>13.018073511651288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0.56895235645311015</v>
          </cell>
          <cell r="G21">
            <v>0.23683757524492552</v>
          </cell>
        </row>
        <row r="22">
          <cell r="B22">
            <v>0</v>
          </cell>
          <cell r="C22">
            <v>0.12763316699429231</v>
          </cell>
          <cell r="D22">
            <v>1.059300967593688</v>
          </cell>
          <cell r="E22">
            <v>0.5667104711028883</v>
          </cell>
          <cell r="F22">
            <v>0.44355155524438777</v>
          </cell>
          <cell r="G22">
            <v>0.20362183757171154</v>
          </cell>
          <cell r="L22">
            <v>4.8641875988878924</v>
          </cell>
          <cell r="M22">
            <v>1.1000579781137414</v>
          </cell>
          <cell r="N22">
            <v>3.6654426496450574</v>
          </cell>
          <cell r="O22">
            <v>5.7035750017129407</v>
          </cell>
          <cell r="P22">
            <v>8.1225883535282328</v>
          </cell>
          <cell r="Q22">
            <v>2.7879689035805377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0.4720417899424178</v>
          </cell>
          <cell r="G23">
            <v>5.5651173117077199</v>
          </cell>
          <cell r="L23">
            <v>8.8854245568936063E-2</v>
          </cell>
          <cell r="M23">
            <v>8.9231299152767451E-2</v>
          </cell>
          <cell r="N23">
            <v>9.4534960090645756E-2</v>
          </cell>
          <cell r="O23">
            <v>0.13246942718130322</v>
          </cell>
          <cell r="P23">
            <v>0.79541733706009876</v>
          </cell>
          <cell r="Q23">
            <v>3.0024638388793274</v>
          </cell>
        </row>
        <row r="24">
          <cell r="B24">
            <v>5.8038345355685799</v>
          </cell>
          <cell r="C24">
            <v>0.13167820216663162</v>
          </cell>
          <cell r="D24">
            <v>0.73410414471262475</v>
          </cell>
          <cell r="E24">
            <v>0.9725169004264802</v>
          </cell>
          <cell r="F24">
            <v>0.34919026796765484</v>
          </cell>
          <cell r="G24">
            <v>0.13434844410863123</v>
          </cell>
        </row>
        <row r="25">
          <cell r="B25">
            <v>1.5454146934778672</v>
          </cell>
          <cell r="C25">
            <v>0.13522244956970636</v>
          </cell>
          <cell r="D25">
            <v>2.2125394318306024</v>
          </cell>
          <cell r="E25">
            <v>1.2021777358886736</v>
          </cell>
          <cell r="F25">
            <v>4.2145335237687203</v>
          </cell>
          <cell r="G25">
            <v>5.2570210488207305</v>
          </cell>
        </row>
        <row r="26">
          <cell r="B26">
            <v>39.679489091493679</v>
          </cell>
          <cell r="C26">
            <v>37.44062717141766</v>
          </cell>
          <cell r="D26">
            <v>37.489574474807895</v>
          </cell>
          <cell r="E26">
            <v>37.222246300022334</v>
          </cell>
          <cell r="F26">
            <v>29.036476775494329</v>
          </cell>
          <cell r="G26">
            <v>27.415032560064056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7.0194985155067613</v>
          </cell>
          <cell r="G27">
            <v>13.183379334597021</v>
          </cell>
        </row>
        <row r="28">
          <cell r="B28">
            <v>0.96835279564469179</v>
          </cell>
          <cell r="C28">
            <v>0.15679607021162689</v>
          </cell>
          <cell r="D28">
            <v>0.38090348551151831</v>
          </cell>
          <cell r="E28">
            <v>0.24499798950072374</v>
          </cell>
          <cell r="F28">
            <v>0.2040686787349919</v>
          </cell>
          <cell r="G28">
            <v>9.2606753560454478E-3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0.11126866671508731</v>
          </cell>
          <cell r="G29">
            <v>7.3819410554511883E-2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0.66528823717647967</v>
          </cell>
          <cell r="G30">
            <v>0.65745921800744123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0.47441395983481821</v>
          </cell>
          <cell r="G31">
            <v>2.7297700596042573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7.0498331456532259</v>
          </cell>
          <cell r="G32">
            <v>8.0530516155648133</v>
          </cell>
        </row>
        <row r="33">
          <cell r="B33">
            <v>0.52400000000000047</v>
          </cell>
          <cell r="C33">
            <v>0.54530444946210499</v>
          </cell>
          <cell r="D33">
            <v>1.9472427952846956</v>
          </cell>
          <cell r="E33">
            <v>7.7753261793764024</v>
          </cell>
          <cell r="F33">
            <v>18.484575428287499</v>
          </cell>
          <cell r="G33">
            <v>36.160106301918439</v>
          </cell>
        </row>
        <row r="34">
          <cell r="B34">
            <v>0</v>
          </cell>
          <cell r="C34">
            <v>0</v>
          </cell>
          <cell r="D34">
            <v>0.14052240765622229</v>
          </cell>
          <cell r="E34">
            <v>0.34167468452555194</v>
          </cell>
          <cell r="F34">
            <v>2.1646822249183333</v>
          </cell>
          <cell r="G34">
            <v>7.2410272944608387</v>
          </cell>
        </row>
        <row r="35">
          <cell r="B35">
            <v>3.517953999707534</v>
          </cell>
          <cell r="C35">
            <v>4.8498399204579687</v>
          </cell>
          <cell r="D35">
            <v>9.5945705636567897</v>
          </cell>
          <cell r="E35">
            <v>12.308887489143219</v>
          </cell>
          <cell r="F35">
            <v>34.005612078346466</v>
          </cell>
          <cell r="G35">
            <v>61.937225223725484</v>
          </cell>
        </row>
        <row r="36">
          <cell r="B36">
            <v>2.1349390887346629</v>
          </cell>
          <cell r="C36">
            <v>3.391296980577597</v>
          </cell>
          <cell r="D36">
            <v>8.0516181181533515</v>
          </cell>
          <cell r="E36">
            <v>10.334901812625937</v>
          </cell>
          <cell r="F36">
            <v>13.936419481198634</v>
          </cell>
          <cell r="G36">
            <v>18.736425309865346</v>
          </cell>
        </row>
        <row r="37">
          <cell r="B37">
            <v>0.86248322578584768</v>
          </cell>
          <cell r="C37">
            <v>1.2882195406412877</v>
          </cell>
          <cell r="D37">
            <v>4.1847114506472547</v>
          </cell>
          <cell r="E37">
            <v>5.4056044025827585</v>
          </cell>
          <cell r="F37">
            <v>7.5561482310298453</v>
          </cell>
          <cell r="G37">
            <v>10.236302641793316</v>
          </cell>
        </row>
        <row r="38">
          <cell r="B38">
            <v>2.8396236857719668</v>
          </cell>
          <cell r="C38">
            <v>3.2944591746699894</v>
          </cell>
          <cell r="D38">
            <v>6.8315209959697958</v>
          </cell>
          <cell r="E38">
            <v>8.9832691067081356</v>
          </cell>
          <cell r="F38">
            <v>12.130067763428064</v>
          </cell>
          <cell r="G38">
            <v>16.362188947499465</v>
          </cell>
        </row>
        <row r="39">
          <cell r="B39">
            <v>3.276634490836229</v>
          </cell>
          <cell r="C39">
            <v>0.5684106534018657</v>
          </cell>
          <cell r="D39">
            <v>0.49840453692618986</v>
          </cell>
          <cell r="E39">
            <v>2.5112896687056683</v>
          </cell>
          <cell r="F39">
            <v>8.4356958463672171</v>
          </cell>
          <cell r="G39">
            <v>4.6721982468963201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1.2485219155055551</v>
          </cell>
          <cell r="G40">
            <v>1.8403256317160857</v>
          </cell>
        </row>
        <row r="41">
          <cell r="B41">
            <v>1.0813557883168339</v>
          </cell>
          <cell r="C41">
            <v>0.77753241854459643</v>
          </cell>
          <cell r="D41">
            <v>0.26453861208821489</v>
          </cell>
          <cell r="E41">
            <v>0.4431965739608289</v>
          </cell>
          <cell r="F41">
            <v>0.72558543596973757</v>
          </cell>
          <cell r="G41">
            <v>0.6915270280613901</v>
          </cell>
        </row>
        <row r="42">
          <cell r="B42">
            <v>1.0287907288314113</v>
          </cell>
          <cell r="C42">
            <v>2.3096395467460362</v>
          </cell>
          <cell r="D42">
            <v>4.5407902513537222</v>
          </cell>
          <cell r="E42">
            <v>5.8014531767478985</v>
          </cell>
          <cell r="F42">
            <v>2.3620752258067834</v>
          </cell>
          <cell r="G42">
            <v>0.34117988495501883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5.2278261156222969</v>
          </cell>
          <cell r="G43">
            <v>10.557180847303767</v>
          </cell>
        </row>
        <row r="44">
          <cell r="B44">
            <v>3.712708617372745</v>
          </cell>
          <cell r="C44">
            <v>3.7150763647421874</v>
          </cell>
          <cell r="D44">
            <v>5.4364800652207519</v>
          </cell>
          <cell r="E44">
            <v>5.3775332681596213</v>
          </cell>
          <cell r="F44">
            <v>1.9195167260360757</v>
          </cell>
          <cell r="G44">
            <v>0.1028870699476855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3.8267154364285814</v>
          </cell>
          <cell r="G45">
            <v>10.52067708184404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0.65464292829538329</v>
          </cell>
          <cell r="F46">
            <v>1.5302128064266718</v>
          </cell>
          <cell r="G46">
            <v>2.7623715235699891</v>
          </cell>
        </row>
        <row r="47">
          <cell r="B47">
            <v>0</v>
          </cell>
        </row>
        <row r="48">
          <cell r="B48">
            <v>1.6276731591223064</v>
          </cell>
          <cell r="C48">
            <v>7.4938327040907055E-2</v>
          </cell>
          <cell r="D48">
            <v>2.110772468762403</v>
          </cell>
          <cell r="E48">
            <v>1.8025851052223971</v>
          </cell>
          <cell r="F48">
            <v>3.2216419628988024</v>
          </cell>
          <cell r="G48">
            <v>2.7269854776499347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0.10200272038997327</v>
          </cell>
          <cell r="F49">
            <v>0.26526497665955612</v>
          </cell>
          <cell r="G49">
            <v>0.20015288941482245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0.60322055798722762</v>
          </cell>
          <cell r="F50">
            <v>0.99626404869244389</v>
          </cell>
          <cell r="G50">
            <v>0.51877919038662579</v>
          </cell>
        </row>
        <row r="51">
          <cell r="B51">
            <v>1.6427035007272623</v>
          </cell>
          <cell r="C51">
            <v>9.4681260268055595E-2</v>
          </cell>
          <cell r="D51">
            <v>3.7665120100679346</v>
          </cell>
          <cell r="E51">
            <v>3.5034107508889605</v>
          </cell>
          <cell r="F51">
            <v>4.1067537331692492</v>
          </cell>
          <cell r="G51">
            <v>2.7017542435004822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0.34483665360057558</v>
          </cell>
          <cell r="F52">
            <v>1.0443680960560742</v>
          </cell>
          <cell r="G52">
            <v>0.70047696535397996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0.80353994572025678</v>
          </cell>
          <cell r="F53">
            <v>1.3525241168733073</v>
          </cell>
          <cell r="G53">
            <v>0.94509490370031557</v>
          </cell>
        </row>
        <row r="54">
          <cell r="B54">
            <v>2.646760067682894</v>
          </cell>
          <cell r="C54">
            <v>3.111854861555035</v>
          </cell>
          <cell r="D54">
            <v>4.3149544619681608</v>
          </cell>
          <cell r="E54">
            <v>4.9479644711337176</v>
          </cell>
          <cell r="F54">
            <v>6.4893752038800319</v>
          </cell>
          <cell r="G54">
            <v>8.877988713497583</v>
          </cell>
        </row>
        <row r="55">
          <cell r="B55">
            <v>3.4508607962512499</v>
          </cell>
          <cell r="C55">
            <v>1.7577333188411433</v>
          </cell>
          <cell r="D55">
            <v>5.161046288406502</v>
          </cell>
          <cell r="E55">
            <v>10.902299859717417</v>
          </cell>
          <cell r="F55">
            <v>10.489644011961792</v>
          </cell>
          <cell r="G55">
            <v>1.8093991831477216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0.57336174877589707</v>
          </cell>
          <cell r="F56">
            <v>0.90842737030375464</v>
          </cell>
          <cell r="G56">
            <v>0.31944914762496224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0.26206384410882944</v>
          </cell>
          <cell r="F57">
            <v>0.49205381813193166</v>
          </cell>
          <cell r="G57">
            <v>0.66967201911730845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0.1520259967911482</v>
          </cell>
          <cell r="F58">
            <v>0.51270347567417351</v>
          </cell>
          <cell r="G58">
            <v>0.14198527549776654</v>
          </cell>
        </row>
        <row r="63">
          <cell r="B63">
            <v>0.45696675887189664</v>
          </cell>
          <cell r="C63">
            <v>0.14202245359365961</v>
          </cell>
          <cell r="D63">
            <v>0.14438738890978789</v>
          </cell>
          <cell r="E63">
            <v>0.13554474118149812</v>
          </cell>
          <cell r="F63">
            <v>0.13761613762093075</v>
          </cell>
          <cell r="G63">
            <v>0.13657187477190919</v>
          </cell>
        </row>
        <row r="64">
          <cell r="B64">
            <v>0.50897626458786838</v>
          </cell>
          <cell r="C64">
            <v>0.51935735121044369</v>
          </cell>
          <cell r="D64">
            <v>0.60570873090427391</v>
          </cell>
          <cell r="E64">
            <v>0.4806643004630457</v>
          </cell>
          <cell r="F64">
            <v>1.2495896860319737</v>
          </cell>
          <cell r="G64">
            <v>3.8461803932358882</v>
          </cell>
        </row>
        <row r="65">
          <cell r="B65">
            <v>0.47227749584555523</v>
          </cell>
          <cell r="C65">
            <v>0.44256977147022158</v>
          </cell>
          <cell r="D65">
            <v>0.53419985575067241</v>
          </cell>
          <cell r="E65">
            <v>0.46642784278131616</v>
          </cell>
          <cell r="F65">
            <v>1.194903773662376</v>
          </cell>
          <cell r="G65">
            <v>4.0757058134756408</v>
          </cell>
        </row>
        <row r="66">
          <cell r="B66">
            <v>0.16969833064598816</v>
          </cell>
          <cell r="C66">
            <v>0.16913036222659564</v>
          </cell>
          <cell r="D66">
            <v>0.17283571908567832</v>
          </cell>
          <cell r="E66">
            <v>0.13619959512583329</v>
          </cell>
          <cell r="F66">
            <v>0.22002795456994886</v>
          </cell>
          <cell r="G66">
            <v>0.25566819980709837</v>
          </cell>
        </row>
        <row r="67">
          <cell r="B67">
            <v>0.36141683802059943</v>
          </cell>
          <cell r="C67">
            <v>0.36030032250625343</v>
          </cell>
          <cell r="D67">
            <v>0.36513017270653025</v>
          </cell>
          <cell r="E67">
            <v>0.27125256486075378</v>
          </cell>
          <cell r="F67">
            <v>0.36992380274706604</v>
          </cell>
          <cell r="G67">
            <v>0.45028769026126331</v>
          </cell>
        </row>
        <row r="68">
          <cell r="B68">
            <v>0.36200994184656521</v>
          </cell>
          <cell r="C68">
            <v>0.36086346583681206</v>
          </cell>
          <cell r="D68">
            <v>0.3655882736270244</v>
          </cell>
          <cell r="E68">
            <v>0.27204297359863433</v>
          </cell>
          <cell r="F68">
            <v>0.37508946941091786</v>
          </cell>
          <cell r="G68">
            <v>0.45366626170092039</v>
          </cell>
        </row>
        <row r="69">
          <cell r="B69">
            <v>0.17002132390833408</v>
          </cell>
          <cell r="C69">
            <v>0.16942713921758859</v>
          </cell>
          <cell r="D69">
            <v>0.17328283531305427</v>
          </cell>
          <cell r="E69">
            <v>0.13709967969140807</v>
          </cell>
          <cell r="F69">
            <v>0.22113686904721253</v>
          </cell>
          <cell r="G69">
            <v>0.24589630218823799</v>
          </cell>
        </row>
        <row r="90">
          <cell r="B90">
            <v>2.0292441575389621</v>
          </cell>
          <cell r="C90">
            <v>1.506351707808665</v>
          </cell>
          <cell r="D90">
            <v>0.20954696417383842</v>
          </cell>
          <cell r="E90">
            <v>6.0846858487809151E-2</v>
          </cell>
          <cell r="F90">
            <v>2.2530963935370643E-2</v>
          </cell>
          <cell r="G90">
            <v>1.453403215118676E-2</v>
          </cell>
        </row>
        <row r="91">
          <cell r="B91">
            <v>1.1849357940837102</v>
          </cell>
          <cell r="C91">
            <v>4.8850762115395172E-2</v>
          </cell>
          <cell r="D91">
            <v>6.8898703453750917E-2</v>
          </cell>
          <cell r="E91">
            <v>4.2164188293773469E-2</v>
          </cell>
          <cell r="F91">
            <v>8.0048469984477844E-2</v>
          </cell>
          <cell r="G91">
            <v>4.3472935611044608E-2</v>
          </cell>
        </row>
        <row r="92">
          <cell r="B92">
            <v>1.4515042592855729</v>
          </cell>
          <cell r="C92">
            <v>3.7283388280510383</v>
          </cell>
          <cell r="D92">
            <v>3.680807088652077</v>
          </cell>
          <cell r="E92">
            <v>0.88518883183814101</v>
          </cell>
          <cell r="F92">
            <v>0</v>
          </cell>
          <cell r="G92">
            <v>0</v>
          </cell>
        </row>
        <row r="93">
          <cell r="B93">
            <v>0.21777022144324296</v>
          </cell>
          <cell r="C93">
            <v>2.3079416280191585</v>
          </cell>
          <cell r="D93">
            <v>5.9793659102640027E-2</v>
          </cell>
          <cell r="E93">
            <v>2.5370304782269669E-2</v>
          </cell>
          <cell r="F93">
            <v>1.2858491001162597E-2</v>
          </cell>
          <cell r="G93">
            <v>8.5295149249171268E-4</v>
          </cell>
        </row>
        <row r="94">
          <cell r="B94">
            <v>2.6591476474417277</v>
          </cell>
          <cell r="C94">
            <v>2.3997277342499559</v>
          </cell>
          <cell r="D94">
            <v>2.0576394174695065</v>
          </cell>
          <cell r="E94">
            <v>1.5924175834203378</v>
          </cell>
          <cell r="F94">
            <v>0.9559648504670083</v>
          </cell>
          <cell r="G94">
            <v>0.57202907066318065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9.000414555861658E-5</v>
          </cell>
          <cell r="F95">
            <v>2.6723234992411912E-3</v>
          </cell>
          <cell r="G95">
            <v>2.236461025628201E-2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4.1851360950172369E-2</v>
          </cell>
          <cell r="G96">
            <v>3.9135183798464999E-2</v>
          </cell>
        </row>
        <row r="97">
          <cell r="B97">
            <v>0</v>
          </cell>
          <cell r="C97">
            <v>1.2504122930479418</v>
          </cell>
          <cell r="D97">
            <v>1.31555598076874</v>
          </cell>
          <cell r="E97">
            <v>3.1459517722313119</v>
          </cell>
          <cell r="F97">
            <v>3.5971022247664766</v>
          </cell>
          <cell r="G97">
            <v>4.0483257835286297</v>
          </cell>
        </row>
      </sheetData>
      <sheetData sheetId="35">
        <row r="14">
          <cell r="B14">
            <v>3.0805509975803824</v>
          </cell>
          <cell r="C14">
            <v>3.0800860494089202</v>
          </cell>
          <cell r="D14">
            <v>2.5075557411828675</v>
          </cell>
          <cell r="E14">
            <v>2.4538138394632991</v>
          </cell>
          <cell r="F14">
            <v>1.2356398838509091</v>
          </cell>
          <cell r="G14">
            <v>0</v>
          </cell>
        </row>
        <row r="15">
          <cell r="B15">
            <v>7.3394300010600002</v>
          </cell>
          <cell r="C15">
            <v>7.4758774746756513</v>
          </cell>
          <cell r="D15">
            <v>7.5088206531953947</v>
          </cell>
          <cell r="E15">
            <v>7.5110866013286</v>
          </cell>
          <cell r="F15">
            <v>7.5912939589702884</v>
          </cell>
          <cell r="G15">
            <v>7.6721440888336581</v>
          </cell>
        </row>
        <row r="16">
          <cell r="B16">
            <v>4.7247299999999992</v>
          </cell>
          <cell r="C16">
            <v>4.834832649422089</v>
          </cell>
          <cell r="D16">
            <v>4.895937907339766</v>
          </cell>
          <cell r="E16">
            <v>4.9013107904327313</v>
          </cell>
          <cell r="F16">
            <v>5.1618701779733689</v>
          </cell>
          <cell r="G16">
            <v>5.3033204393049376</v>
          </cell>
        </row>
        <row r="17">
          <cell r="B17">
            <v>3.3394499999999998</v>
          </cell>
          <cell r="C17">
            <v>4.0316641586002815</v>
          </cell>
          <cell r="D17">
            <v>4.4201343316708357</v>
          </cell>
          <cell r="E17">
            <v>4.4201721728833903</v>
          </cell>
          <cell r="F17">
            <v>4.4210032304757121</v>
          </cell>
          <cell r="G17">
            <v>4.421103586024536</v>
          </cell>
        </row>
        <row r="18">
          <cell r="B18">
            <v>8.1063596641403099E-2</v>
          </cell>
          <cell r="C18">
            <v>4.778936168250851E-2</v>
          </cell>
          <cell r="D18">
            <v>2.5915606218385592E-2</v>
          </cell>
          <cell r="E18">
            <v>4.1557225592177019E-2</v>
          </cell>
          <cell r="F18">
            <v>7.7651356772100041E-2</v>
          </cell>
          <cell r="G18">
            <v>6.0617212240607496E-2</v>
          </cell>
        </row>
        <row r="19">
          <cell r="B19">
            <v>0.28167721933936812</v>
          </cell>
          <cell r="C19">
            <v>0.27639053024545757</v>
          </cell>
          <cell r="D19">
            <v>0.27660924801843478</v>
          </cell>
          <cell r="E19">
            <v>0.27976730625255269</v>
          </cell>
          <cell r="F19">
            <v>0.24694101552055786</v>
          </cell>
          <cell r="G19">
            <v>0.18980483133940002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7.7993266577042003E-2</v>
          </cell>
          <cell r="G20">
            <v>0.16652981849277954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3.5901787642520298E-2</v>
          </cell>
          <cell r="G21">
            <v>2.9877334795000446E-2</v>
          </cell>
        </row>
        <row r="22">
          <cell r="B22">
            <v>0</v>
          </cell>
          <cell r="C22">
            <v>0.25008026860344401</v>
          </cell>
          <cell r="D22">
            <v>9.554177236922401E-2</v>
          </cell>
          <cell r="E22">
            <v>0.11059104892233698</v>
          </cell>
          <cell r="F22">
            <v>0.11037389450680901</v>
          </cell>
          <cell r="G22">
            <v>4.4182768510790206E-2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3.4635287972202E-2</v>
          </cell>
          <cell r="G23">
            <v>0.24652074329728629</v>
          </cell>
        </row>
        <row r="24">
          <cell r="B24">
            <v>0.10916930464648859</v>
          </cell>
          <cell r="C24">
            <v>2.3436187998680941E-3</v>
          </cell>
          <cell r="D24">
            <v>2.7669243879606897E-2</v>
          </cell>
          <cell r="E24">
            <v>3.3652120843183392E-2</v>
          </cell>
          <cell r="F24">
            <v>2.4884314563178082E-2</v>
          </cell>
          <cell r="G24">
            <v>9.3907801485727041E-3</v>
          </cell>
        </row>
        <row r="25">
          <cell r="B25">
            <v>5.5685283232112318E-2</v>
          </cell>
          <cell r="C25">
            <v>1.5576839107114618E-3</v>
          </cell>
          <cell r="D25">
            <v>2.1651787890569298E-2</v>
          </cell>
          <cell r="E25">
            <v>2.2832859494969101E-2</v>
          </cell>
          <cell r="F25">
            <v>8.1775232225981612E-2</v>
          </cell>
          <cell r="G25">
            <v>8.0379715321676454E-2</v>
          </cell>
        </row>
        <row r="26">
          <cell r="B26">
            <v>7.6997891573550983E-2</v>
          </cell>
          <cell r="C26">
            <v>7.2168907642609997E-2</v>
          </cell>
          <cell r="D26">
            <v>7.2051635630408215E-2</v>
          </cell>
          <cell r="E26">
            <v>7.0658567475260586E-2</v>
          </cell>
          <cell r="F26">
            <v>5.8572187412566326E-2</v>
          </cell>
          <cell r="G26">
            <v>5.0978037016600516E-2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2.31667560275736E-2</v>
          </cell>
          <cell r="G27">
            <v>3.9723443430403661E-2</v>
          </cell>
        </row>
        <row r="28">
          <cell r="B28">
            <v>1.0664278109302925E-2</v>
          </cell>
          <cell r="C28">
            <v>1.7641410338037535E-2</v>
          </cell>
          <cell r="D28">
            <v>1.6967089111436465E-2</v>
          </cell>
          <cell r="E28">
            <v>1.7708512512947951E-2</v>
          </cell>
          <cell r="F28">
            <v>1.5453768334961242E-2</v>
          </cell>
          <cell r="G28">
            <v>1.0081577739982391E-2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9.5637542058880295E-3</v>
          </cell>
          <cell r="G29">
            <v>9.9055352242497993E-3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2.4874918030731899E-2</v>
          </cell>
          <cell r="G30">
            <v>2.6627358851963847E-2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1.02685731501562E-2</v>
          </cell>
          <cell r="G31">
            <v>3.5941358143162315E-2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4.43663407391982E-2</v>
          </cell>
          <cell r="G32">
            <v>4.9289612039607515E-2</v>
          </cell>
        </row>
        <row r="33">
          <cell r="B33">
            <v>8.7120000000000003E-2</v>
          </cell>
          <cell r="C33">
            <v>9.0662068009806474E-2</v>
          </cell>
          <cell r="D33">
            <v>0.32374627137001721</v>
          </cell>
          <cell r="E33">
            <v>1.2927226475390563</v>
          </cell>
          <cell r="F33">
            <v>3.0733462688832867</v>
          </cell>
          <cell r="G33">
            <v>6.0120819734425899</v>
          </cell>
        </row>
        <row r="34">
          <cell r="B34">
            <v>0</v>
          </cell>
          <cell r="C34">
            <v>0</v>
          </cell>
          <cell r="D34">
            <v>4.4835074665564197E-2</v>
          </cell>
          <cell r="E34">
            <v>9.8496927766428211E-2</v>
          </cell>
          <cell r="F34">
            <v>0.62410699708814799</v>
          </cell>
          <cell r="G34">
            <v>2.0894157540330989</v>
          </cell>
        </row>
        <row r="35">
          <cell r="B35">
            <v>1.1186210000000001</v>
          </cell>
          <cell r="C35">
            <v>1.6529284442371406</v>
          </cell>
          <cell r="D35">
            <v>3.06118857891019</v>
          </cell>
          <cell r="E35">
            <v>3.5495418182674303</v>
          </cell>
          <cell r="F35">
            <v>9.8061220921199759</v>
          </cell>
          <cell r="G35">
            <v>17.860557429775</v>
          </cell>
        </row>
        <row r="36">
          <cell r="B36">
            <v>0.67885700000000004</v>
          </cell>
          <cell r="C36">
            <v>1.1561153161053308</v>
          </cell>
          <cell r="D36">
            <v>2.5687973044277279</v>
          </cell>
          <cell r="E36">
            <v>2.979322558283469</v>
          </cell>
          <cell r="F36">
            <v>4.017510932098042</v>
          </cell>
          <cell r="G36">
            <v>5.4011755209149301</v>
          </cell>
        </row>
        <row r="37">
          <cell r="B37">
            <v>0.27424799999999999</v>
          </cell>
          <cell r="C37">
            <v>0.43916246689584959</v>
          </cell>
          <cell r="D37">
            <v>1.3351187128381701</v>
          </cell>
          <cell r="E37">
            <v>1.5584552737980042</v>
          </cell>
          <cell r="F37">
            <v>2.1784159231127909</v>
          </cell>
          <cell r="G37">
            <v>2.9509180182295998</v>
          </cell>
        </row>
        <row r="38">
          <cell r="B38">
            <v>0.90292899999999998</v>
          </cell>
          <cell r="C38">
            <v>1.1231026718798138</v>
          </cell>
          <cell r="D38">
            <v>2.17959484703856</v>
          </cell>
          <cell r="E38">
            <v>2.58966820715131</v>
          </cell>
          <cell r="F38">
            <v>3.4968024048274691</v>
          </cell>
          <cell r="G38">
            <v>4.71677019127746</v>
          </cell>
        </row>
        <row r="39">
          <cell r="B39">
            <v>3.7513469609506203E-2</v>
          </cell>
          <cell r="C39">
            <v>2.7728019766010085E-2</v>
          </cell>
          <cell r="D39">
            <v>3.2620465386261385E-2</v>
          </cell>
          <cell r="E39">
            <v>6.9621208016482167E-2</v>
          </cell>
          <cell r="F39">
            <v>0.14947773389380212</v>
          </cell>
          <cell r="G39">
            <v>0.10322556971089225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3.9541985073453599E-2</v>
          </cell>
          <cell r="G40">
            <v>3.9733724405456951E-2</v>
          </cell>
        </row>
        <row r="41">
          <cell r="B41">
            <v>8.2913795993448565E-3</v>
          </cell>
          <cell r="C41">
            <v>2.6699095253712508E-2</v>
          </cell>
          <cell r="D41">
            <v>2.6009269539088956E-2</v>
          </cell>
          <cell r="E41">
            <v>3.5430418804742764E-2</v>
          </cell>
          <cell r="F41">
            <v>2.9107742957500335E-2</v>
          </cell>
          <cell r="G41">
            <v>2.2519348916526221E-2</v>
          </cell>
        </row>
        <row r="42">
          <cell r="B42">
            <v>1.371390011820414E-2</v>
          </cell>
          <cell r="C42">
            <v>1.9499029635822149E-2</v>
          </cell>
          <cell r="D42">
            <v>4.1501665884723933E-2</v>
          </cell>
          <cell r="E42">
            <v>7.2970209060905344E-2</v>
          </cell>
          <cell r="F42">
            <v>5.8999441305204681E-2</v>
          </cell>
          <cell r="G42">
            <v>8.7480462179241898E-3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7.1944480498294799E-2</v>
          </cell>
          <cell r="G43">
            <v>0.15865105552337</v>
          </cell>
        </row>
        <row r="44">
          <cell r="B44">
            <v>4.9451246587456088E-2</v>
          </cell>
          <cell r="C44">
            <v>3.2688311756283325E-2</v>
          </cell>
          <cell r="D44">
            <v>2.6833291145605731E-2</v>
          </cell>
          <cell r="E44">
            <v>1.8311969737106359E-2</v>
          </cell>
          <cell r="F44">
            <v>1.3843595833759577E-2</v>
          </cell>
          <cell r="G44">
            <v>6.9299414686902006E-3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1.62035211532836E-2</v>
          </cell>
          <cell r="G45">
            <v>5.5202690573051452E-2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2.3285426280077799E-2</v>
          </cell>
          <cell r="F46">
            <v>7.0072887162806685E-2</v>
          </cell>
          <cell r="G46">
            <v>0.10393199233100837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1.19697190798957E-2</v>
          </cell>
          <cell r="F47">
            <v>2.8859896364398244E-2</v>
          </cell>
          <cell r="G47">
            <v>1.4603184240844967E-2</v>
          </cell>
        </row>
        <row r="48">
          <cell r="B48">
            <v>4.1876894980295131E-3</v>
          </cell>
          <cell r="C48">
            <v>4.4502016595324078E-3</v>
          </cell>
          <cell r="D48">
            <v>3.3439056943881884E-2</v>
          </cell>
          <cell r="E48">
            <v>3.7326309665611734E-2</v>
          </cell>
          <cell r="F48">
            <v>7.7197390022222076E-2</v>
          </cell>
          <cell r="G48">
            <v>6.9322257652714561E-2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3.8364549228421599E-3</v>
          </cell>
          <cell r="F49">
            <v>1.0423080803701284E-2</v>
          </cell>
          <cell r="G49">
            <v>8.0586542744519943E-3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1.126950601574978E-2</v>
          </cell>
          <cell r="F50">
            <v>1.7727035341977504E-2</v>
          </cell>
          <cell r="G50">
            <v>1.1468531460263894E-2</v>
          </cell>
        </row>
        <row r="51">
          <cell r="B51">
            <v>1.2097755022895392E-2</v>
          </cell>
          <cell r="C51">
            <v>6.5154067826019802E-3</v>
          </cell>
          <cell r="D51">
            <v>6.6639840785518795E-2</v>
          </cell>
          <cell r="E51">
            <v>7.2529068312913891E-2</v>
          </cell>
          <cell r="F51">
            <v>9.8811745881441648E-2</v>
          </cell>
          <cell r="G51">
            <v>6.5423273174807645E-2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1.3063676481064039E-2</v>
          </cell>
          <cell r="F52">
            <v>4.2650604857336724E-2</v>
          </cell>
          <cell r="G52">
            <v>2.8431528572332894E-2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1.501911905978277E-2</v>
          </cell>
          <cell r="F53">
            <v>2.5916715379486199E-2</v>
          </cell>
          <cell r="G53">
            <v>2.0763571980924884E-2</v>
          </cell>
        </row>
        <row r="54">
          <cell r="B54">
            <v>7.3483220315446629E-2</v>
          </cell>
          <cell r="C54">
            <v>8.5484424582336016E-2</v>
          </cell>
          <cell r="D54">
            <v>0.1173489351668176</v>
          </cell>
          <cell r="E54">
            <v>0.13935158782936308</v>
          </cell>
          <cell r="F54">
            <v>0.18411615932605271</v>
          </cell>
          <cell r="G54">
            <v>0.26057802985585049</v>
          </cell>
        </row>
        <row r="55">
          <cell r="B55">
            <v>6.5160709371316294E-2</v>
          </cell>
          <cell r="C55">
            <v>6.8453093203284743E-2</v>
          </cell>
          <cell r="D55">
            <v>0.11093580670241006</v>
          </cell>
          <cell r="E55">
            <v>0.27891209001291495</v>
          </cell>
          <cell r="F55">
            <v>0.26521588987046418</v>
          </cell>
          <cell r="G55">
            <v>6.0163276289495735E-2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1.3230808658680499E-2</v>
          </cell>
          <cell r="F56">
            <v>2.2398694229052885E-2</v>
          </cell>
          <cell r="G56">
            <v>1.1499424381367421E-2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9.1459361595491503E-3</v>
          </cell>
          <cell r="F57">
            <v>1.860144819937154E-2</v>
          </cell>
          <cell r="G57">
            <v>2.8685903301949468E-2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6.3434823266856804E-3</v>
          </cell>
          <cell r="F58">
            <v>2.3502436269071132E-2</v>
          </cell>
          <cell r="G58">
            <v>9.3464802923478151E-3</v>
          </cell>
        </row>
        <row r="63">
          <cell r="B63">
            <v>0.1</v>
          </cell>
          <cell r="C63">
            <v>9.9931648004013107E-2</v>
          </cell>
          <cell r="D63">
            <v>9.990233522640099E-2</v>
          </cell>
          <cell r="E63">
            <v>9.9855570118435599E-2</v>
          </cell>
          <cell r="F63">
            <v>9.9931954791920297E-2</v>
          </cell>
          <cell r="G63">
            <v>9.9963409676755613E-2</v>
          </cell>
        </row>
        <row r="64">
          <cell r="B64">
            <v>9.0844253381038603E-2</v>
          </cell>
          <cell r="C64">
            <v>9.0819221279899137E-2</v>
          </cell>
          <cell r="D64">
            <v>9.2668823276540996E-2</v>
          </cell>
          <cell r="E64">
            <v>7.1564084130816247E-2</v>
          </cell>
          <cell r="F64">
            <v>0.18542877780257283</v>
          </cell>
          <cell r="G64">
            <v>0.97551681522602562</v>
          </cell>
        </row>
        <row r="65">
          <cell r="B65">
            <v>6.7919613216761404E-2</v>
          </cell>
          <cell r="C65">
            <v>6.7920740826619613E-2</v>
          </cell>
          <cell r="D65">
            <v>7.0345669911626774E-2</v>
          </cell>
          <cell r="E65">
            <v>5.7717471162239416E-2</v>
          </cell>
          <cell r="F65">
            <v>0.14778729527540757</v>
          </cell>
          <cell r="G65">
            <v>0.80451846622067169</v>
          </cell>
        </row>
        <row r="66">
          <cell r="B66">
            <v>6.3484888470710696E-2</v>
          </cell>
          <cell r="C66">
            <v>6.3496100573466357E-2</v>
          </cell>
          <cell r="D66">
            <v>6.4708676647586713E-2</v>
          </cell>
          <cell r="E66">
            <v>4.9988629200213699E-2</v>
          </cell>
          <cell r="F66">
            <v>8.0688843270011856E-2</v>
          </cell>
          <cell r="G66">
            <v>9.4331724518803631E-2</v>
          </cell>
        </row>
        <row r="67">
          <cell r="B67">
            <v>0.13532590394107219</v>
          </cell>
          <cell r="C67">
            <v>0.1353247581605489</v>
          </cell>
          <cell r="D67">
            <v>0.13664565193364892</v>
          </cell>
          <cell r="E67">
            <v>0.10010648154978603</v>
          </cell>
          <cell r="F67">
            <v>0.13617790724374759</v>
          </cell>
          <cell r="G67">
            <v>0.16639460966254321</v>
          </cell>
        </row>
        <row r="68">
          <cell r="B68">
            <v>0.13555113051162915</v>
          </cell>
          <cell r="C68">
            <v>0.13554831623803021</v>
          </cell>
          <cell r="D68">
            <v>0.13689945059907713</v>
          </cell>
          <cell r="E68">
            <v>0.10030247301304471</v>
          </cell>
          <cell r="F68">
            <v>0.13805419129897367</v>
          </cell>
          <cell r="G68">
            <v>0.16764095508653409</v>
          </cell>
        </row>
        <row r="69">
          <cell r="B69">
            <v>6.3589605636946184E-2</v>
          </cell>
          <cell r="C69">
            <v>6.3600832440594307E-2</v>
          </cell>
          <cell r="D69">
            <v>6.4906264826875865E-2</v>
          </cell>
          <cell r="E69">
            <v>5.0310912783360945E-2</v>
          </cell>
          <cell r="F69">
            <v>8.1097098613805846E-2</v>
          </cell>
          <cell r="G69">
            <v>9.0711957878354468E-2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0.28755200895278515</v>
          </cell>
        </row>
      </sheetData>
      <sheetData sheetId="43">
        <row r="5">
          <cell r="B5">
            <v>0.21302117853972174</v>
          </cell>
          <cell r="C5">
            <v>0.25150567966602522</v>
          </cell>
          <cell r="D5">
            <v>0.43639710861461328</v>
          </cell>
          <cell r="E5">
            <v>2.0830445842272782E-2</v>
          </cell>
          <cell r="F5">
            <v>5.5427166285257318E-2</v>
          </cell>
          <cell r="G5">
            <v>3.5467529389485697</v>
          </cell>
        </row>
        <row r="12">
          <cell r="B12">
            <v>0.24656186390745244</v>
          </cell>
          <cell r="C12">
            <v>2.6280642534908354E-2</v>
          </cell>
          <cell r="D12">
            <v>8.1308989654703873E-2</v>
          </cell>
          <cell r="E12">
            <v>1.0266718408217511E-2</v>
          </cell>
          <cell r="F12">
            <v>2.5253431757346782E-2</v>
          </cell>
          <cell r="G12">
            <v>1.1989852184947504E-2</v>
          </cell>
        </row>
        <row r="19">
          <cell r="B19">
            <v>1.3290002162362038</v>
          </cell>
          <cell r="C19">
            <v>4.5264296635647661</v>
          </cell>
          <cell r="D19">
            <v>5.3635605591954914</v>
          </cell>
          <cell r="E19">
            <v>5.764513815086489</v>
          </cell>
          <cell r="F19">
            <v>6.6507190073584281</v>
          </cell>
          <cell r="G19">
            <v>9.440504112415665</v>
          </cell>
        </row>
        <row r="20">
          <cell r="B20">
            <v>5.6295777422784763</v>
          </cell>
          <cell r="C20">
            <v>5.6370510172539934</v>
          </cell>
          <cell r="D20">
            <v>5.4279592987780054</v>
          </cell>
          <cell r="E20">
            <v>5.641573622779517</v>
          </cell>
          <cell r="F20">
            <v>5.6305403232838929</v>
          </cell>
          <cell r="G20">
            <v>9.8677407419580199</v>
          </cell>
        </row>
        <row r="21">
          <cell r="B21">
            <v>0</v>
          </cell>
          <cell r="C21">
            <v>6.5971990165114028E-2</v>
          </cell>
          <cell r="D21">
            <v>3.408696572166884E-2</v>
          </cell>
          <cell r="E21">
            <v>2.4393666266528318E-2</v>
          </cell>
          <cell r="F21">
            <v>0.10657901639992007</v>
          </cell>
          <cell r="G21">
            <v>0.10899682286819784</v>
          </cell>
        </row>
        <row r="28">
          <cell r="B28">
            <v>6.95919189993955E-3</v>
          </cell>
          <cell r="C28">
            <v>6.7719812636374971E-2</v>
          </cell>
          <cell r="D28">
            <v>0.2121259360582339</v>
          </cell>
          <cell r="E28">
            <v>5.5530499059159721</v>
          </cell>
          <cell r="F28">
            <v>12.812705438812586</v>
          </cell>
          <cell r="G28">
            <v>24.794236830660232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1.2934948325928758E-2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0.18666731467098621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9.0048251498435761E-3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5.8940102025729662</v>
          </cell>
        </row>
        <row r="38">
          <cell r="B38">
            <v>1.2894299000862226</v>
          </cell>
          <cell r="C38">
            <v>5.4957714773152713</v>
          </cell>
          <cell r="D38">
            <v>4.5787252959809406</v>
          </cell>
          <cell r="E38">
            <v>4.2297593003090226</v>
          </cell>
          <cell r="F38">
            <v>6.0513608057206465</v>
          </cell>
          <cell r="G38">
            <v>10.882767057301395</v>
          </cell>
        </row>
        <row r="39">
          <cell r="B39">
            <v>1.1767989058487103</v>
          </cell>
          <cell r="C39">
            <v>5.015718854407436</v>
          </cell>
          <cell r="D39">
            <v>4.1787761538117545</v>
          </cell>
          <cell r="E39">
            <v>3.8602921463774194</v>
          </cell>
          <cell r="F39">
            <v>5.5227777598391699</v>
          </cell>
          <cell r="G39">
            <v>9.9321633264299809</v>
          </cell>
        </row>
      </sheetData>
      <sheetData sheetId="44">
        <row r="3">
          <cell r="B3">
            <v>48.063397652170998</v>
          </cell>
          <cell r="C3">
            <v>50.552042882978107</v>
          </cell>
          <cell r="D3">
            <v>52.36814413415744</v>
          </cell>
          <cell r="E3">
            <v>53.76194049908618</v>
          </cell>
          <cell r="F3">
            <v>55.201903063536719</v>
          </cell>
          <cell r="G3">
            <v>56.650523582221226</v>
          </cell>
        </row>
        <row r="6">
          <cell r="B6">
            <v>0</v>
          </cell>
          <cell r="C6">
            <v>4.9273897662722561</v>
          </cell>
          <cell r="D6">
            <v>4.9450073738152476</v>
          </cell>
          <cell r="E6">
            <v>5.1072770538750465</v>
          </cell>
          <cell r="F6">
            <v>7.0878944545341618</v>
          </cell>
          <cell r="G6">
            <v>7.521666775461485</v>
          </cell>
        </row>
        <row r="11">
          <cell r="B11">
            <v>60.07671017991683</v>
          </cell>
          <cell r="C11">
            <v>62.333077888539393</v>
          </cell>
          <cell r="D11">
            <v>65.013745999588096</v>
          </cell>
          <cell r="E11">
            <v>67.057164421239008</v>
          </cell>
          <cell r="F11">
            <v>68.716947123700464</v>
          </cell>
          <cell r="G11">
            <v>72.882610864633932</v>
          </cell>
        </row>
        <row r="18">
          <cell r="B18">
            <v>3.561133638659844</v>
          </cell>
          <cell r="C18">
            <v>3.4649881307574941</v>
          </cell>
          <cell r="D18">
            <v>0.31199555857396816</v>
          </cell>
          <cell r="E18">
            <v>6.1807951705741888E-2</v>
          </cell>
          <cell r="F18">
            <v>9.9745813816534593E-2</v>
          </cell>
          <cell r="G18">
            <v>2.3451547930659681E-2</v>
          </cell>
        </row>
        <row r="19">
          <cell r="B19">
            <v>12.734716075605501</v>
          </cell>
          <cell r="C19">
            <v>13.640409049052824</v>
          </cell>
          <cell r="D19">
            <v>13.49611979581924</v>
          </cell>
          <cell r="E19">
            <v>17.633773595481404</v>
          </cell>
          <cell r="F19">
            <v>20.944720951688783</v>
          </cell>
          <cell r="G19">
            <v>25.486052309161529</v>
          </cell>
        </row>
        <row r="21">
          <cell r="B21">
            <v>7.7987473330758617</v>
          </cell>
          <cell r="C21">
            <v>8.0829708765206103</v>
          </cell>
          <cell r="D21">
            <v>5.6137663218858602</v>
          </cell>
          <cell r="E21">
            <v>5.5477255777258057</v>
          </cell>
          <cell r="F21">
            <v>5.050235727391911</v>
          </cell>
          <cell r="G21">
            <v>3.4185790420244173E-2</v>
          </cell>
        </row>
        <row r="22">
          <cell r="B22">
            <v>6.762755789151853E-2</v>
          </cell>
          <cell r="C22">
            <v>8.5488346665263865E-2</v>
          </cell>
          <cell r="D22">
            <v>0.14861880838494437</v>
          </cell>
          <cell r="E22">
            <v>0.15098045703364255</v>
          </cell>
          <cell r="F22">
            <v>2.3577702019100792</v>
          </cell>
          <cell r="G22">
            <v>2.3589672187683672</v>
          </cell>
        </row>
        <row r="23">
          <cell r="B23">
            <v>0</v>
          </cell>
          <cell r="C23">
            <v>0</v>
          </cell>
          <cell r="D23">
            <v>1.1175528170424071E-2</v>
          </cell>
          <cell r="E23">
            <v>4.1990224847901665</v>
          </cell>
          <cell r="F23">
            <v>9.1341377926674969</v>
          </cell>
          <cell r="G23">
            <v>21.785286166926316</v>
          </cell>
        </row>
        <row r="24">
          <cell r="B24">
            <v>0.75505085111190717</v>
          </cell>
          <cell r="C24">
            <v>0.95055719180420861</v>
          </cell>
          <cell r="D24">
            <v>2.3714506626982454</v>
          </cell>
          <cell r="E24">
            <v>3.5471057657525273</v>
          </cell>
          <cell r="F24">
            <v>3.6917588205884204</v>
          </cell>
          <cell r="G24">
            <v>4.6649843740120867</v>
          </cell>
        </row>
        <row r="33">
          <cell r="B33">
            <v>12.013312527745835</v>
          </cell>
          <cell r="C33">
            <v>12.710839989742757</v>
          </cell>
          <cell r="D33">
            <v>13.581803809197158</v>
          </cell>
          <cell r="E33">
            <v>14.250306952904923</v>
          </cell>
          <cell r="F33">
            <v>14.190414657117177</v>
          </cell>
          <cell r="G33">
            <v>14.91279323165484</v>
          </cell>
        </row>
        <row r="34">
          <cell r="B34">
            <v>8.899722628771034</v>
          </cell>
          <cell r="C34">
            <v>8.0242790264547761</v>
          </cell>
          <cell r="D34">
            <v>7.9029670249964283</v>
          </cell>
          <cell r="E34">
            <v>6.3964880254672423</v>
          </cell>
          <cell r="F34">
            <v>2.1089046080195821</v>
          </cell>
          <cell r="G34">
            <v>6.7032298676166749E-4</v>
          </cell>
        </row>
        <row r="35">
          <cell r="B35">
            <v>2.7305489105270113</v>
          </cell>
          <cell r="C35">
            <v>5.1921575674618033E-2</v>
          </cell>
          <cell r="D35">
            <v>6.8429014187686765E-2</v>
          </cell>
          <cell r="E35">
            <v>7.8063142408876643E-2</v>
          </cell>
          <cell r="F35">
            <v>0.10398680632300204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8.4265378493482368E-2</v>
          </cell>
          <cell r="E36">
            <v>9.7946750454013479E-2</v>
          </cell>
          <cell r="F36">
            <v>1.1686101370469364</v>
          </cell>
          <cell r="G36">
            <v>0.73529265023955281</v>
          </cell>
        </row>
        <row r="37">
          <cell r="B37">
            <v>35.267183441051323</v>
          </cell>
          <cell r="C37">
            <v>31.794179638900349</v>
          </cell>
          <cell r="D37">
            <v>31.606405375903876</v>
          </cell>
          <cell r="E37">
            <v>18.963489589990274</v>
          </cell>
          <cell r="F37">
            <v>11.353367964619871</v>
          </cell>
          <cell r="G37">
            <v>3.8480258885311029E-2</v>
          </cell>
        </row>
        <row r="38">
          <cell r="B38">
            <v>0.28636129088789358</v>
          </cell>
          <cell r="C38">
            <v>1.4683423241768259E-2</v>
          </cell>
          <cell r="D38">
            <v>3.5850561632880145</v>
          </cell>
          <cell r="E38">
            <v>3.2871516858989436</v>
          </cell>
          <cell r="F38">
            <v>2.7804308042330619</v>
          </cell>
          <cell r="G38">
            <v>0.33355126604441793</v>
          </cell>
        </row>
        <row r="39">
          <cell r="B39">
            <v>0.43778415963187423</v>
          </cell>
          <cell r="C39">
            <v>0.55232818681597384</v>
          </cell>
          <cell r="D39">
            <v>1.6076642073602934</v>
          </cell>
          <cell r="E39">
            <v>3.8934672743170231</v>
          </cell>
          <cell r="F39">
            <v>3.8946209192047876</v>
          </cell>
          <cell r="G39">
            <v>3.8949110892728442</v>
          </cell>
        </row>
        <row r="55">
          <cell r="B55">
            <v>9.8168727700650553</v>
          </cell>
          <cell r="C55">
            <v>10.335425395923643</v>
          </cell>
          <cell r="D55">
            <v>10.595798169226702</v>
          </cell>
          <cell r="E55">
            <v>10.754267059892104</v>
          </cell>
          <cell r="F55">
            <v>10.755373606467108</v>
          </cell>
          <cell r="G55">
            <v>11.097504494794293</v>
          </cell>
        </row>
        <row r="56">
          <cell r="B56">
            <v>1.1178850854557671</v>
          </cell>
          <cell r="C56">
            <v>1.4020130324168751</v>
          </cell>
          <cell r="D56">
            <v>3.2164213329508011</v>
          </cell>
          <cell r="E56">
            <v>4.8732677021149389</v>
          </cell>
          <cell r="F56">
            <v>4.9681664105419197</v>
          </cell>
          <cell r="G56">
            <v>6.3690134341451055</v>
          </cell>
        </row>
        <row r="57">
          <cell r="B57">
            <v>6.9191973313412589</v>
          </cell>
          <cell r="C57">
            <v>6.2486656458991234</v>
          </cell>
          <cell r="D57">
            <v>6.2348856570365054</v>
          </cell>
          <cell r="E57">
            <v>5.0900190958921359</v>
          </cell>
          <cell r="F57">
            <v>2.5893666554873827</v>
          </cell>
          <cell r="G57">
            <v>0.58606824145743486</v>
          </cell>
        </row>
        <row r="58">
          <cell r="B58">
            <v>1.8461923821300754</v>
          </cell>
          <cell r="C58">
            <v>3.5257345961849373E-2</v>
          </cell>
          <cell r="D58">
            <v>4.6766954383897164E-2</v>
          </cell>
          <cell r="E58">
            <v>5.3922115618931635E-2</v>
          </cell>
          <cell r="F58">
            <v>7.3349693510087521E-2</v>
          </cell>
          <cell r="G58">
            <v>0</v>
          </cell>
        </row>
        <row r="59">
          <cell r="B59">
            <v>28.620721941435544</v>
          </cell>
          <cell r="C59">
            <v>25.628654005125529</v>
          </cell>
          <cell r="D59">
            <v>28.237523860535656</v>
          </cell>
          <cell r="E59">
            <v>17.993207428879359</v>
          </cell>
          <cell r="F59">
            <v>11.36284730807316</v>
          </cell>
          <cell r="G59">
            <v>0.1975100704787037</v>
          </cell>
        </row>
        <row r="60">
          <cell r="B60">
            <v>0</v>
          </cell>
          <cell r="C60">
            <v>0</v>
          </cell>
          <cell r="D60">
            <v>0.38029774996287802</v>
          </cell>
          <cell r="E60">
            <v>0.40631989510057498</v>
          </cell>
          <cell r="F60">
            <v>0.43504706885818734</v>
          </cell>
          <cell r="G60">
            <v>0.27556288611192037</v>
          </cell>
        </row>
        <row r="61">
          <cell r="B61">
            <v>2.368153869708796</v>
          </cell>
          <cell r="C61">
            <v>2.3076820950844921</v>
          </cell>
          <cell r="D61">
            <v>0.20825703534812379</v>
          </cell>
          <cell r="E61">
            <v>4.1411327642847086E-2</v>
          </cell>
          <cell r="F61">
            <v>6.7328424326160846E-2</v>
          </cell>
          <cell r="G61">
            <v>1.5947052592848596E-2</v>
          </cell>
        </row>
        <row r="62">
          <cell r="B62">
            <v>5.1878815123838162</v>
          </cell>
          <cell r="C62">
            <v>5.5689528878665477</v>
          </cell>
          <cell r="D62">
            <v>5.6866499443130172</v>
          </cell>
          <cell r="E62">
            <v>8.6282007582784122</v>
          </cell>
          <cell r="F62">
            <v>10.546887784073984</v>
          </cell>
          <cell r="G62">
            <v>12.346673116747802</v>
          </cell>
        </row>
        <row r="63">
          <cell r="B63">
            <v>6.5850612074810018</v>
          </cell>
          <cell r="C63">
            <v>7.0682908849413204</v>
          </cell>
          <cell r="D63">
            <v>6.8570016674536349</v>
          </cell>
          <cell r="E63">
            <v>7.8483876775576791</v>
          </cell>
          <cell r="F63">
            <v>9.3229977543441134</v>
          </cell>
          <cell r="G63">
            <v>11.125647957627828</v>
          </cell>
        </row>
        <row r="64">
          <cell r="B64">
            <v>5.3119753496895754</v>
          </cell>
          <cell r="C64">
            <v>6.2671658589071289</v>
          </cell>
          <cell r="D64">
            <v>5.7521617425750087</v>
          </cell>
          <cell r="E64">
            <v>7.4594610293934123</v>
          </cell>
          <cell r="F64">
            <v>5.4900503269999303</v>
          </cell>
          <cell r="G64">
            <v>5.3704761088668249</v>
          </cell>
        </row>
        <row r="65">
          <cell r="B65">
            <v>0.46204321587839337</v>
          </cell>
          <cell r="C65">
            <v>0.54472046058875834</v>
          </cell>
          <cell r="D65">
            <v>0.64440177405006516</v>
          </cell>
          <cell r="E65">
            <v>0.70563714672131495</v>
          </cell>
          <cell r="F65">
            <v>0.89298496814817663</v>
          </cell>
          <cell r="G65">
            <v>0.9035107547889043</v>
          </cell>
        </row>
        <row r="66">
          <cell r="B66">
            <v>4.1177385918640512</v>
          </cell>
          <cell r="C66">
            <v>4.26780862280288</v>
          </cell>
          <cell r="D66">
            <v>2.9640686179557361</v>
          </cell>
          <cell r="E66">
            <v>2.9291991050392268</v>
          </cell>
          <cell r="F66">
            <v>2.6665244640629315</v>
          </cell>
          <cell r="G66">
            <v>1.8597069988612849E-2</v>
          </cell>
        </row>
        <row r="67">
          <cell r="B67">
            <v>6.762755789151853E-2</v>
          </cell>
          <cell r="C67">
            <v>8.5488346665263865E-2</v>
          </cell>
          <cell r="D67">
            <v>0.14861880838494437</v>
          </cell>
          <cell r="E67">
            <v>0.15098045703364255</v>
          </cell>
          <cell r="F67">
            <v>2.3577702019100792</v>
          </cell>
          <cell r="G67">
            <v>2.3589672187683672</v>
          </cell>
        </row>
        <row r="68">
          <cell r="B68">
            <v>0.31126453749826283</v>
          </cell>
          <cell r="C68">
            <v>0.39270534082615755</v>
          </cell>
          <cell r="D68">
            <v>1.1430492514331694</v>
          </cell>
          <cell r="E68">
            <v>2.768255232039404</v>
          </cell>
          <cell r="F68">
            <v>2.7690754735546061</v>
          </cell>
          <cell r="G68">
            <v>2.8043359842764479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3.2071061307493012</v>
          </cell>
          <cell r="F69">
            <v>7.3229611423199712</v>
          </cell>
          <cell r="G69">
            <v>17.688060923015534</v>
          </cell>
        </row>
        <row r="70">
          <cell r="B70">
            <v>0</v>
          </cell>
          <cell r="C70">
            <v>3.9972075117981642</v>
          </cell>
          <cell r="D70">
            <v>4.0084031066507624</v>
          </cell>
          <cell r="E70">
            <v>4.1663344123313486</v>
          </cell>
          <cell r="F70">
            <v>6.4071985004088319</v>
          </cell>
          <cell r="G70">
            <v>6.8103250389508601</v>
          </cell>
        </row>
        <row r="71">
          <cell r="B71">
            <v>72.732615352823117</v>
          </cell>
          <cell r="C71">
            <v>74.150037434807729</v>
          </cell>
          <cell r="D71">
            <v>76.124305672260903</v>
          </cell>
          <cell r="E71">
            <v>77.075976574284624</v>
          </cell>
          <cell r="F71">
            <v>78.02792978308662</v>
          </cell>
          <cell r="G71">
            <v>77.968200352611504</v>
          </cell>
        </row>
      </sheetData>
      <sheetData sheetId="45">
        <row r="3">
          <cell r="B3">
            <v>56.994774574912441</v>
          </cell>
          <cell r="C3">
            <v>58.702120254209269</v>
          </cell>
          <cell r="D3">
            <v>61.536372658628707</v>
          </cell>
          <cell r="E3">
            <v>62.015251786158522</v>
          </cell>
          <cell r="F3">
            <v>62.590731163042157</v>
          </cell>
          <cell r="G3">
            <v>61.60615902026079</v>
          </cell>
        </row>
        <row r="6">
          <cell r="B6">
            <v>0</v>
          </cell>
          <cell r="C6">
            <v>6.9850352729983651</v>
          </cell>
          <cell r="D6">
            <v>7.0960387938348743</v>
          </cell>
          <cell r="E6">
            <v>8.841849536445503</v>
          </cell>
          <cell r="F6">
            <v>12.012267527949232</v>
          </cell>
          <cell r="G6">
            <v>25.667381335858416</v>
          </cell>
        </row>
        <row r="11">
          <cell r="B11">
            <v>60.953233051287754</v>
          </cell>
          <cell r="C11">
            <v>60.1423856199075</v>
          </cell>
          <cell r="D11">
            <v>65.445375397882046</v>
          </cell>
          <cell r="E11">
            <v>65.570888618745698</v>
          </cell>
          <cell r="F11">
            <v>65.41330968111194</v>
          </cell>
          <cell r="G11">
            <v>64.621743824314876</v>
          </cell>
        </row>
        <row r="12">
          <cell r="B12">
            <v>30.257360472189561</v>
          </cell>
          <cell r="C12">
            <v>26.726248365143224</v>
          </cell>
          <cell r="D12">
            <v>24.97820237119366</v>
          </cell>
          <cell r="E12">
            <v>17.905275114393483</v>
          </cell>
          <cell r="F12">
            <v>6.2803375681049243</v>
          </cell>
          <cell r="G12">
            <v>1.0958219794979527E-3</v>
          </cell>
        </row>
        <row r="13">
          <cell r="B13">
            <v>0</v>
          </cell>
          <cell r="C13">
            <v>0</v>
          </cell>
          <cell r="D13">
            <v>4.4040299660198262E-2</v>
          </cell>
          <cell r="E13">
            <v>1.9060411477312987E-2</v>
          </cell>
          <cell r="F13">
            <v>7.61294879994006E-2</v>
          </cell>
          <cell r="G13">
            <v>0.70944208719048873</v>
          </cell>
        </row>
        <row r="14">
          <cell r="B14">
            <v>25.287721873511988</v>
          </cell>
          <cell r="C14">
            <v>22.208955829693938</v>
          </cell>
          <cell r="D14">
            <v>25.362179511161873</v>
          </cell>
          <cell r="E14">
            <v>25.58244302802116</v>
          </cell>
          <cell r="F14">
            <v>24.208161901465427</v>
          </cell>
          <cell r="G14">
            <v>4.4853971401297468</v>
          </cell>
        </row>
        <row r="15">
          <cell r="B15">
            <v>0.26176317392039655</v>
          </cell>
          <cell r="C15">
            <v>4.5417103100307008</v>
          </cell>
          <cell r="D15">
            <v>8.9693602100843289E-2</v>
          </cell>
          <cell r="E15">
            <v>2.1810616891871783E-2</v>
          </cell>
          <cell r="F15">
            <v>4.3207487266974681E-2</v>
          </cell>
          <cell r="G15">
            <v>5.3629911227052955E-2</v>
          </cell>
        </row>
        <row r="16">
          <cell r="B16">
            <v>1.4032163235322861</v>
          </cell>
          <cell r="C16">
            <v>1.537873057456272</v>
          </cell>
          <cell r="D16">
            <v>1.4235417685974814</v>
          </cell>
          <cell r="E16">
            <v>1.5795892224476424</v>
          </cell>
          <cell r="F16">
            <v>2.4827492336940318</v>
          </cell>
          <cell r="G16">
            <v>10.025745295402089</v>
          </cell>
        </row>
        <row r="17">
          <cell r="B17">
            <v>7.7300043926595539</v>
          </cell>
          <cell r="C17">
            <v>8.3722242553199795</v>
          </cell>
          <cell r="D17">
            <v>9.7379758684293698</v>
          </cell>
          <cell r="E17">
            <v>13.025964913872892</v>
          </cell>
          <cell r="F17">
            <v>14.044112515259826</v>
          </cell>
          <cell r="G17">
            <v>10.210408792335953</v>
          </cell>
        </row>
        <row r="19">
          <cell r="B19">
            <v>0.62699335417326996</v>
          </cell>
          <cell r="C19">
            <v>0.68733127363266378</v>
          </cell>
          <cell r="D19">
            <v>0.72340957137817041</v>
          </cell>
          <cell r="E19">
            <v>0.72598296850553168</v>
          </cell>
          <cell r="F19">
            <v>4.8832475594400782</v>
          </cell>
          <cell r="G19">
            <v>4.8823140830126341</v>
          </cell>
        </row>
        <row r="20">
          <cell r="B20">
            <v>0</v>
          </cell>
          <cell r="C20">
            <v>0</v>
          </cell>
          <cell r="D20">
            <v>7.0476706776384356E-3</v>
          </cell>
          <cell r="E20">
            <v>7.2592428774973863E-2</v>
          </cell>
          <cell r="F20">
            <v>0.21387137677226145</v>
          </cell>
          <cell r="G20">
            <v>0.24165554068420123</v>
          </cell>
        </row>
        <row r="21">
          <cell r="B21">
            <v>2.932162098030564</v>
          </cell>
          <cell r="C21">
            <v>3.193480583122505</v>
          </cell>
          <cell r="D21">
            <v>3.3514383013271734</v>
          </cell>
          <cell r="E21">
            <v>3.7195283013266551</v>
          </cell>
          <cell r="F21">
            <v>4.3387314977873537</v>
          </cell>
          <cell r="G21">
            <v>7.0093404821236698</v>
          </cell>
        </row>
        <row r="28">
          <cell r="B28">
            <v>3.9584584763753128</v>
          </cell>
          <cell r="C28">
            <v>1.4402653656982281</v>
          </cell>
          <cell r="D28">
            <v>3.909002739253348</v>
          </cell>
          <cell r="E28">
            <v>3.555636832587171</v>
          </cell>
          <cell r="F28">
            <v>2.822578518069772</v>
          </cell>
          <cell r="G28">
            <v>3.0155848040540971</v>
          </cell>
        </row>
        <row r="47">
          <cell r="B47">
            <v>4.2649630516808195</v>
          </cell>
          <cell r="C47">
            <v>4.6191415577307664</v>
          </cell>
          <cell r="D47">
            <v>4.622392648907045</v>
          </cell>
          <cell r="E47">
            <v>5.0485277049819262</v>
          </cell>
          <cell r="F47">
            <v>5.3147431204563667</v>
          </cell>
          <cell r="G47">
            <v>9.120877207716136</v>
          </cell>
        </row>
        <row r="48">
          <cell r="B48">
            <v>24.843666073979161</v>
          </cell>
          <cell r="C48">
            <v>21.987800234786583</v>
          </cell>
          <cell r="D48">
            <v>20.646932790130766</v>
          </cell>
          <cell r="E48">
            <v>14.863000992986912</v>
          </cell>
          <cell r="F48">
            <v>5.3235411594873723</v>
          </cell>
          <cell r="G48">
            <v>0.59507549892986289</v>
          </cell>
        </row>
        <row r="49">
          <cell r="B49">
            <v>24.190469885334959</v>
          </cell>
          <cell r="C49">
            <v>25.32775836633509</v>
          </cell>
          <cell r="D49">
            <v>23.979347358813609</v>
          </cell>
          <cell r="E49">
            <v>24.115520408508651</v>
          </cell>
          <cell r="F49">
            <v>22.626289083028556</v>
          </cell>
          <cell r="G49">
            <v>4.1289732022394299</v>
          </cell>
        </row>
        <row r="50">
          <cell r="B50">
            <v>0</v>
          </cell>
          <cell r="C50">
            <v>0</v>
          </cell>
          <cell r="D50">
            <v>0.26218977666947146</v>
          </cell>
          <cell r="E50">
            <v>0.30572869185807933</v>
          </cell>
          <cell r="F50">
            <v>0.93160410974892693</v>
          </cell>
          <cell r="G50">
            <v>0.51423639865535742</v>
          </cell>
        </row>
        <row r="51">
          <cell r="B51">
            <v>2.0978436180706455</v>
          </cell>
          <cell r="C51">
            <v>2.2719225259213731</v>
          </cell>
          <cell r="D51">
            <v>3.6218193168384749</v>
          </cell>
          <cell r="E51">
            <v>6.8749415111380934</v>
          </cell>
          <cell r="F51">
            <v>7.0933382917244234</v>
          </cell>
          <cell r="G51">
            <v>3.2949644493291919</v>
          </cell>
        </row>
        <row r="52">
          <cell r="B52">
            <v>5.5548607306623135</v>
          </cell>
          <cell r="C52">
            <v>6.0165794868454094</v>
          </cell>
          <cell r="D52">
            <v>6.0187767929066087</v>
          </cell>
          <cell r="E52">
            <v>6.0207637535960776</v>
          </cell>
          <cell r="F52">
            <v>6.8103330983828032</v>
          </cell>
          <cell r="G52">
            <v>6.8133402550834106</v>
          </cell>
        </row>
        <row r="53">
          <cell r="B53">
            <v>6.1741053352957769</v>
          </cell>
          <cell r="C53">
            <v>7.187262574992423</v>
          </cell>
          <cell r="D53">
            <v>6.1219408981172592</v>
          </cell>
          <cell r="E53">
            <v>4.7855907977515999</v>
          </cell>
          <cell r="F53">
            <v>2.3888422784914707</v>
          </cell>
          <cell r="G53">
            <v>0.3129219425154402</v>
          </cell>
        </row>
        <row r="54">
          <cell r="B54">
            <v>1.8778664672605099</v>
          </cell>
          <cell r="C54">
            <v>2.1604248739558765</v>
          </cell>
          <cell r="D54">
            <v>2.0947679171916924</v>
          </cell>
          <cell r="E54">
            <v>2.2240642104292885</v>
          </cell>
          <cell r="F54">
            <v>2.3738281386483231</v>
          </cell>
          <cell r="G54">
            <v>1.8055433278165054</v>
          </cell>
        </row>
        <row r="55">
          <cell r="B55">
            <v>0.62699335417326996</v>
          </cell>
          <cell r="C55">
            <v>0.68733127363266378</v>
          </cell>
          <cell r="D55">
            <v>0.72340957137817041</v>
          </cell>
          <cell r="E55">
            <v>0.72598296850553168</v>
          </cell>
          <cell r="F55">
            <v>4.8832475594400782</v>
          </cell>
          <cell r="G55">
            <v>4.8823140830126341</v>
          </cell>
        </row>
        <row r="56">
          <cell r="B56">
            <v>1.2238852773848594</v>
          </cell>
          <cell r="C56">
            <v>1.3413328807133611</v>
          </cell>
          <cell r="D56">
            <v>1.2416131305707236</v>
          </cell>
          <cell r="E56">
            <v>1.3777177198188342</v>
          </cell>
          <cell r="F56">
            <v>2.1654538816279367</v>
          </cell>
          <cell r="G56">
            <v>8.7444550466496942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5.3640623841315398E-2</v>
          </cell>
          <cell r="F57">
            <v>0.12925228317007253</v>
          </cell>
          <cell r="G57">
            <v>0.18387241224654144</v>
          </cell>
        </row>
        <row r="58">
          <cell r="B58">
            <v>0</v>
          </cell>
          <cell r="C58">
            <v>6.9850352729983651</v>
          </cell>
          <cell r="D58">
            <v>7.0960387938348743</v>
          </cell>
          <cell r="E58">
            <v>8.841849536445503</v>
          </cell>
          <cell r="F58">
            <v>12.012267527949232</v>
          </cell>
          <cell r="G58">
            <v>25.667381335858416</v>
          </cell>
        </row>
        <row r="59">
          <cell r="B59">
            <v>73.250566283328922</v>
          </cell>
          <cell r="C59">
            <v>78.59795206575923</v>
          </cell>
          <cell r="D59">
            <v>78.733709126840637</v>
          </cell>
          <cell r="E59">
            <v>77.152796482031931</v>
          </cell>
          <cell r="F59">
            <v>73.314860205227134</v>
          </cell>
          <cell r="G59">
            <v>66.648541421974983</v>
          </cell>
        </row>
      </sheetData>
      <sheetData sheetId="46">
        <row r="3">
          <cell r="B3">
            <v>44.577763325938683</v>
          </cell>
          <cell r="C3">
            <v>44.861408677195556</v>
          </cell>
          <cell r="D3">
            <v>44.66258175443005</v>
          </cell>
          <cell r="E3">
            <v>45.062480031809109</v>
          </cell>
          <cell r="F3">
            <v>46.179009107761807</v>
          </cell>
          <cell r="G3">
            <v>48.805199894792892</v>
          </cell>
        </row>
        <row r="10">
          <cell r="B10">
            <v>3.5611590317041601</v>
          </cell>
          <cell r="C10">
            <v>8.6065950353813943</v>
          </cell>
          <cell r="D10">
            <v>8.8129020712461443</v>
          </cell>
          <cell r="E10">
            <v>11.012506005507799</v>
          </cell>
          <cell r="F10">
            <v>27.451060198321318</v>
          </cell>
          <cell r="G10">
            <v>34.058353306122477</v>
          </cell>
        </row>
        <row r="15">
          <cell r="B15">
            <v>69.481288882601817</v>
          </cell>
          <cell r="C15">
            <v>69.715953647842255</v>
          </cell>
          <cell r="D15">
            <v>71.79558856470922</v>
          </cell>
          <cell r="E15">
            <v>67.409911715887205</v>
          </cell>
          <cell r="F15">
            <v>63.851137015145028</v>
          </cell>
          <cell r="G15">
            <v>71.92010334363988</v>
          </cell>
        </row>
        <row r="16">
          <cell r="B16">
            <v>60.237087146665317</v>
          </cell>
          <cell r="C16">
            <v>51.282246105334295</v>
          </cell>
          <cell r="D16">
            <v>45.918391614002964</v>
          </cell>
          <cell r="E16">
            <v>42.974908546782451</v>
          </cell>
          <cell r="F16">
            <v>22.811402673707882</v>
          </cell>
          <cell r="G16">
            <v>1.36198681055627E-3</v>
          </cell>
        </row>
        <row r="17">
          <cell r="B17">
            <v>0</v>
          </cell>
          <cell r="C17">
            <v>0</v>
          </cell>
          <cell r="D17">
            <v>4.2620189578748531E-2</v>
          </cell>
          <cell r="E17">
            <v>1.9243064173700364E-2</v>
          </cell>
          <cell r="F17">
            <v>0.10472234156788443</v>
          </cell>
          <cell r="G17">
            <v>0.26430407189713456</v>
          </cell>
        </row>
        <row r="18">
          <cell r="B18">
            <v>46.725324777665016</v>
          </cell>
          <cell r="C18">
            <v>48.033699534163532</v>
          </cell>
          <cell r="D18">
            <v>46.958402170510041</v>
          </cell>
          <cell r="E18">
            <v>46.50591970491633</v>
          </cell>
          <cell r="F18">
            <v>36.803591064698779</v>
          </cell>
          <cell r="G18">
            <v>15.959881706043914</v>
          </cell>
        </row>
        <row r="19">
          <cell r="B19">
            <v>0.28201244388760915</v>
          </cell>
          <cell r="C19">
            <v>8.5383130038935551E-2</v>
          </cell>
          <cell r="D19">
            <v>7.3297800150455714E-2</v>
          </cell>
          <cell r="E19">
            <v>7.316014177805942E-2</v>
          </cell>
          <cell r="F19">
            <v>6.7831179129234045E-2</v>
          </cell>
          <cell r="G19">
            <v>6.068407027296311E-2</v>
          </cell>
        </row>
        <row r="20">
          <cell r="B20">
            <v>0.10022226890322677</v>
          </cell>
          <cell r="C20">
            <v>9.9983431808971263E-2</v>
          </cell>
          <cell r="D20">
            <v>8.1680330742525772E-2</v>
          </cell>
          <cell r="E20">
            <v>6.7453655357548062E-2</v>
          </cell>
          <cell r="F20">
            <v>0</v>
          </cell>
          <cell r="G20">
            <v>0</v>
          </cell>
        </row>
        <row r="21">
          <cell r="B21">
            <v>6.00840742339751</v>
          </cell>
          <cell r="C21">
            <v>9.7289929682715446</v>
          </cell>
          <cell r="D21">
            <v>11.298440380317395</v>
          </cell>
          <cell r="E21">
            <v>12.775804148159294</v>
          </cell>
          <cell r="F21">
            <v>13.65896895650549</v>
          </cell>
          <cell r="G21">
            <v>12.851642930306413</v>
          </cell>
        </row>
        <row r="22">
          <cell r="B22">
            <v>16.997135996719965</v>
          </cell>
          <cell r="C22">
            <v>16.496220078854201</v>
          </cell>
          <cell r="D22">
            <v>14.334538340205757</v>
          </cell>
          <cell r="E22">
            <v>13.304234667568405</v>
          </cell>
          <cell r="F22">
            <v>13.928141114201301</v>
          </cell>
          <cell r="G22">
            <v>8.1650959738247941</v>
          </cell>
        </row>
        <row r="23">
          <cell r="B23">
            <v>2.5068244970084019</v>
          </cell>
          <cell r="C23">
            <v>2.9279869274558936</v>
          </cell>
          <cell r="D23">
            <v>3.2686562245456141</v>
          </cell>
          <cell r="E23">
            <v>3.3251879138423623</v>
          </cell>
          <cell r="F23">
            <v>5.880586369406327</v>
          </cell>
          <cell r="G23">
            <v>5.7762599092016842</v>
          </cell>
        </row>
        <row r="24">
          <cell r="B24">
            <v>0</v>
          </cell>
          <cell r="C24">
            <v>0</v>
          </cell>
          <cell r="D24">
            <v>1.211724367860445E-2</v>
          </cell>
          <cell r="E24">
            <v>2.2168613738064478E-2</v>
          </cell>
          <cell r="F24">
            <v>0.10337718683626054</v>
          </cell>
          <cell r="G24">
            <v>0.16285519299999837</v>
          </cell>
        </row>
        <row r="25">
          <cell r="B25">
            <v>15.20118126164898</v>
          </cell>
          <cell r="C25">
            <v>18.100279076079428</v>
          </cell>
          <cell r="D25">
            <v>22.767605295899191</v>
          </cell>
          <cell r="E25">
            <v>26.409787343196655</v>
          </cell>
          <cell r="F25">
            <v>34.647195984075807</v>
          </cell>
          <cell r="G25">
            <v>58.937827711758842</v>
          </cell>
        </row>
        <row r="26">
          <cell r="B26">
            <v>217.5394846984978</v>
          </cell>
          <cell r="C26">
            <v>216.47074489984905</v>
          </cell>
          <cell r="D26">
            <v>216.5513381543405</v>
          </cell>
          <cell r="E26">
            <v>212.8877795154001</v>
          </cell>
          <cell r="F26">
            <v>191.85695388527401</v>
          </cell>
          <cell r="G26">
            <v>174.10001689675619</v>
          </cell>
        </row>
        <row r="102">
          <cell r="B102">
            <v>8.9117415778585567</v>
          </cell>
          <cell r="C102">
            <v>7.3895652718486433</v>
          </cell>
          <cell r="D102">
            <v>8.3224388609940618</v>
          </cell>
          <cell r="E102">
            <v>5.3745458209900567</v>
          </cell>
          <cell r="F102">
            <v>1.9894339431937758</v>
          </cell>
          <cell r="G102">
            <v>0.688472772355889</v>
          </cell>
        </row>
        <row r="104">
          <cell r="B104">
            <v>19.066424452825288</v>
          </cell>
          <cell r="C104">
            <v>22.740060223555478</v>
          </cell>
          <cell r="D104">
            <v>23.989443525624687</v>
          </cell>
          <cell r="E104">
            <v>26.136231058541167</v>
          </cell>
          <cell r="F104">
            <v>31.405333403563993</v>
          </cell>
          <cell r="G104">
            <v>60.86949196261758</v>
          </cell>
        </row>
        <row r="105">
          <cell r="B105">
            <v>45.127218238414727</v>
          </cell>
          <cell r="C105">
            <v>38.662981573101924</v>
          </cell>
          <cell r="D105">
            <v>39.35100856272598</v>
          </cell>
          <cell r="E105">
            <v>37.537899102203582</v>
          </cell>
          <cell r="F105">
            <v>20.419481564561654</v>
          </cell>
          <cell r="G105">
            <v>0.20573955145784317</v>
          </cell>
        </row>
        <row r="106">
          <cell r="B106">
            <v>36.573172068583631</v>
          </cell>
          <cell r="C106">
            <v>38.793682425461427</v>
          </cell>
          <cell r="D106">
            <v>36.496633088027217</v>
          </cell>
          <cell r="E106">
            <v>36.134186911821601</v>
          </cell>
          <cell r="F106">
            <v>29.516440057019835</v>
          </cell>
          <cell r="G106">
            <v>12.909349906034361</v>
          </cell>
        </row>
        <row r="107">
          <cell r="B107">
            <v>0</v>
          </cell>
          <cell r="C107">
            <v>0</v>
          </cell>
          <cell r="D107">
            <v>0.88407990071037756</v>
          </cell>
          <cell r="E107">
            <v>1.0001719283303385</v>
          </cell>
          <cell r="F107">
            <v>1.8603065418331863</v>
          </cell>
          <cell r="G107">
            <v>0.98213617711915058</v>
          </cell>
        </row>
        <row r="108">
          <cell r="B108">
            <v>7.2160033610323193E-2</v>
          </cell>
          <cell r="C108">
            <v>7.1988070902459317E-2</v>
          </cell>
          <cell r="D108">
            <v>5.8809838134618576E-2</v>
          </cell>
          <cell r="E108">
            <v>4.8566631857434574E-2</v>
          </cell>
          <cell r="F108">
            <v>0</v>
          </cell>
          <cell r="G108">
            <v>0</v>
          </cell>
        </row>
        <row r="109">
          <cell r="B109">
            <v>9.9509712122586164E-2</v>
          </cell>
          <cell r="C109">
            <v>5.9514396131208458E-2</v>
          </cell>
          <cell r="D109">
            <v>2.0732227771602481</v>
          </cell>
          <cell r="E109">
            <v>3.0291086612438667</v>
          </cell>
          <cell r="F109">
            <v>4.3623464397244449</v>
          </cell>
          <cell r="G109">
            <v>4.3636003528091649</v>
          </cell>
        </row>
        <row r="110">
          <cell r="B110">
            <v>4.1506302227075835</v>
          </cell>
          <cell r="C110">
            <v>7.6947867967357055</v>
          </cell>
          <cell r="D110">
            <v>7.0800012500899223</v>
          </cell>
          <cell r="E110">
            <v>7.3304306836297881</v>
          </cell>
          <cell r="F110">
            <v>6.7359848901267734</v>
          </cell>
          <cell r="G110">
            <v>6.0805690139857633</v>
          </cell>
        </row>
        <row r="111">
          <cell r="B111">
            <v>9.1323263208030099</v>
          </cell>
          <cell r="C111">
            <v>8.2569272305536749</v>
          </cell>
          <cell r="D111">
            <v>7.1002670171447022</v>
          </cell>
          <cell r="E111">
            <v>6.3703122337951266</v>
          </cell>
          <cell r="F111">
            <v>6.5736397610092254</v>
          </cell>
          <cell r="G111">
            <v>2.5835899054139499</v>
          </cell>
        </row>
        <row r="112">
          <cell r="B112">
            <v>2.698227697825252</v>
          </cell>
          <cell r="C112">
            <v>3.1692364184506445</v>
          </cell>
          <cell r="D112">
            <v>3.2887039989201128</v>
          </cell>
          <cell r="E112">
            <v>3.3444868155179805</v>
          </cell>
          <cell r="F112">
            <v>3.5942738720596656</v>
          </cell>
          <cell r="G112">
            <v>3.7113583164318373</v>
          </cell>
        </row>
        <row r="113">
          <cell r="B113">
            <v>0.78533647234855097</v>
          </cell>
          <cell r="C113">
            <v>0.94126964318275208</v>
          </cell>
          <cell r="D113">
            <v>1.2361377527454915</v>
          </cell>
          <cell r="E113">
            <v>1.2587958523557767</v>
          </cell>
          <cell r="F113">
            <v>2.58765243898669</v>
          </cell>
          <cell r="G113">
            <v>2.5428976684012765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130.17790582880366</v>
          </cell>
          <cell r="C116">
            <v>136.38660708530529</v>
          </cell>
          <cell r="D116">
            <v>138.69364864352357</v>
          </cell>
          <cell r="E116">
            <v>138.57724170579451</v>
          </cell>
          <cell r="F116">
            <v>136.49595311040056</v>
          </cell>
          <cell r="G116">
            <v>128.9955589327493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26.992423087963861</v>
          </cell>
          <cell r="C224">
            <v>26.145999504354123</v>
          </cell>
          <cell r="D224">
            <v>26.805791701643859</v>
          </cell>
          <cell r="E224">
            <v>26.721643335764394</v>
          </cell>
          <cell r="F224">
            <v>27.257487271928017</v>
          </cell>
          <cell r="G224">
            <v>26.878221960225694</v>
          </cell>
        </row>
        <row r="231">
          <cell r="B231">
            <v>15.559180277899502</v>
          </cell>
          <cell r="C231">
            <v>14.358627686623361</v>
          </cell>
          <cell r="D231">
            <v>14.841474740814355</v>
          </cell>
          <cell r="E231">
            <v>9.580677078702859</v>
          </cell>
          <cell r="F231">
            <v>3.5094584307041989</v>
          </cell>
          <cell r="G231">
            <v>1.214894326106994</v>
          </cell>
        </row>
        <row r="233">
          <cell r="B233">
            <v>22.309446842899511</v>
          </cell>
          <cell r="C233">
            <v>26.377013056109295</v>
          </cell>
          <cell r="D233">
            <v>32.425458511831152</v>
          </cell>
          <cell r="E233">
            <v>37.231433640502608</v>
          </cell>
          <cell r="F233">
            <v>47.097924837629442</v>
          </cell>
          <cell r="G233">
            <v>80.028337812600597</v>
          </cell>
        </row>
        <row r="234">
          <cell r="B234">
            <v>52.113168453207301</v>
          </cell>
          <cell r="C234">
            <v>44.467948588025635</v>
          </cell>
          <cell r="D234">
            <v>40.823760309273979</v>
          </cell>
          <cell r="E234">
            <v>38.345065945212177</v>
          </cell>
          <cell r="F234">
            <v>20.511832313216626</v>
          </cell>
          <cell r="G234">
            <v>0.23292954635802054</v>
          </cell>
        </row>
        <row r="235">
          <cell r="B235">
            <v>42.955118088497869</v>
          </cell>
          <cell r="C235">
            <v>44.285537545009149</v>
          </cell>
          <cell r="D235">
            <v>42.637959819783674</v>
          </cell>
          <cell r="E235">
            <v>42.260075615133452</v>
          </cell>
          <cell r="F235">
            <v>33.295459562268938</v>
          </cell>
          <cell r="G235">
            <v>14.561862129761526</v>
          </cell>
        </row>
        <row r="236">
          <cell r="B236">
            <v>0</v>
          </cell>
          <cell r="C236">
            <v>0</v>
          </cell>
          <cell r="D236">
            <v>1.0602621360822913</v>
          </cell>
          <cell r="E236">
            <v>1.2202672837290558</v>
          </cell>
          <cell r="F236">
            <v>2.3719781541750615</v>
          </cell>
          <cell r="G236">
            <v>1.1866989768883895</v>
          </cell>
        </row>
        <row r="238">
          <cell r="B238">
            <v>0.13043418930267731</v>
          </cell>
          <cell r="C238">
            <v>7.0750576748328922E-2</v>
          </cell>
          <cell r="D238">
            <v>2.43356210343262</v>
          </cell>
          <cell r="E238">
            <v>3.5563215472869385</v>
          </cell>
          <cell r="F238">
            <v>5.1226649559851367</v>
          </cell>
          <cell r="G238">
            <v>5.1234000487687092</v>
          </cell>
        </row>
        <row r="239">
          <cell r="B239">
            <v>5.4405150677867775</v>
          </cell>
          <cell r="C239">
            <v>9.1475447826815266</v>
          </cell>
          <cell r="D239">
            <v>8.3105505709687009</v>
          </cell>
          <cell r="E239">
            <v>8.6062837311292988</v>
          </cell>
          <cell r="F239">
            <v>7.9100076569978839</v>
          </cell>
          <cell r="G239">
            <v>7.1393310715864713</v>
          </cell>
        </row>
        <row r="240">
          <cell r="B240">
            <v>9.6535493176314002</v>
          </cell>
          <cell r="C240">
            <v>8.8543540279204347</v>
          </cell>
          <cell r="D240">
            <v>7.3993270491707381</v>
          </cell>
          <cell r="E240">
            <v>6.6307156504547322</v>
          </cell>
          <cell r="F240">
            <v>6.8465433161789981</v>
          </cell>
          <cell r="G240">
            <v>2.6891407255961619</v>
          </cell>
        </row>
        <row r="241">
          <cell r="B241">
            <v>2.8687731172196003</v>
          </cell>
          <cell r="C241">
            <v>3.3642602928019492</v>
          </cell>
          <cell r="D241">
            <v>3.4267169698835307</v>
          </cell>
          <cell r="E241">
            <v>3.4817839982001897</v>
          </cell>
          <cell r="F241">
            <v>3.7559245874446523</v>
          </cell>
          <cell r="G241">
            <v>3.8625730399839613</v>
          </cell>
        </row>
        <row r="242">
          <cell r="B242">
            <v>2.5068244970084019</v>
          </cell>
          <cell r="C242">
            <v>2.9279869274558936</v>
          </cell>
          <cell r="D242">
            <v>3.2686562245456141</v>
          </cell>
          <cell r="E242">
            <v>3.3251879138423623</v>
          </cell>
          <cell r="F242">
            <v>5.880586369406327</v>
          </cell>
          <cell r="G242">
            <v>5.7762599092016842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3.5611590317041601</v>
          </cell>
          <cell r="C244">
            <v>8.6065950353813943</v>
          </cell>
          <cell r="D244">
            <v>8.8129020712461443</v>
          </cell>
          <cell r="E244">
            <v>11.012506005507799</v>
          </cell>
          <cell r="F244">
            <v>27.451060198321318</v>
          </cell>
          <cell r="G244">
            <v>34.058353306122477</v>
          </cell>
        </row>
        <row r="245">
          <cell r="B245">
            <v>157.17032891676755</v>
          </cell>
          <cell r="C245">
            <v>162.53260658965945</v>
          </cell>
          <cell r="D245">
            <v>165.49944034516744</v>
          </cell>
          <cell r="E245">
            <v>165.29888504155889</v>
          </cell>
          <cell r="F245">
            <v>163.75344038232862</v>
          </cell>
          <cell r="G245">
            <v>155.87378089297499</v>
          </cell>
        </row>
      </sheetData>
      <sheetData sheetId="47">
        <row r="21">
          <cell r="B21">
            <v>79.52637925206227</v>
          </cell>
          <cell r="C21">
            <v>77.861828377576614</v>
          </cell>
          <cell r="D21">
            <v>72.395258846774112</v>
          </cell>
          <cell r="E21">
            <v>43.489367479310566</v>
          </cell>
          <cell r="F21">
            <v>8.5601145648618804</v>
          </cell>
          <cell r="G21">
            <v>0.91959240531809794</v>
          </cell>
        </row>
        <row r="22">
          <cell r="B22">
            <v>115.4400490396842</v>
          </cell>
          <cell r="C22">
            <v>108.24737439579967</v>
          </cell>
          <cell r="D22">
            <v>88.171407398333102</v>
          </cell>
          <cell r="E22">
            <v>64.789053176784847</v>
          </cell>
          <cell r="F22">
            <v>37.970265758826926</v>
          </cell>
          <cell r="G22">
            <v>1.7870258911460306</v>
          </cell>
        </row>
        <row r="24">
          <cell r="B24">
            <v>0.28814897346793761</v>
          </cell>
          <cell r="C24">
            <v>0.37856605141999894</v>
          </cell>
          <cell r="D24">
            <v>5.9811766729913849</v>
          </cell>
          <cell r="E24">
            <v>6.447605760456514</v>
          </cell>
          <cell r="F24">
            <v>1.6048198780550473</v>
          </cell>
          <cell r="G24">
            <v>2.2495846608683858</v>
          </cell>
        </row>
        <row r="25">
          <cell r="B25">
            <v>4.6120358351178963</v>
          </cell>
          <cell r="C25">
            <v>4.5379594769412392</v>
          </cell>
          <cell r="D25">
            <v>4.224782187913835</v>
          </cell>
          <cell r="E25">
            <v>2.5446618990185068</v>
          </cell>
          <cell r="F25">
            <v>5.4778062124458158</v>
          </cell>
          <cell r="G25">
            <v>4.8946026240866818</v>
          </cell>
        </row>
        <row r="26">
          <cell r="B26">
            <v>2.9785199109530263</v>
          </cell>
          <cell r="C26">
            <v>2.9713517861913172</v>
          </cell>
          <cell r="D26">
            <v>2.9720768068296319</v>
          </cell>
          <cell r="E26">
            <v>2.6888687942100731</v>
          </cell>
          <cell r="F26">
            <v>3.8976251496607222</v>
          </cell>
          <cell r="G26">
            <v>24.047119413779942</v>
          </cell>
        </row>
        <row r="27">
          <cell r="B27">
            <v>2.6961956685911451E-2</v>
          </cell>
          <cell r="C27">
            <v>6.7877765416542529E-2</v>
          </cell>
          <cell r="D27">
            <v>9.3199241229795685E-2</v>
          </cell>
          <cell r="E27">
            <v>2.1769996544245756E-2</v>
          </cell>
          <cell r="F27">
            <v>4.4275765203871414E-2</v>
          </cell>
          <cell r="G27">
            <v>3.344131062306805E-2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9.3206392155002593</v>
          </cell>
          <cell r="F32">
            <v>9.9105565092554126</v>
          </cell>
          <cell r="G32">
            <v>13.228592790690307</v>
          </cell>
        </row>
      </sheetData>
      <sheetData sheetId="48">
        <row r="53">
          <cell r="B53">
            <v>2.8312078580244808</v>
          </cell>
          <cell r="C53">
            <v>2.5307057736554137</v>
          </cell>
          <cell r="D53">
            <v>2.4258661715175549</v>
          </cell>
          <cell r="E53">
            <v>2.3573908319129835</v>
          </cell>
          <cell r="F53">
            <v>2.3634427914680458</v>
          </cell>
          <cell r="G53">
            <v>2.3871133241347895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6.6289727848593403</v>
          </cell>
          <cell r="C55">
            <v>6.0218296950803802</v>
          </cell>
          <cell r="D55">
            <v>5.5870529746254727</v>
          </cell>
          <cell r="E55">
            <v>4.8307618481475556</v>
          </cell>
          <cell r="F55">
            <v>4.3548609450659495</v>
          </cell>
          <cell r="G55">
            <v>3.0832247294651163</v>
          </cell>
        </row>
        <row r="56">
          <cell r="B56">
            <v>3.89187676448728</v>
          </cell>
          <cell r="C56">
            <v>3.3423344065948601</v>
          </cell>
          <cell r="D56">
            <v>3.5982499219289004</v>
          </cell>
          <cell r="E56">
            <v>3.4157627459342801</v>
          </cell>
          <cell r="F56">
            <v>2.4639095656925902</v>
          </cell>
          <cell r="G56">
            <v>0.36474925582857226</v>
          </cell>
        </row>
        <row r="57">
          <cell r="B57">
            <v>7.351431804230959</v>
          </cell>
          <cell r="C57">
            <v>6.5806226454302514</v>
          </cell>
          <cell r="D57">
            <v>6.4378811284334319</v>
          </cell>
          <cell r="E57">
            <v>6.1831716511709951</v>
          </cell>
          <cell r="F57">
            <v>4.2800648975492797</v>
          </cell>
          <cell r="G57">
            <v>1.256462071303138</v>
          </cell>
        </row>
        <row r="58">
          <cell r="B58">
            <v>14.523898646659354</v>
          </cell>
          <cell r="C58">
            <v>14.00826366719631</v>
          </cell>
          <cell r="D58">
            <v>12.452170398792843</v>
          </cell>
          <cell r="E58">
            <v>8.6095744690596465</v>
          </cell>
          <cell r="F58">
            <v>3.6761656642675522</v>
          </cell>
          <cell r="G58">
            <v>0.32911180882636237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-1.1518226629879109</v>
          </cell>
          <cell r="G59">
            <v>-2.8132444493863504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-0.86928809366866311</v>
          </cell>
          <cell r="G60">
            <v>-2.8821133991775372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-1.037917966204762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-7.8128931620556029E-3</v>
          </cell>
          <cell r="G62">
            <v>-0.6422102416503872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-2.4907863881255205E-3</v>
          </cell>
          <cell r="G63">
            <v>-4.5656897488110852E-2</v>
          </cell>
        </row>
        <row r="77">
          <cell r="B77">
            <v>0.83333291603032755</v>
          </cell>
          <cell r="C77">
            <v>1.9047523898831054</v>
          </cell>
        </row>
        <row r="78">
          <cell r="B78">
            <v>0.20051921999410707</v>
          </cell>
          <cell r="C78">
            <v>0.21301302297835284</v>
          </cell>
        </row>
        <row r="79">
          <cell r="B79">
            <v>0.98869721114992637</v>
          </cell>
          <cell r="C79">
            <v>5.2970692078356247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1667" activePane="bottomRight" state="frozen"/>
      <selection activeCell="B1" sqref="B1"/>
      <selection pane="topRight" activeCell="F1" sqref="F1"/>
      <selection pane="bottomLeft" activeCell="B2" sqref="B2"/>
      <selection pane="bottomRight" activeCell="O1690" sqref="O1690"/>
    </sheetView>
  </sheetViews>
  <sheetFormatPr defaultColWidth="11" defaultRowHeight="15.75" x14ac:dyDescent="0.25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25">
      <c r="A2" s="9" t="s">
        <v>5</v>
      </c>
      <c r="B2" s="9" t="s">
        <v>6</v>
      </c>
      <c r="C2" s="2" t="s">
        <v>7</v>
      </c>
      <c r="D2" s="2" t="s">
        <v>15</v>
      </c>
      <c r="E2" s="2" t="s">
        <v>8</v>
      </c>
      <c r="F2" s="3">
        <f>F3+F8+F11+F12+F16+F17+F18+F19</f>
        <v>299.37579004156783</v>
      </c>
      <c r="G2" s="3">
        <f t="shared" ref="G2:K2" si="0">G3+G8+G11+G12+G16+G17+G18+G19</f>
        <v>295.29223602847873</v>
      </c>
      <c r="H2" s="3">
        <f t="shared" si="0"/>
        <v>337.87812949945618</v>
      </c>
      <c r="I2" s="3">
        <f t="shared" si="0"/>
        <v>366.94444192133295</v>
      </c>
      <c r="J2" s="3">
        <f t="shared" si="0"/>
        <v>439.6917174313856</v>
      </c>
      <c r="K2" s="3">
        <f t="shared" si="0"/>
        <v>563.26635628682016</v>
      </c>
    </row>
    <row r="3" spans="1:11" x14ac:dyDescent="0.25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44.771360203734005</v>
      </c>
      <c r="G3" s="1">
        <f t="shared" ref="G3:K3" si="3">SUM(G4:G7)</f>
        <v>47.253423116806104</v>
      </c>
      <c r="H3" s="1">
        <f t="shared" si="3"/>
        <v>47.363889716697926</v>
      </c>
      <c r="I3" s="1">
        <f t="shared" si="3"/>
        <v>48.028841644984226</v>
      </c>
      <c r="J3" s="1">
        <f t="shared" si="3"/>
        <v>48.563952769152074</v>
      </c>
      <c r="K3" s="1">
        <f t="shared" si="3"/>
        <v>63.75581268954803</v>
      </c>
    </row>
    <row r="4" spans="1:11" x14ac:dyDescent="0.25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10.182867486375555</v>
      </c>
      <c r="G4" s="1" cm="1">
        <f t="array" ref="G4">SUMPRODUCT(("RNWWOD1"=[1]OUT_PrimaryEnergyCons!$A$1:$A$1000)*1,[1]OUT_PrimaryEnergyCons!E$1:E$1000)</f>
        <v>11.152963371062279</v>
      </c>
      <c r="H4" s="1" cm="1">
        <f t="array" ref="H4">SUMPRODUCT(("RNWWOD1"=[1]OUT_PrimaryEnergyCons!$A$1:$A$1000)*1,[1]OUT_PrimaryEnergyCons!F$1:F$1000)</f>
        <v>12.609033851550977</v>
      </c>
      <c r="I4" s="1" cm="1">
        <f t="array" ref="I4">SUMPRODUCT(("RNWWOD1"=[1]OUT_PrimaryEnergyCons!$A$1:$A$1000)*1,[1]OUT_PrimaryEnergyCons!G$1:G$1000)</f>
        <v>15.035404796831347</v>
      </c>
      <c r="J4" s="1" cm="1">
        <f t="array" ref="J4">SUMPRODUCT(("RNWWOD1"=[1]OUT_PrimaryEnergyCons!$A$1:$A$1000)*1,[1]OUT_PrimaryEnergyCons!H$1:H$1000)</f>
        <v>17.461877449032716</v>
      </c>
      <c r="K4" s="1" cm="1">
        <f t="array" ref="K4">SUMPRODUCT(("RNWWOD1"=[1]OUT_PrimaryEnergyCons!$A$1:$A$1000)*1,[1]OUT_PrimaryEnergyCons!I$1:I$1000)</f>
        <v>17.462042203574558</v>
      </c>
    </row>
    <row r="5" spans="1:11" x14ac:dyDescent="0.25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7.4597525510408609</v>
      </c>
      <c r="G5" s="1" cm="1">
        <f t="array" ref="G5">SUMPRODUCT(("RNWWOD2"=[1]OUT_PrimaryEnergyCons!$A$1:$A$1000)*1,[1]OUT_PrimaryEnergyCons!E$1:E$1000)</f>
        <v>8.0030429646941208</v>
      </c>
      <c r="H5" s="1" cm="1">
        <f t="array" ref="H5">SUMPRODUCT(("RNWWOD2"=[1]OUT_PrimaryEnergyCons!$A$1:$A$1000)*1,[1]OUT_PrimaryEnergyCons!F$1:F$1000)</f>
        <v>8.8189479244222486</v>
      </c>
      <c r="I5" s="1" cm="1">
        <f t="array" ref="I5">SUMPRODUCT(("RNWWOD2"=[1]OUT_PrimaryEnergyCons!$A$1:$A$1000)*1,[1]OUT_PrimaryEnergyCons!G$1:G$1000)</f>
        <v>10.178355395052661</v>
      </c>
      <c r="J5" s="1" cm="1">
        <f t="array" ref="J5">SUMPRODUCT(("RNWWOD2"=[1]OUT_PrimaryEnergyCons!$A$1:$A$1000)*1,[1]OUT_PrimaryEnergyCons!H$1:H$1000)</f>
        <v>10.23075455452018</v>
      </c>
      <c r="K5" s="1" cm="1">
        <f t="array" ref="K5">SUMPRODUCT(("RNWWOD2"=[1]OUT_PrimaryEnergyCons!$A$1:$A$1000)*1,[1]OUT_PrimaryEnergyCons!I$1:I$1000)</f>
        <v>7.6167135050859924</v>
      </c>
    </row>
    <row r="6" spans="1:11" x14ac:dyDescent="0.25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2.6230474164911746</v>
      </c>
      <c r="G6" s="1" cm="1">
        <f t="array" ref="G6">SUMPRODUCT(("RNWWOD3"=[1]OUT_PrimaryEnergyCons!$A$1:$A$1000)*1,[1]OUT_PrimaryEnergyCons!E$1:E$1000)</f>
        <v>3.2646609157372928</v>
      </c>
      <c r="H6" s="1" cm="1">
        <f t="array" ref="H6">SUMPRODUCT(("RNWWOD3"=[1]OUT_PrimaryEnergyCons!$A$1:$A$1000)*1,[1]OUT_PrimaryEnergyCons!F$1:F$1000)</f>
        <v>4.2286438244384312</v>
      </c>
      <c r="I6" s="1" cm="1">
        <f t="array" ref="I6">SUMPRODUCT(("RNWWOD3"=[1]OUT_PrimaryEnergyCons!$A$1:$A$1000)*1,[1]OUT_PrimaryEnergyCons!G$1:G$1000)</f>
        <v>5.8347819692896419</v>
      </c>
      <c r="J6" s="1" cm="1">
        <f t="array" ref="J6">SUMPRODUCT(("RNWWOD3"=[1]OUT_PrimaryEnergyCons!$A$1:$A$1000)*1,[1]OUT_PrimaryEnergyCons!H$1:H$1000)</f>
        <v>6.3803620138925616</v>
      </c>
      <c r="K6" s="1" cm="1">
        <f t="array" ref="K6">SUMPRODUCT(("RNWWOD3"=[1]OUT_PrimaryEnergyCons!$A$1:$A$1000)*1,[1]OUT_PrimaryEnergyCons!I$1:I$1000)</f>
        <v>4.2597106024637679</v>
      </c>
    </row>
    <row r="7" spans="1:11" x14ac:dyDescent="0.25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24.505692749826419</v>
      </c>
      <c r="G7" s="1" cm="1">
        <f t="array" ref="G7">SUMPRODUCT(("RNWWOD4"=[1]OUT_PrimaryEnergyCons!$A$1:$A$1000)*1+("RNWWOD5"=[1]OUT_PrimaryEnergyCons!$A$1:$A$1000)*1,[1]OUT_PrimaryEnergyCons!E$1:E$1000)</f>
        <v>24.832755865312411</v>
      </c>
      <c r="H7" s="1" cm="1">
        <f t="array" ref="H7">SUMPRODUCT(("RNWWOD4"=[1]OUT_PrimaryEnergyCons!$A$1:$A$1000)*1+("RNWWOD5"=[1]OUT_PrimaryEnergyCons!$A$1:$A$1000)*1,[1]OUT_PrimaryEnergyCons!F$1:F$1000)</f>
        <v>21.707264116286268</v>
      </c>
      <c r="I7" s="1" cm="1">
        <f t="array" ref="I7">SUMPRODUCT(("RNWWOD4"=[1]OUT_PrimaryEnergyCons!$A$1:$A$1000)*1+("RNWWOD5"=[1]OUT_PrimaryEnergyCons!$A$1:$A$1000)*1,[1]OUT_PrimaryEnergyCons!G$1:G$1000)</f>
        <v>16.98029948381058</v>
      </c>
      <c r="J7" s="1" cm="1">
        <f t="array" ref="J7">SUMPRODUCT(("RNWWOD4"=[1]OUT_PrimaryEnergyCons!$A$1:$A$1000)*1+("RNWWOD5"=[1]OUT_PrimaryEnergyCons!$A$1:$A$1000)*1,[1]OUT_PrimaryEnergyCons!H$1:H$1000)</f>
        <v>14.490958751706621</v>
      </c>
      <c r="K7" s="1" cm="1">
        <f t="array" ref="K7">SUMPRODUCT(("RNWWOD4"=[1]OUT_PrimaryEnergyCons!$A$1:$A$1000)*1+("RNWWOD5"=[1]OUT_PrimaryEnergyCons!$A$1:$A$1000)*1,[1]OUT_PrimaryEnergyCons!I$1:I$1000)</f>
        <v>34.417346378423709</v>
      </c>
    </row>
    <row r="8" spans="1:11" x14ac:dyDescent="0.25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772</v>
      </c>
      <c r="E8" t="s">
        <v>8</v>
      </c>
      <c r="F8" s="1">
        <f>SUM(F9:F10)</f>
        <v>69.3950026999957</v>
      </c>
      <c r="G8" s="1">
        <f t="shared" ref="G8:K8" si="7">SUM(G9:G10)</f>
        <v>69.663657776439678</v>
      </c>
      <c r="H8" s="1">
        <f t="shared" si="7"/>
        <v>69.270552423829969</v>
      </c>
      <c r="I8" s="1">
        <f t="shared" si="7"/>
        <v>68.862050682408309</v>
      </c>
      <c r="J8" s="1">
        <f t="shared" si="7"/>
        <v>69.206378285833068</v>
      </c>
      <c r="K8" s="1">
        <f t="shared" si="7"/>
        <v>77.50237298241008</v>
      </c>
    </row>
    <row r="9" spans="1:11" x14ac:dyDescent="0.25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35.613400917646175</v>
      </c>
      <c r="G9" s="1" cm="1">
        <f t="array" ref="G9">SUMPRODUCT(("RNNWWST1"=[1]OUT_PrimaryEnergyCons!$A$1:$A$1000)*1,[1]OUT_PrimaryEnergyCons!E$1:E$1000)</f>
        <v>35.882738680355594</v>
      </c>
      <c r="H9" s="1" cm="1">
        <f t="array" ref="H9">SUMPRODUCT(("RNNWWST1"=[1]OUT_PrimaryEnergyCons!$A$1:$A$1000)*1,[1]OUT_PrimaryEnergyCons!F$1:F$1000)</f>
        <v>35.489619540798628</v>
      </c>
      <c r="I9" s="1" cm="1">
        <f t="array" ref="I9">SUMPRODUCT(("RNNWWST1"=[1]OUT_PrimaryEnergyCons!$A$1:$A$1000)*1,[1]OUT_PrimaryEnergyCons!G$1:G$1000)</f>
        <v>35.04000718370169</v>
      </c>
      <c r="J9" s="1" cm="1">
        <f t="array" ref="J9">SUMPRODUCT(("RNNWWST1"=[1]OUT_PrimaryEnergyCons!$A$1:$A$1000)*1,[1]OUT_PrimaryEnergyCons!H$1:H$1000)</f>
        <v>35.160800158831144</v>
      </c>
      <c r="K9" s="1" cm="1">
        <f t="array" ref="K9">SUMPRODUCT(("RNNWWST1"=[1]OUT_PrimaryEnergyCons!$A$1:$A$1000)*1,[1]OUT_PrimaryEnergyCons!I$1:I$1000)</f>
        <v>35.603650069082576</v>
      </c>
    </row>
    <row r="10" spans="1:11" x14ac:dyDescent="0.25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33.781601782349533</v>
      </c>
      <c r="G10" s="1" cm="1">
        <f t="array" ref="G10">SUMPRODUCT(("RNWWST1"=[1]OUT_PrimaryEnergyCons!$A$1:$A$1000)*1,[1]OUT_PrimaryEnergyCons!E$1:E$1000)</f>
        <v>33.780919096084084</v>
      </c>
      <c r="H10" s="1" cm="1">
        <f t="array" ref="H10">SUMPRODUCT(("RNWWST1"=[1]OUT_PrimaryEnergyCons!$A$1:$A$1000)*1,[1]OUT_PrimaryEnergyCons!F$1:F$1000)</f>
        <v>33.780932883031333</v>
      </c>
      <c r="I10" s="1" cm="1">
        <f t="array" ref="I10">SUMPRODUCT(("RNWWST1"=[1]OUT_PrimaryEnergyCons!$A$1:$A$1000)*1,[1]OUT_PrimaryEnergyCons!G$1:G$1000)</f>
        <v>33.82204349870662</v>
      </c>
      <c r="J10" s="1" cm="1">
        <f t="array" ref="J10">SUMPRODUCT(("RNWWST1"=[1]OUT_PrimaryEnergyCons!$A$1:$A$1000)*1,[1]OUT_PrimaryEnergyCons!H$1:H$1000)</f>
        <v>34.045578127001924</v>
      </c>
      <c r="K10" s="1" cm="1">
        <f t="array" ref="K10">SUMPRODUCT(("RNWWST1"=[1]OUT_PrimaryEnergyCons!$A$1:$A$1000)*1,[1]OUT_PrimaryEnergyCons!I$1:I$1000)</f>
        <v>41.898722913327504</v>
      </c>
    </row>
    <row r="11" spans="1:11" x14ac:dyDescent="0.25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3.8009406184355403</v>
      </c>
      <c r="G11" s="1" cm="1">
        <f t="array" ref="G11">SUMPRODUCT(("mnr"=[1]OUT_PrimaryEnergyCons!$C$1:$C$1000)*1,[1]OUT_PrimaryEnergyCons!E$1:E$1000)</f>
        <v>12.945588837795219</v>
      </c>
      <c r="H11" s="1" cm="1">
        <f t="array" ref="H11">SUMPRODUCT(("mnr"=[1]OUT_PrimaryEnergyCons!$C$1:$C$1000)*1,[1]OUT_PrimaryEnergyCons!F$1:F$1000)</f>
        <v>15.339783199299095</v>
      </c>
      <c r="I11" s="1" cm="1">
        <f t="array" ref="I11">SUMPRODUCT(("mnr"=[1]OUT_PrimaryEnergyCons!$C$1:$C$1000)*1,[1]OUT_PrimaryEnergyCons!G$1:G$1000)</f>
        <v>16.486509511147332</v>
      </c>
      <c r="J11" s="1" cm="1">
        <f t="array" ref="J11">SUMPRODUCT(("mnr"=[1]OUT_PrimaryEnergyCons!$C$1:$C$1000)*1,[1]OUT_PrimaryEnergyCons!H$1:H$1000)</f>
        <v>19.021056361045083</v>
      </c>
      <c r="K11" s="1" cm="1">
        <f t="array" ref="K11">SUMPRODUCT(("mnr"=[1]OUT_PrimaryEnergyCons!$C$1:$C$1000)*1,[1]OUT_PrimaryEnergyCons!I$1:I$1000)</f>
        <v>26.999841761508769</v>
      </c>
    </row>
    <row r="12" spans="1:11" x14ac:dyDescent="0.25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149.43260626327174</v>
      </c>
      <c r="G12" s="1">
        <f t="shared" ref="G12:K12" si="8">SUM(G13:G15)</f>
        <v>126.11510502125877</v>
      </c>
      <c r="H12" s="1">
        <f t="shared" si="8"/>
        <v>142.51708067718366</v>
      </c>
      <c r="I12" s="1">
        <f t="shared" si="8"/>
        <v>150.5320715602503</v>
      </c>
      <c r="J12" s="1">
        <f t="shared" si="8"/>
        <v>151.72525628514347</v>
      </c>
      <c r="K12" s="1">
        <f t="shared" si="8"/>
        <v>152.58741698718663</v>
      </c>
    </row>
    <row r="13" spans="1:11" x14ac:dyDescent="0.25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66.745691847911402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49.798618483094877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68.25043816013617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69.907675022366107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69.000123689933815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69.166866580684939</v>
      </c>
    </row>
    <row r="14" spans="1:11" x14ac:dyDescent="0.25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66.633058715448854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55.764357285874084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65.835942676216575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64.791258553015652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66.301285369407481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66.135925214166207</v>
      </c>
    </row>
    <row r="15" spans="1:11" x14ac:dyDescent="0.25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16.053855699911466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20.55212925228982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8.4306998408308917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15.833137984868534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16.423847225802188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17.284625192335479</v>
      </c>
    </row>
    <row r="16" spans="1:11" x14ac:dyDescent="0.25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16.524622182147816</v>
      </c>
      <c r="H16" s="1" cm="1">
        <f t="array" ref="H16">SUMPRODUCT(ISNUMBER(SEARCH("SOL",[1]OUT_PrimaryEnergyCons!$C$1:$C$1000))*1,[1]OUT_PrimaryEnergyCons!F$1:F$1000)</f>
        <v>32.943628140392129</v>
      </c>
      <c r="I16" s="1" cm="1">
        <f t="array" ref="I16">SUMPRODUCT(ISNUMBER(SEARCH("SOL",[1]OUT_PrimaryEnergyCons!$C$1:$C$1000))*1,[1]OUT_PrimaryEnergyCons!G$1:G$1000)</f>
        <v>41.576578867968969</v>
      </c>
      <c r="J16" s="1" cm="1">
        <f t="array" ref="J16">SUMPRODUCT(ISNUMBER(SEARCH("SOL",[1]OUT_PrimaryEnergyCons!$C$1:$C$1000))*1,[1]OUT_PrimaryEnergyCons!H$1:H$1000)</f>
        <v>82.917206233177026</v>
      </c>
      <c r="K16" s="1" cm="1">
        <f t="array" ref="K16">SUMPRODUCT(ISNUMBER(SEARCH("SOL",[1]OUT_PrimaryEnergyCons!$C$1:$C$1000))*1,[1]OUT_PrimaryEnergyCons!I$1:I$1000)</f>
        <v>127.5530752385833</v>
      </c>
    </row>
    <row r="17" spans="1:18" x14ac:dyDescent="0.25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0.53104063626617826</v>
      </c>
      <c r="G17" s="1" cm="1">
        <f t="array" ref="G17">SUMPRODUCT(ISNUMBER(SEARCH("wnd",[1]OUT_PrimaryEnergyCons!$C$1:$C$1000))*1,[1]OUT_PrimaryEnergyCons!E$1:E$1000)</f>
        <v>0.54552224302501962</v>
      </c>
      <c r="H17" s="1" cm="1">
        <f t="array" ref="H17">SUMPRODUCT(ISNUMBER(SEARCH("wnd",[1]OUT_PrimaryEnergyCons!$C$1:$C$1000))*1,[1]OUT_PrimaryEnergyCons!F$1:F$1000)</f>
        <v>1.9527010821287696</v>
      </c>
      <c r="I17" s="1" cm="1">
        <f t="array" ref="I17">SUMPRODUCT(ISNUMBER(SEARCH("wnd",[1]OUT_PrimaryEnergyCons!$C$1:$C$1000))*1,[1]OUT_PrimaryEnergyCons!G$1:G$1000)</f>
        <v>7.7819682442979312</v>
      </c>
      <c r="J17" s="1" cm="1">
        <f t="array" ref="J17">SUMPRODUCT(ISNUMBER(SEARCH("wnd",[1]OUT_PrimaryEnergyCons!$C$1:$C$1000))*1,[1]OUT_PrimaryEnergyCons!H$1:H$1000)</f>
        <v>18.488496687979861</v>
      </c>
      <c r="K17" s="1" cm="1">
        <f t="array" ref="K17">SUMPRODUCT(ISNUMBER(SEARCH("wnd",[1]OUT_PrimaryEnergyCons!$C$1:$C$1000))*1,[1]OUT_PrimaryEnergyCons!I$1:I$1000)</f>
        <v>36.163497260325542</v>
      </c>
    </row>
    <row r="18" spans="1:18" x14ac:dyDescent="0.25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18.88839421079145</v>
      </c>
      <c r="G18" s="1">
        <f>[1]Overview!C$9-G19</f>
        <v>22.24431685100614</v>
      </c>
      <c r="H18" s="1">
        <f>[1]Overview!D$9-H19</f>
        <v>28.49049425992461</v>
      </c>
      <c r="I18" s="1">
        <f>[1]Overview!E$9-I19</f>
        <v>33.676421410275836</v>
      </c>
      <c r="J18" s="1">
        <f>[1]Overview!F$9-J19</f>
        <v>42.677686302451583</v>
      </c>
      <c r="K18" s="1">
        <f>[1]Overview!G$9-K19</f>
        <v>70.612152567894597</v>
      </c>
    </row>
    <row r="19" spans="1:18" x14ac:dyDescent="0.25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7.0916845066033982</v>
      </c>
      <c r="K19" s="1">
        <f>+[1]Overview!G$28</f>
        <v>8.0921867993632777</v>
      </c>
    </row>
    <row r="20" spans="1:18" x14ac:dyDescent="0.25">
      <c r="A20" s="9" t="str">
        <f t="shared" si="4"/>
        <v>STEM</v>
      </c>
      <c r="B20" s="9" t="str">
        <f t="shared" si="5"/>
        <v>SPS1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791.39887240750738</v>
      </c>
      <c r="G20" s="3">
        <f t="shared" si="9"/>
        <v>702.44307690415064</v>
      </c>
      <c r="H20" s="3">
        <f t="shared" si="9"/>
        <v>613.72464124688418</v>
      </c>
      <c r="I20" s="3">
        <f t="shared" si="9"/>
        <v>528.10577876665184</v>
      </c>
      <c r="J20" s="3">
        <f t="shared" si="9"/>
        <v>319.64668286708832</v>
      </c>
      <c r="K20" s="3">
        <f t="shared" si="9"/>
        <v>97.967034684202758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3.6613559075630717</v>
      </c>
      <c r="G21" s="1" cm="1">
        <f t="array" ref="G21">SUMPRODUCT(("COA"=[1]OUT_PrimaryEnergyCons!$C$4:$C$10000)*1,[1]OUT_PrimaryEnergyCons!E$4:E$10000)</f>
        <v>3.5649715625664666</v>
      </c>
      <c r="H21" s="1" cm="1">
        <f t="array" ref="H21">SUMPRODUCT(("COA"=[1]OUT_PrimaryEnergyCons!$C$4:$C$10000)*1,[1]OUT_PrimaryEnergyCons!F$4:F$10000)</f>
        <v>0.393675889316494</v>
      </c>
      <c r="I21" s="1" cm="1">
        <f t="array" ref="I21">SUMPRODUCT(("COA"=[1]OUT_PrimaryEnergyCons!$C$4:$C$10000)*1,[1]OUT_PrimaryEnergyCons!G$4:G$10000)</f>
        <v>0.12926160706328979</v>
      </c>
      <c r="J21" s="1" cm="1">
        <f t="array" ref="J21">SUMPRODUCT(("COA"=[1]OUT_PrimaryEnergyCons!$C$4:$C$10000)*1,[1]OUT_PrimaryEnergyCons!H$4:H$10000)</f>
        <v>9.9745813816534593E-2</v>
      </c>
      <c r="K21" s="1" cm="1">
        <f t="array" ref="K21">SUMPRODUCT(("COA"=[1]OUT_PrimaryEnergyCons!$C$4:$C$10000)*1,[1]OUT_PrimaryEnergyCons!I$4:I$10000)</f>
        <v>2.3451547930659681E-2</v>
      </c>
    </row>
    <row r="22" spans="1:18" x14ac:dyDescent="0.25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780</v>
      </c>
      <c r="E22" t="s">
        <v>8</v>
      </c>
      <c r="F22" s="1">
        <f>F23+F29</f>
        <v>314.00842672471128</v>
      </c>
      <c r="G22" s="1">
        <f t="shared" ref="G22:K22" si="10">G23+G29</f>
        <v>288.78227201322488</v>
      </c>
      <c r="H22" s="1">
        <f t="shared" si="10"/>
        <v>253.19304571609965</v>
      </c>
      <c r="I22" s="1">
        <f t="shared" si="10"/>
        <v>187.42445244509059</v>
      </c>
      <c r="J22" s="1">
        <f t="shared" si="10"/>
        <v>90.918548644872416</v>
      </c>
      <c r="K22" s="1">
        <f t="shared" si="10"/>
        <v>29.969611786985901</v>
      </c>
    </row>
    <row r="23" spans="1:18" x14ac:dyDescent="0.25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306.76423816440735</v>
      </c>
      <c r="G23" s="1">
        <f t="shared" ref="G23:K23" si="14">SUM(G24:G28)</f>
        <v>281.43874343026823</v>
      </c>
      <c r="H23" s="1">
        <f t="shared" si="14"/>
        <v>246.23528236763664</v>
      </c>
      <c r="I23" s="1">
        <f t="shared" si="14"/>
        <v>181.7167586067342</v>
      </c>
      <c r="J23" s="1">
        <f t="shared" si="14"/>
        <v>79.343214091416286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105.00350721677349</v>
      </c>
      <c r="G24" s="1" cm="1">
        <f t="array" ref="G24">SUMPRODUCT(("LFO"=[1]OUT_PrimaryEnergyCons!$C$4:$C$10000)*1,[1]OUT_PrimaryEnergyCons!E$4:E$10000)</f>
        <v>91.095647435291838</v>
      </c>
      <c r="H24" s="1" cm="1">
        <f t="array" ref="H24">SUMPRODUCT(("LFO"=[1]OUT_PrimaryEnergyCons!$C$4:$C$10000)*1,[1]OUT_PrimaryEnergyCons!F$4:F$10000)</f>
        <v>81.355165445606332</v>
      </c>
      <c r="I24" s="1" cm="1">
        <f t="array" ref="I24">SUMPRODUCT(("LFO"=[1]OUT_PrimaryEnergyCons!$C$4:$C$10000)*1,[1]OUT_PrimaryEnergyCons!G$4:G$10000)</f>
        <v>69.442959590085579</v>
      </c>
      <c r="J24" s="1" cm="1">
        <f t="array" ref="J24">SUMPRODUCT(("LFO"=[1]OUT_PrimaryEnergyCons!$C$4:$C$10000)*1,[1]OUT_PrimaryEnergyCons!H$4:H$10000)</f>
        <v>33.01175955910378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2.776926824717576</v>
      </c>
      <c r="G25" s="1" cm="1">
        <f t="array" ref="G25">SUMPRODUCT(("HFO"=[1]OUT_PrimaryEnergyCons!$C$4:$C$10000)*1,[1]OUT_PrimaryEnergyCons!E$4:E$10000)</f>
        <v>5.2803454908493981E-2</v>
      </c>
      <c r="H25" s="1" cm="1">
        <f t="array" ref="H25">SUMPRODUCT(("HFO"=[1]OUT_PrimaryEnergyCons!$C$4:$C$10000)*1,[1]OUT_PrimaryEnergyCons!F$4:F$10000)</f>
        <v>6.9591269489507709E-2</v>
      </c>
      <c r="I25" s="1" cm="1">
        <f t="array" ref="I25">SUMPRODUCT(("HFO"=[1]OUT_PrimaryEnergyCons!$C$4:$C$10000)*1,[1]OUT_PrimaryEnergyCons!G$4:G$10000)</f>
        <v>7.9389031758863124E-2</v>
      </c>
      <c r="J25" s="1" cm="1">
        <f t="array" ref="J25">SUMPRODUCT(("HFO"=[1]OUT_PrimaryEnergyCons!$C$4:$C$10000)*1,[1]OUT_PrimaryEnergyCons!H$4:H$10000)</f>
        <v>0.10575300474633231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117.16187218363518</v>
      </c>
      <c r="G26" s="1" cm="1">
        <f t="array" ref="G26">SUMPRODUCT(("DSL"=[1]OUT_PrimaryEnergyCons!$C$4:$C$10000)*1,[1]OUT_PrimaryEnergyCons!E$4:E$10000)</f>
        <v>109.8619166283878</v>
      </c>
      <c r="H26" s="1" cm="1">
        <f t="array" ref="H26">SUMPRODUCT(("DSL"=[1]OUT_PrimaryEnergyCons!$C$4:$C$10000)*1,[1]OUT_PrimaryEnergyCons!F$4:F$10000)</f>
        <v>89.486510528971877</v>
      </c>
      <c r="I26" s="1" cm="1">
        <f t="array" ref="I26">SUMPRODUCT(("DSL"=[1]OUT_PrimaryEnergyCons!$C$4:$C$10000)*1,[1]OUT_PrimaryEnergyCons!G$4:G$10000)</f>
        <v>65.755401442940808</v>
      </c>
      <c r="J26" s="1" cm="1">
        <f t="array" ref="J26">SUMPRODUCT(("DSL"=[1]OUT_PrimaryEnergyCons!$C$4:$C$10000)*1,[1]OUT_PrimaryEnergyCons!H$4:H$10000)</f>
        <v>36.620760326453166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80.712546572901957</v>
      </c>
      <c r="G27" s="1" cm="1">
        <f t="array" ref="G27">SUMPRODUCT(("GSL"=[1]OUT_PrimaryEnergyCons!$C$4:$C$10000)*1,[1]OUT_PrimaryEnergyCons!E$4:E$10000)</f>
        <v>79.023161028126367</v>
      </c>
      <c r="H27" s="1" cm="1">
        <f t="array" ref="H27">SUMPRODUCT(("GSL"=[1]OUT_PrimaryEnergyCons!$C$4:$C$10000)*1,[1]OUT_PrimaryEnergyCons!F$4:F$10000)</f>
        <v>73.475055964253258</v>
      </c>
      <c r="I27" s="1" cm="1">
        <f t="array" ref="I27">SUMPRODUCT(("GSL"=[1]OUT_PrimaryEnergyCons!$C$4:$C$10000)*1,[1]OUT_PrimaryEnergyCons!G$4:G$10000)</f>
        <v>44.137988438091384</v>
      </c>
      <c r="J27" s="1" cm="1">
        <f t="array" ref="J27">SUMPRODUCT(("GSL"=[1]OUT_PrimaryEnergyCons!$C$4:$C$10000)*1,[1]OUT_PrimaryEnergyCons!H$4:H$10000)</f>
        <v>8.2607888050009031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2.301020103857558</v>
      </c>
      <c r="J28" s="1" cm="1">
        <f t="array" ref="J28">SUMPRODUCT(("KER"=[1]OUT_PrimaryEnergyCons!$C$4:$C$10000)*1,[1]OUT_PrimaryEnergyCons!H$4:H$10000)</f>
        <v>1.3441523961121047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782</v>
      </c>
      <c r="E29" t="s">
        <v>8</v>
      </c>
      <c r="F29" s="1">
        <f>SUM(F30:F31)</f>
        <v>7.2441885603039342</v>
      </c>
      <c r="G29" s="1">
        <f t="shared" ref="G29:K29" si="18">SUM(G30:G31)</f>
        <v>7.3435285829566554</v>
      </c>
      <c r="H29" s="1">
        <f t="shared" si="18"/>
        <v>6.957763348463013</v>
      </c>
      <c r="I29" s="1">
        <f t="shared" si="18"/>
        <v>5.7076938383564011</v>
      </c>
      <c r="J29" s="1">
        <f t="shared" si="18"/>
        <v>11.57533455345613</v>
      </c>
      <c r="K29" s="1">
        <f t="shared" si="18"/>
        <v>29.969611786985901</v>
      </c>
    </row>
    <row r="30" spans="1:18" x14ac:dyDescent="0.25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2.809924255098545</v>
      </c>
      <c r="G30" s="1" cm="1">
        <f t="array" ref="G30">SUMPRODUCT(ISNUMBER(SEARCH("IMPBDS",[1]OUT_SyntheticFuels!$C$4:$C$1000))*1,("Var_Fout"=[1]OUT_SyntheticFuels!$B$4:$B$1000)*1,[1]OUT_SyntheticFuels!F$4:F$1000)</f>
        <v>2.7641647144680634</v>
      </c>
      <c r="H30" s="1" cm="1">
        <f t="array" ref="H30">SUMPRODUCT(ISNUMBER(SEARCH("IMPBDS",[1]OUT_SyntheticFuels!$C$4:$C$1000))*1,("Var_Fout"=[1]OUT_SyntheticFuels!$B$4:$B$1000)*1,[1]OUT_SyntheticFuels!G$4:G$1000)</f>
        <v>2.7512762498303482</v>
      </c>
      <c r="I30" s="1" cm="1">
        <f t="array" ref="I30">SUMPRODUCT(ISNUMBER(SEARCH("IMPBDS",[1]OUT_SyntheticFuels!$C$4:$C$1000))*1,("Var_Fout"=[1]OUT_SyntheticFuels!$B$4:$B$1000)*1,[1]OUT_SyntheticFuels!H$4:H$1000)</f>
        <v>3.1353463687987153</v>
      </c>
      <c r="J30" s="1" cm="1">
        <f t="array" ref="J30">SUMPRODUCT(ISNUMBER(SEARCH("IMPBDS",[1]OUT_SyntheticFuels!$C$4:$C$1000))*1,("Var_Fout"=[1]OUT_SyntheticFuels!$B$4:$B$1000)*1,[1]OUT_SyntheticFuels!I$4:I$1000)</f>
        <v>6.041078641201727</v>
      </c>
      <c r="K30" s="1" cm="1">
        <f t="array" ref="K30">SUMPRODUCT(ISNUMBER(SEARCH("IMPBDS",[1]OUT_SyntheticFuels!$C$4:$C$1000))*1,("Var_Fout"=[1]OUT_SyntheticFuels!$B$4:$B$1000)*1,[1]OUT_SyntheticFuels!J$4:J$1000)</f>
        <v>25.01372556109914</v>
      </c>
    </row>
    <row r="31" spans="1:18" x14ac:dyDescent="0.25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4.4342643052053896</v>
      </c>
      <c r="G31" s="1" cm="1">
        <f t="array" ref="G31">SUMPRODUCT(ISNUMBER(SEARCH("IMPeth",[1]OUT_SyntheticFuels!$C$4:$C$1000))*1,("Var_Fout"=[1]OUT_SyntheticFuels!$B$4:$B$1000)*1,[1]OUT_SyntheticFuels!F$4:F$1000)</f>
        <v>4.579363868488592</v>
      </c>
      <c r="H31" s="1" cm="1">
        <f t="array" ref="H31">SUMPRODUCT(ISNUMBER(SEARCH("IMPeth",[1]OUT_SyntheticFuels!$C$4:$C$1000))*1,("Var_Fout"=[1]OUT_SyntheticFuels!$B$4:$B$1000)*1,[1]OUT_SyntheticFuels!G$4:G$1000)</f>
        <v>4.2064870986326648</v>
      </c>
      <c r="I31" s="1" cm="1">
        <f t="array" ref="I31">SUMPRODUCT(ISNUMBER(SEARCH("IMPeth",[1]OUT_SyntheticFuels!$C$4:$C$1000))*1,("Var_Fout"=[1]OUT_SyntheticFuels!$B$4:$B$1000)*1,[1]OUT_SyntheticFuels!H$4:H$1000)</f>
        <v>2.5723474695576858</v>
      </c>
      <c r="J31" s="1" cm="1">
        <f t="array" ref="J31">SUMPRODUCT(ISNUMBER(SEARCH("IMPeth",[1]OUT_SyntheticFuels!$C$4:$C$1000))*1,("Var_Fout"=[1]OUT_SyntheticFuels!$B$4:$B$1000)*1,[1]OUT_SyntheticFuels!I$4:I$1000)</f>
        <v>5.5342559122544026</v>
      </c>
      <c r="K31" s="1" cm="1">
        <f t="array" ref="K31">SUMPRODUCT(ISNUMBER(SEARCH("IMPeth",[1]OUT_SyntheticFuels!$C$4:$C$1000))*1,("Var_Fout"=[1]OUT_SyntheticFuels!$B$4:$B$1000)*1,[1]OUT_SyntheticFuels!J$4:J$1000)</f>
        <v>4.9558862258867595</v>
      </c>
    </row>
    <row r="32" spans="1:18" x14ac:dyDescent="0.25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7.2441885603039342</v>
      </c>
      <c r="G32" s="1">
        <f t="shared" si="19"/>
        <v>7.3435285829566554</v>
      </c>
      <c r="H32" s="1">
        <f t="shared" si="19"/>
        <v>6.957763348463013</v>
      </c>
      <c r="I32" s="1">
        <f t="shared" si="19"/>
        <v>5.7076938383564011</v>
      </c>
      <c r="J32" s="1">
        <f t="shared" si="19"/>
        <v>7.7147102372873073</v>
      </c>
      <c r="K32" s="1">
        <f t="shared" si="19"/>
        <v>10.996964867088487</v>
      </c>
    </row>
    <row r="33" spans="1:11" x14ac:dyDescent="0.25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2.809924255098545</v>
      </c>
      <c r="G33" s="1">
        <f t="shared" si="20"/>
        <v>2.7641647144680634</v>
      </c>
      <c r="H33" s="1">
        <f t="shared" si="20"/>
        <v>2.7512762498303482</v>
      </c>
      <c r="I33" s="1">
        <f t="shared" si="20"/>
        <v>3.1353463687987153</v>
      </c>
      <c r="J33" s="1">
        <f>IF(J30-MAX(F30:I30)&lt;0,J30,MAX(F30:I30))</f>
        <v>3.1353463687987153</v>
      </c>
      <c r="K33" s="1">
        <f>IF(K30-MAX(F30:J30)&lt;0,K30,MAX(F30:J30))</f>
        <v>6.041078641201727</v>
      </c>
    </row>
    <row r="34" spans="1:11" x14ac:dyDescent="0.25">
      <c r="A34" s="5" t="str">
        <f>A33</f>
        <v>STEM</v>
      </c>
      <c r="B34" s="5" t="str">
        <f>B33</f>
        <v>SPS1</v>
      </c>
      <c r="C34" s="5" t="str">
        <f>C33</f>
        <v>CH</v>
      </c>
      <c r="D34" t="s">
        <v>534</v>
      </c>
      <c r="E34" t="s">
        <v>8</v>
      </c>
      <c r="F34" s="1">
        <f t="shared" si="20"/>
        <v>4.4342643052053896</v>
      </c>
      <c r="G34" s="1">
        <f t="shared" si="20"/>
        <v>4.579363868488592</v>
      </c>
      <c r="H34" s="1">
        <f t="shared" si="20"/>
        <v>4.2064870986326648</v>
      </c>
      <c r="I34" s="1">
        <f t="shared" si="20"/>
        <v>2.5723474695576858</v>
      </c>
      <c r="J34" s="1">
        <f>IF(J31-MAX(F31:I31)&lt;0,J31,MAX(F31:I31))</f>
        <v>4.579363868488592</v>
      </c>
      <c r="K34" s="1">
        <f>IF(K31-MAX(F31:J31)&lt;0,K31,MAX(F31:J31))</f>
        <v>4.9558862258867595</v>
      </c>
    </row>
    <row r="35" spans="1:11" x14ac:dyDescent="0.25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3.8606243161688223</v>
      </c>
      <c r="K35" s="1">
        <f t="shared" si="21"/>
        <v>18.972646919897414</v>
      </c>
    </row>
    <row r="36" spans="1:11" x14ac:dyDescent="0.25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2.9057322724030117</v>
      </c>
      <c r="K36" s="1">
        <f>K30-K33</f>
        <v>18.972646919897414</v>
      </c>
    </row>
    <row r="37" spans="1:11" x14ac:dyDescent="0.25">
      <c r="A37" s="5" t="str">
        <f>A36</f>
        <v>STEM</v>
      </c>
      <c r="B37" s="5" t="str">
        <f>B36</f>
        <v>SPS1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0.95489204376581061</v>
      </c>
      <c r="K37" s="1">
        <f>K31-K34</f>
        <v>0</v>
      </c>
    </row>
    <row r="38" spans="1:11" x14ac:dyDescent="0.25">
      <c r="A38" s="5"/>
      <c r="B38" s="5" t="str">
        <f>B37</f>
        <v>SPS1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784</v>
      </c>
      <c r="E39" t="s">
        <v>8</v>
      </c>
      <c r="F39" s="1">
        <f>F40+F43</f>
        <v>125.61695100952714</v>
      </c>
      <c r="G39" s="1">
        <f t="shared" ref="G39:K39" si="23">G40+G43</f>
        <v>107.236644260242</v>
      </c>
      <c r="H39" s="1">
        <f t="shared" si="23"/>
        <v>124.77739001022954</v>
      </c>
      <c r="I39" s="1">
        <f t="shared" si="23"/>
        <v>122.01477055144478</v>
      </c>
      <c r="J39" s="1">
        <f t="shared" si="23"/>
        <v>109.4707426326743</v>
      </c>
      <c r="K39" s="1">
        <f t="shared" si="23"/>
        <v>47.114257395211844</v>
      </c>
    </row>
    <row r="40" spans="1:11" x14ac:dyDescent="0.25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549</v>
      </c>
      <c r="E40" t="s">
        <v>8</v>
      </c>
      <c r="F40" s="1">
        <f>F41+F42</f>
        <v>125.61695100952714</v>
      </c>
      <c r="G40" s="1">
        <f t="shared" ref="G40:K40" si="24">G41+G42</f>
        <v>106.72005428734121</v>
      </c>
      <c r="H40" s="1">
        <f t="shared" si="24"/>
        <v>123.61018309762238</v>
      </c>
      <c r="I40" s="1">
        <f t="shared" si="24"/>
        <v>118.72846062699857</v>
      </c>
      <c r="J40" s="1">
        <f t="shared" si="24"/>
        <v>102.81316617022976</v>
      </c>
      <c r="K40" s="1">
        <f t="shared" si="24"/>
        <v>32.784754589034975</v>
      </c>
    </row>
    <row r="41" spans="1:11" x14ac:dyDescent="0.25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125.61695100952714</v>
      </c>
      <c r="G41" s="1" cm="1">
        <f t="array" ref="G41">SUMPRODUCT(("NGA"=[1]OUT_PrimaryEnergyCons!$C$4:$C$10000)*1,[1]OUT_PrimaryEnergyCons!E$4:E$10000)</f>
        <v>106.72005428734121</v>
      </c>
      <c r="H41" s="1" cm="1">
        <f t="array" ref="H41">SUMPRODUCT(("NGA"=[1]OUT_PrimaryEnergyCons!$C$4:$C$10000)*1,[1]OUT_PrimaryEnergyCons!F$4:F$10000)</f>
        <v>123.61018309762238</v>
      </c>
      <c r="I41" s="1" cm="1">
        <f t="array" ref="I41">SUMPRODUCT(("NGA"=[1]OUT_PrimaryEnergyCons!$C$4:$C$10000)*1,[1]OUT_PrimaryEnergyCons!G$4:G$10000)</f>
        <v>118.56229374486414</v>
      </c>
      <c r="J41" s="1" cm="1">
        <f t="array" ref="J41">SUMPRODUCT(("NGA"=[1]OUT_PrimaryEnergyCons!$C$4:$C$10000)*1,[1]OUT_PrimaryEnergyCons!H$4:H$10000)</f>
        <v>102.66103228064377</v>
      </c>
      <c r="K41" s="1" cm="1">
        <f t="array" ref="K41">SUMPRODUCT(("NGA"=[1]OUT_PrimaryEnergyCons!$C$4:$C$10000)*1,[1]OUT_PrimaryEnergyCons!I$4:I$10000)</f>
        <v>32.724637225099031</v>
      </c>
    </row>
    <row r="42" spans="1:11" x14ac:dyDescent="0.25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0.16616688213443342</v>
      </c>
      <c r="J42" s="1" cm="1">
        <f t="array" ref="J42">SUMPRODUCT(("LNGA"=[1]OUT_PrimaryEnergyCons!$C$4:$C$10000)*1,[1]OUT_PrimaryEnergyCons!H$4:H$10000)</f>
        <v>0.15213388958600324</v>
      </c>
      <c r="K42" s="1" cm="1">
        <f t="array" ref="K42">SUMPRODUCT(("LNGA"=[1]OUT_PrimaryEnergyCons!$C$4:$C$10000)*1,[1]OUT_PrimaryEnergyCons!I$4:I$10000)</f>
        <v>6.0117363935944482E-2</v>
      </c>
    </row>
    <row r="43" spans="1:11" x14ac:dyDescent="0.25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0.51658997290078934</v>
      </c>
      <c r="H43" s="1" cm="1">
        <f t="array" ref="H43">SUMPRODUCT(("BIO"=[1]OUT_PrimaryEnergyCons!$C$4:$C$10000)*1+("LBIO"=[1]OUT_PrimaryEnergyCons!$C$4:$C$10000)*1,[1]OUT_PrimaryEnergyCons!F$4:F$10000)</f>
        <v>1.1672069126071565</v>
      </c>
      <c r="I43" s="1" cm="1">
        <f t="array" ref="I43">SUMPRODUCT(("BIO"=[1]OUT_PrimaryEnergyCons!$C$4:$C$10000)*1+("LBIO"=[1]OUT_PrimaryEnergyCons!$C$4:$C$10000)*1,[1]OUT_PrimaryEnergyCons!G$4:G$10000)</f>
        <v>3.2863099244462166</v>
      </c>
      <c r="J43" s="1" cm="1">
        <f t="array" ref="J43">SUMPRODUCT(("BIO"=[1]OUT_PrimaryEnergyCons!$C$4:$C$10000)*1+("LBIO"=[1]OUT_PrimaryEnergyCons!$C$4:$C$10000)*1,[1]OUT_PrimaryEnergyCons!H$4:H$10000)</f>
        <v>6.6575764624445428</v>
      </c>
      <c r="K43" s="1" cm="1">
        <f t="array" ref="K43">SUMPRODUCT(("BIO"=[1]OUT_PrimaryEnergyCons!$C$4:$C$10000)*1+("LBIO"=[1]OUT_PrimaryEnergyCons!$C$4:$C$10000)*1,[1]OUT_PrimaryEnergyCons!I$4:I$10000)</f>
        <v>14.329502806176867</v>
      </c>
    </row>
    <row r="44" spans="1:11" x14ac:dyDescent="0.25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0.51658997290078934</v>
      </c>
      <c r="H44" s="1">
        <f t="shared" si="26"/>
        <v>1.1672069126071565</v>
      </c>
      <c r="I44" s="1">
        <f t="shared" si="26"/>
        <v>3.2863099244462166</v>
      </c>
      <c r="J44" s="1">
        <f t="shared" si="26"/>
        <v>3.2863099244462166</v>
      </c>
      <c r="K44" s="1">
        <f t="shared" si="26"/>
        <v>6.6575764624445428</v>
      </c>
    </row>
    <row r="45" spans="1:11" x14ac:dyDescent="0.25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0.51658997290078934</v>
      </c>
      <c r="H45" s="1">
        <f>H43</f>
        <v>1.1672069126071565</v>
      </c>
      <c r="I45" s="1">
        <f>I43</f>
        <v>3.2863099244462166</v>
      </c>
      <c r="J45" s="1">
        <f>IF(J43-MAX(F43:I43)&lt;0,J43,MAX(F43:I43))</f>
        <v>3.2863099244462166</v>
      </c>
      <c r="K45" s="1">
        <f>IF(K43-MAX(G43:J43)&lt;0,K43,MAX(G43:J43))</f>
        <v>6.6575764624445428</v>
      </c>
    </row>
    <row r="46" spans="1:11" x14ac:dyDescent="0.25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3.3712665379983262</v>
      </c>
      <c r="K46" s="1">
        <f t="shared" si="27"/>
        <v>7.6719263437323244</v>
      </c>
    </row>
    <row r="47" spans="1:11" x14ac:dyDescent="0.25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3.3712665379983262</v>
      </c>
      <c r="K47" s="1">
        <f>K43-K45</f>
        <v>7.6719263437323244</v>
      </c>
    </row>
    <row r="48" spans="1:11" x14ac:dyDescent="0.25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250.9511664723384</v>
      </c>
      <c r="G48" s="1" cm="1">
        <f t="array" ref="G48">SUMPRODUCT(("urn"=[1]OUT_PrimaryEnergyCons!$C$4:$C$10000)*1,[1]OUT_PrimaryEnergyCons!E$4:E$10000)</f>
        <v>252.35503419112109</v>
      </c>
      <c r="H48" s="1" cm="1">
        <f t="array" ref="H48">SUMPRODUCT(("urn"=[1]OUT_PrimaryEnergyCons!$C$4:$C$10000)*1,[1]OUT_PrimaryEnergyCons!F$4:F$10000)</f>
        <v>190.47381878271605</v>
      </c>
      <c r="I48" s="1" cm="1">
        <f t="array" ref="I48">SUMPRODUCT(("urn"=[1]OUT_PrimaryEnergyCons!$C$4:$C$10000)*1,[1]OUT_PrimaryEnergyCons!G$4:G$10000)</f>
        <v>196.52878921753674</v>
      </c>
      <c r="J48" s="1" cm="1">
        <f t="array" ref="J48">SUMPRODUCT(("urn"=[1]OUT_PrimaryEnergyCons!$C$4:$C$10000)*1,[1]OUT_PrimaryEnergyCons!H$4:H$10000)</f>
        <v>98.935121019855103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789</v>
      </c>
      <c r="E49" t="s">
        <v>8</v>
      </c>
      <c r="F49" s="1">
        <f>SUM(F50:F53)</f>
        <v>97.160972293367522</v>
      </c>
      <c r="G49" s="1">
        <f t="shared" ref="G49:K49" si="31">SUM(G50:G53)</f>
        <v>50.504154876996246</v>
      </c>
      <c r="H49" s="1">
        <f t="shared" si="31"/>
        <v>44.886710848522391</v>
      </c>
      <c r="I49" s="1">
        <f t="shared" si="31"/>
        <v>22.008504945516417</v>
      </c>
      <c r="J49" s="1">
        <f t="shared" si="31"/>
        <v>14.404813623766003</v>
      </c>
      <c r="K49" s="1">
        <f t="shared" si="31"/>
        <v>15.041613053560743</v>
      </c>
    </row>
    <row r="50" spans="1:19" x14ac:dyDescent="0.25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15.014130864265562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8.0416004870328948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4.9306136308452064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1.3235192688453774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1.9729383881146094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3.6047631263429101</v>
      </c>
    </row>
    <row r="51" spans="1:19" x14ac:dyDescent="0.25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28.948873252192598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26.655970997170783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28.514142585805139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14.116822605860763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6.5899079802105245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5.8528157521907902</v>
      </c>
    </row>
    <row r="52" spans="1:19" x14ac:dyDescent="0.25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46.398694603539361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15.727429369800909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11.370930290858794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6.5373344187248614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5.8119396147499636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5.5639964756649949</v>
      </c>
    </row>
    <row r="53" spans="1:19" x14ac:dyDescent="0.25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6.7992735733699989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7.9154022991660938E-2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7.1024341013252085E-2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3.0828652085412939E-2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3.0027640690904737E-2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2.0037699362047665E-2</v>
      </c>
    </row>
    <row r="54" spans="1:19" x14ac:dyDescent="0.25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5.817711132103903</v>
      </c>
      <c r="K54" s="1" cm="1">
        <f t="array" ref="K54">SUMPRODUCT(("h2"=[1]OUT_PrimaryEnergyCons!$C$4:$C$10000)*1,[1]OUT_PrimaryEnergyCons!I$4:I$10000)</f>
        <v>5.8181009005136115</v>
      </c>
    </row>
    <row r="55" spans="1:19" x14ac:dyDescent="0.25">
      <c r="A55" s="9" t="str">
        <f>A53</f>
        <v>STEM</v>
      </c>
      <c r="B55" s="9" t="str">
        <f>B53</f>
        <v>SPS1</v>
      </c>
      <c r="C55" s="2" t="str">
        <f>C53</f>
        <v>CH</v>
      </c>
      <c r="D55" s="2" t="s">
        <v>24</v>
      </c>
      <c r="E55" s="2" t="s">
        <v>8</v>
      </c>
      <c r="F55" s="3">
        <f>F56</f>
        <v>117.17155302788078</v>
      </c>
      <c r="G55" s="3">
        <f t="shared" ref="G55:K55" si="35">G56</f>
        <v>34.570522269962289</v>
      </c>
      <c r="H55" s="3">
        <f t="shared" si="35"/>
        <v>49.077975188785182</v>
      </c>
      <c r="I55" s="3">
        <f t="shared" si="35"/>
        <v>27.188611574495177</v>
      </c>
      <c r="J55" s="3">
        <f t="shared" si="35"/>
        <v>16.861022650595544</v>
      </c>
      <c r="K55" s="3">
        <f t="shared" si="35"/>
        <v>21.124888924935952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117.17155302788078</v>
      </c>
      <c r="G56" s="1">
        <f t="shared" ref="G56:K56" si="36">SUM(G57:G60)</f>
        <v>34.570522269962289</v>
      </c>
      <c r="H56" s="1">
        <f t="shared" si="36"/>
        <v>49.077975188785182</v>
      </c>
      <c r="I56" s="1">
        <f t="shared" si="36"/>
        <v>27.188611574495177</v>
      </c>
      <c r="J56" s="1">
        <f t="shared" si="36"/>
        <v>16.861022650595544</v>
      </c>
      <c r="K56" s="1">
        <f t="shared" si="36"/>
        <v>21.124888924935952</v>
      </c>
      <c r="N56" s="1"/>
    </row>
    <row r="57" spans="1:19" x14ac:dyDescent="0.25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6.2302175520092336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0.13019529226911736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0.24750809411423971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3.335145712924216E-2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3.1513008167515365E-2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1.9015856165353236E-2</v>
      </c>
    </row>
    <row r="58" spans="1:19" x14ac:dyDescent="0.25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12.753823743437895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9.4076801455092632E-2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8.874196872649151E-2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3.541376878225793E-2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9.5605989326767907E-2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7.5910371178010916E-2</v>
      </c>
    </row>
    <row r="59" spans="1:19" x14ac:dyDescent="0.25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26.4933692913446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8.9786593160300798E-2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0.10767710508514976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0.15196921054395632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0.18042336073290971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5.6475201658461011E-2</v>
      </c>
    </row>
    <row r="60" spans="1:19" x14ac:dyDescent="0.25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71.694142441089056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34.256463583077782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48.634048020859304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26.967877138039722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16.553480292368352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20.973487495934126</v>
      </c>
    </row>
    <row r="61" spans="1:19" x14ac:dyDescent="0.25">
      <c r="A61" s="9" t="str">
        <f t="shared" si="37"/>
        <v>STEM</v>
      </c>
      <c r="B61" s="9" t="str">
        <f t="shared" ref="B61:B62" si="39">B60</f>
        <v>SPS1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253.18588656334254</v>
      </c>
      <c r="G61" s="3">
        <f t="shared" ref="G61:K61" si="41">SUM(G62,G64,G72,G80,G128,G149,G157,G159,G167,G171,G165)</f>
        <v>231.29737548974927</v>
      </c>
      <c r="H61" s="3">
        <f t="shared" si="41"/>
        <v>251.7707542095502</v>
      </c>
      <c r="I61" s="3">
        <f t="shared" si="41"/>
        <v>280.25730909884675</v>
      </c>
      <c r="J61" s="3">
        <f t="shared" si="41"/>
        <v>302.99830469127306</v>
      </c>
      <c r="K61" s="3">
        <f t="shared" si="41"/>
        <v>340.62922441903754</v>
      </c>
    </row>
    <row r="62" spans="1:19" x14ac:dyDescent="0.25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82.760495046940221</v>
      </c>
      <c r="G62" s="1">
        <f t="shared" ref="G62:K62" si="42">+G63</f>
        <v>82.470926844629588</v>
      </c>
      <c r="H62" s="1">
        <f t="shared" si="42"/>
        <v>61.960332859724694</v>
      </c>
      <c r="I62" s="1">
        <f t="shared" si="42"/>
        <v>64.89612481663346</v>
      </c>
      <c r="J62" s="1">
        <f t="shared" si="42"/>
        <v>32.817357428485487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82.760495046940221</v>
      </c>
      <c r="G63" s="1">
        <f>'[1]Electricity and CHPs'!C14</f>
        <v>82.470926844629588</v>
      </c>
      <c r="H63" s="1">
        <f>'[1]Electricity and CHPs'!D14</f>
        <v>61.960332859724694</v>
      </c>
      <c r="I63" s="1">
        <f>'[1]Electricity and CHPs'!E14</f>
        <v>64.89612481663346</v>
      </c>
      <c r="J63" s="1">
        <f>'[1]Electricity and CHPs'!F14</f>
        <v>32.817357428485487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146.22143270160731</v>
      </c>
      <c r="G64" s="1">
        <f t="shared" ref="G64:K64" si="46">SUM(G65:G67)</f>
        <v>122.00430900204046</v>
      </c>
      <c r="H64" s="1">
        <f t="shared" si="46"/>
        <v>140.83053843749633</v>
      </c>
      <c r="I64" s="1">
        <f t="shared" si="46"/>
        <v>147.36568290106911</v>
      </c>
      <c r="J64" s="1">
        <f t="shared" si="46"/>
        <v>148.44104462438696</v>
      </c>
      <c r="K64" s="1">
        <f t="shared" si="46"/>
        <v>149.13099386775107</v>
      </c>
    </row>
    <row r="65" spans="1:11" x14ac:dyDescent="0.25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66.745691847911402</v>
      </c>
      <c r="G65" s="1">
        <f>'[1]Electricity and CHPs'!C15</f>
        <v>49.798618483094877</v>
      </c>
      <c r="H65" s="1">
        <f>'[1]Electricity and CHPs'!D15</f>
        <v>68.25043816013617</v>
      </c>
      <c r="I65" s="1">
        <f>'[1]Electricity and CHPs'!E15</f>
        <v>69.907675022366107</v>
      </c>
      <c r="J65" s="1">
        <f>'[1]Electricity and CHPs'!F15</f>
        <v>69.000123689933815</v>
      </c>
      <c r="K65" s="1">
        <f>'[1]Electricity and CHPs'!G15</f>
        <v>69.166866580684939</v>
      </c>
    </row>
    <row r="66" spans="1:11" x14ac:dyDescent="0.25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66.633058715448854</v>
      </c>
      <c r="G66" s="1">
        <f>'[1]Electricity and CHPs'!C16</f>
        <v>55.764357285874084</v>
      </c>
      <c r="H66" s="1">
        <f>'[1]Electricity and CHPs'!D16</f>
        <v>65.835942676216575</v>
      </c>
      <c r="I66" s="1">
        <f>'[1]Electricity and CHPs'!E16</f>
        <v>64.791258553015652</v>
      </c>
      <c r="J66" s="1">
        <f>'[1]Electricity and CHPs'!F16</f>
        <v>66.301285369407481</v>
      </c>
      <c r="K66" s="1">
        <f>'[1]Electricity and CHPs'!G16</f>
        <v>66.135925214166207</v>
      </c>
    </row>
    <row r="67" spans="1:11" x14ac:dyDescent="0.25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12.842682138247058</v>
      </c>
      <c r="G67" s="1">
        <f>'[1]Electricity and CHPs'!C17</f>
        <v>16.441333233071497</v>
      </c>
      <c r="H67" s="1">
        <f>'[1]Electricity and CHPs'!D17</f>
        <v>6.7441576011435744</v>
      </c>
      <c r="I67" s="1">
        <f>'[1]Electricity and CHPs'!E17</f>
        <v>12.666749325687325</v>
      </c>
      <c r="J67" s="1">
        <f>'[1]Electricity and CHPs'!F17</f>
        <v>13.139635565045666</v>
      </c>
      <c r="K67" s="1">
        <f>'[1]Electricity and CHPs'!G17</f>
        <v>13.828202072899924</v>
      </c>
    </row>
    <row r="68" spans="1:11" x14ac:dyDescent="0.25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0.11341436283858831</v>
      </c>
      <c r="G68" s="1">
        <f t="shared" ref="G68" si="48">SUM(G69:G71)</f>
        <v>0.171840275988694</v>
      </c>
      <c r="H68" s="1">
        <f t="shared" ref="H68" si="49">SUM(H69:H71)</f>
        <v>0.17278953221595472</v>
      </c>
      <c r="I68" s="1">
        <f t="shared" ref="I68" si="50">SUM(I69:I71)</f>
        <v>0.17266263704979357</v>
      </c>
      <c r="J68" s="1">
        <f t="shared" ref="J68" si="51">SUM(J69:J71)</f>
        <v>0.17450050002368375</v>
      </c>
      <c r="K68" s="1">
        <f t="shared" ref="K68" si="52">SUM(K69:K71)</f>
        <v>0.17356103742535961</v>
      </c>
    </row>
    <row r="69" spans="1:11" x14ac:dyDescent="0.25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3.9977138605282805E-2</v>
      </c>
      <c r="G69" s="1">
        <f>'[1]Electricity and CHPs'!C18</f>
        <v>2.8102248462004414E-3</v>
      </c>
      <c r="H69" s="1">
        <f>'[1]Electricity and CHPs'!D18</f>
        <v>8.9312870976712699E-2</v>
      </c>
      <c r="I69" s="1">
        <f>'[1]Electricity and CHPs'!E18</f>
        <v>4.3844573730296259E-2</v>
      </c>
      <c r="J69" s="1">
        <f>'[1]Electricity and CHPs'!F18</f>
        <v>5.9843937620725103E-2</v>
      </c>
      <c r="K69" s="1">
        <f>'[1]Electricity and CHPs'!G18</f>
        <v>2.8532813689422388E-3</v>
      </c>
    </row>
    <row r="70" spans="1:11" x14ac:dyDescent="0.25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2.1772643068346544E-3</v>
      </c>
      <c r="G70" s="1">
        <f>'[1]Electricity and CHPs'!C28</f>
        <v>1.7720044928241515E-3</v>
      </c>
      <c r="H70" s="1">
        <f>'[1]Electricity and CHPs'!D28</f>
        <v>3.3867390080816941E-2</v>
      </c>
      <c r="I70" s="1">
        <f>'[1]Electricity and CHPs'!E28</f>
        <v>2.3450078467190588E-2</v>
      </c>
      <c r="J70" s="1">
        <f>'[1]Electricity and CHPs'!F28</f>
        <v>1.9681505555667469E-2</v>
      </c>
      <c r="K70" s="1">
        <f>'[1]Electricity and CHPs'!G28</f>
        <v>8.4689590716029205E-4</v>
      </c>
    </row>
    <row r="71" spans="1:11" x14ac:dyDescent="0.25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7.1259959926470856E-2</v>
      </c>
      <c r="G71" s="1">
        <f>'[1]Electricity and CHPs'!C41</f>
        <v>0.1672580466496694</v>
      </c>
      <c r="H71" s="1">
        <f>'[1]Electricity and CHPs'!D41</f>
        <v>4.9609271158425075E-2</v>
      </c>
      <c r="I71" s="1">
        <f>'[1]Electricity and CHPs'!E41</f>
        <v>0.10536798485230674</v>
      </c>
      <c r="J71" s="1">
        <f>'[1]Electricity and CHPs'!F41</f>
        <v>9.4975056847291184E-2</v>
      </c>
      <c r="K71" s="1">
        <f>'[1]Electricity and CHPs'!G41</f>
        <v>0.16986086014925708</v>
      </c>
    </row>
    <row r="72" spans="1:11" x14ac:dyDescent="0.25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0.11341436283858831</v>
      </c>
      <c r="G72" s="1">
        <f t="shared" ref="G72:K72" si="56">SUM(G73:G75)</f>
        <v>0.171840275988694</v>
      </c>
      <c r="H72" s="1">
        <f t="shared" si="56"/>
        <v>0.17278953221595472</v>
      </c>
      <c r="I72" s="1">
        <f t="shared" si="56"/>
        <v>0.17266263704979357</v>
      </c>
      <c r="J72" s="1">
        <f t="shared" si="56"/>
        <v>0.17450050002368375</v>
      </c>
      <c r="K72" s="1">
        <f t="shared" si="56"/>
        <v>0.17356103742535961</v>
      </c>
    </row>
    <row r="73" spans="1:11" x14ac:dyDescent="0.25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3.9977138605282805E-2</v>
      </c>
      <c r="G73" s="1">
        <f t="shared" ref="G73:K73" si="57">G69</f>
        <v>2.8102248462004414E-3</v>
      </c>
      <c r="H73" s="1">
        <f t="shared" si="57"/>
        <v>8.9312870976712699E-2</v>
      </c>
      <c r="I73" s="1">
        <f t="shared" si="57"/>
        <v>4.3844573730296259E-2</v>
      </c>
      <c r="J73" s="1">
        <f t="shared" si="57"/>
        <v>5.9843937620725103E-2</v>
      </c>
      <c r="K73" s="1">
        <f t="shared" si="57"/>
        <v>2.8532813689422388E-3</v>
      </c>
    </row>
    <row r="74" spans="1:11" x14ac:dyDescent="0.25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2.1772643068346544E-3</v>
      </c>
      <c r="G74" s="1">
        <f>'[1]Electricity and CHPs'!C28</f>
        <v>1.7720044928241515E-3</v>
      </c>
      <c r="H74" s="1">
        <f>'[1]Electricity and CHPs'!D28</f>
        <v>3.3867390080816941E-2</v>
      </c>
      <c r="I74" s="1">
        <f>'[1]Electricity and CHPs'!E28</f>
        <v>2.3450078467190588E-2</v>
      </c>
      <c r="J74" s="1">
        <f>'[1]Electricity and CHPs'!F28</f>
        <v>1.9681505555667469E-2</v>
      </c>
      <c r="K74" s="1">
        <f>'[1]Electricity and CHPs'!G28</f>
        <v>8.4689590716029205E-4</v>
      </c>
    </row>
    <row r="75" spans="1:11" x14ac:dyDescent="0.25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7.1259959926470856E-2</v>
      </c>
      <c r="G75" s="1">
        <f>'[1]Electricity and CHPs'!C41</f>
        <v>0.1672580466496694</v>
      </c>
      <c r="H75" s="1">
        <f>'[1]Electricity and CHPs'!D41</f>
        <v>4.9609271158425075E-2</v>
      </c>
      <c r="I75" s="1">
        <f>'[1]Electricity and CHPs'!E41</f>
        <v>0.10536798485230674</v>
      </c>
      <c r="J75" s="1">
        <f>'[1]Electricity and CHPs'!F41</f>
        <v>9.4975056847291184E-2</v>
      </c>
      <c r="K75" s="1">
        <f>'[1]Electricity and CHPs'!G41</f>
        <v>0.16986086014925708</v>
      </c>
    </row>
    <row r="76" spans="1:11" x14ac:dyDescent="0.25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3.2942030742933235</v>
      </c>
      <c r="G80" s="1">
        <f t="shared" ref="G80:K80" si="60">SUM(G81:G95)</f>
        <v>1.9108220396901514</v>
      </c>
      <c r="H80" s="1">
        <f t="shared" si="60"/>
        <v>5.1324210340916565</v>
      </c>
      <c r="I80" s="1">
        <f t="shared" si="60"/>
        <v>8.6933382660076095</v>
      </c>
      <c r="J80" s="1">
        <f t="shared" si="60"/>
        <v>13.376554316752369</v>
      </c>
      <c r="K80" s="1">
        <f t="shared" si="60"/>
        <v>11.105632411020853</v>
      </c>
    </row>
    <row r="81" spans="1:11" x14ac:dyDescent="0.25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0.32052568505259399</v>
      </c>
      <c r="K81" s="1">
        <f>'[1]Electricity and CHPs'!G21</f>
        <v>0.12776463276234884</v>
      </c>
    </row>
    <row r="82" spans="1:11" x14ac:dyDescent="0.25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1.0519286824496576E-2</v>
      </c>
      <c r="H82" s="1">
        <f>'[1]Electricity and CHPs'!D22</f>
        <v>0.36819999498846401</v>
      </c>
      <c r="I82" s="1">
        <f>'[1]Electricity and CHPs'!E22</f>
        <v>0.21638723551972447</v>
      </c>
      <c r="J82" s="1">
        <f>'[1]Electricity and CHPs'!F22</f>
        <v>0.15962244125417768</v>
      </c>
      <c r="K82" s="1">
        <f>'[1]Electricity and CHPs'!G22</f>
        <v>7.8327351867941208E-2</v>
      </c>
    </row>
    <row r="83" spans="1:11" x14ac:dyDescent="0.25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0.22413939860626816</v>
      </c>
      <c r="K83" s="1">
        <f>'[1]Electricity and CHPs'!G23</f>
        <v>3.0306634116424584</v>
      </c>
    </row>
    <row r="84" spans="1:11" x14ac:dyDescent="0.25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0.96612830155448381</v>
      </c>
      <c r="G84" s="1">
        <f>'[1]Electricity and CHPs'!C24</f>
        <v>6.9340618208268536E-3</v>
      </c>
      <c r="H84" s="1">
        <f>'[1]Electricity and CHPs'!D24</f>
        <v>0.15040248576943108</v>
      </c>
      <c r="I84" s="1">
        <f>'[1]Electricity and CHPs'!E24</f>
        <v>0.22761187072164238</v>
      </c>
      <c r="J84" s="1">
        <f>'[1]Electricity and CHPs'!F24</f>
        <v>7.3876931350776179E-2</v>
      </c>
      <c r="K84" s="1">
        <f>'[1]Electricity and CHPs'!G24</f>
        <v>2.7940198647132611E-2</v>
      </c>
    </row>
    <row r="85" spans="1:11" x14ac:dyDescent="0.25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4.4507466686034919E-2</v>
      </c>
      <c r="K85" s="1">
        <f>'[1]Electricity and CHPs'!G29</f>
        <v>2.9527764221804715E-2</v>
      </c>
    </row>
    <row r="86" spans="1:11" x14ac:dyDescent="0.25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0.67184412355276057</v>
      </c>
      <c r="G86" s="1">
        <f>'[1]Electricity and CHPs'!C39</f>
        <v>0.11727872601582415</v>
      </c>
      <c r="H86" s="1">
        <f>'[1]Electricity and CHPs'!D39</f>
        <v>0.14286463500426336</v>
      </c>
      <c r="I86" s="1">
        <f>'[1]Electricity and CHPs'!E39</f>
        <v>0.89171060076006503</v>
      </c>
      <c r="J86" s="1">
        <f>'[1]Electricity and CHPs'!F39</f>
        <v>2.5579681025166967</v>
      </c>
      <c r="K86" s="1">
        <f>'[1]Electricity and CHPs'!G39</f>
        <v>1.0082585839055538</v>
      </c>
    </row>
    <row r="87" spans="1:11" x14ac:dyDescent="0.25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0.38068606693751594</v>
      </c>
      <c r="K87" s="1">
        <f>'[1]Electricity and CHPs'!G40</f>
        <v>0.58783936382382274</v>
      </c>
    </row>
    <row r="88" spans="1:11" x14ac:dyDescent="0.25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6.977291111116235E-2</v>
      </c>
      <c r="J88" s="1">
        <f>'[1]Electricity and CHPs'!F47</f>
        <v>0.53784954804564655</v>
      </c>
      <c r="K88" s="1">
        <f>'[1]Electricity and CHPs'!G47</f>
        <v>8.3492361213086702E-2</v>
      </c>
    </row>
    <row r="89" spans="1:11" x14ac:dyDescent="0.25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4.5709093574688761E-2</v>
      </c>
      <c r="G89" s="1">
        <f>'[1]Electricity and CHPs'!C48</f>
        <v>1.7144415276252774E-2</v>
      </c>
      <c r="H89" s="1">
        <f>'[1]Electricity and CHPs'!D48</f>
        <v>0.37645051185147133</v>
      </c>
      <c r="I89" s="1">
        <f>'[1]Electricity and CHPs'!E48</f>
        <v>0.41792036318161402</v>
      </c>
      <c r="J89" s="1">
        <f>'[1]Electricity and CHPs'!F48</f>
        <v>0.86263089804686754</v>
      </c>
      <c r="K89" s="1">
        <f>'[1]Electricity and CHPs'!G48</f>
        <v>0.77610232203588159</v>
      </c>
    </row>
    <row r="90" spans="1:11" x14ac:dyDescent="0.25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4.2841142563788723E-2</v>
      </c>
      <c r="J90" s="1">
        <f>'[1]Electricity and CHPs'!F49</f>
        <v>0.11671658973020471</v>
      </c>
      <c r="K90" s="1">
        <f>'[1]Electricity and CHPs'!G49</f>
        <v>9.0068800236670118E-2</v>
      </c>
    </row>
    <row r="91" spans="1:11" x14ac:dyDescent="0.25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5.4446201922187576E-2</v>
      </c>
      <c r="G91" s="1">
        <f>'[1]Electricity and CHPs'!C51</f>
        <v>2.3720822308219723E-2</v>
      </c>
      <c r="H91" s="1">
        <f>'[1]Electricity and CHPs'!D51</f>
        <v>0.89688867569538577</v>
      </c>
      <c r="I91" s="1">
        <f>'[1]Electricity and CHPs'!E51</f>
        <v>0.95915812515641607</v>
      </c>
      <c r="J91" s="1">
        <f>'[1]Electricity and CHPs'!F51</f>
        <v>1.1932402318319235</v>
      </c>
      <c r="K91" s="1">
        <f>'[1]Electricity and CHPs'!G51</f>
        <v>0.82120097121858682</v>
      </c>
    </row>
    <row r="92" spans="1:11" x14ac:dyDescent="0.25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0.14483139451224181</v>
      </c>
      <c r="J92" s="1">
        <f>'[1]Electricity and CHPs'!F52</f>
        <v>0.45952196226467257</v>
      </c>
      <c r="K92" s="1">
        <f>'[1]Electricity and CHPs'!G52</f>
        <v>0.31521463440929109</v>
      </c>
    </row>
    <row r="93" spans="1:11" x14ac:dyDescent="0.25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0.95979497885302378</v>
      </c>
      <c r="G93" s="1">
        <f>'[1]Electricity and CHPs'!C54</f>
        <v>1.1075090687607447</v>
      </c>
      <c r="H93" s="1">
        <f>'[1]Electricity and CHPs'!D54</f>
        <v>1.5315687766586961</v>
      </c>
      <c r="I93" s="1">
        <f>'[1]Electricity and CHPs'!E54</f>
        <v>1.7846062892283716</v>
      </c>
      <c r="J93" s="1">
        <f>'[1]Electricity and CHPs'!F54</f>
        <v>2.398645251495108</v>
      </c>
      <c r="K93" s="1">
        <f>'[1]Electricity and CHPs'!G54</f>
        <v>3.3990493497545522</v>
      </c>
    </row>
    <row r="94" spans="1:11" x14ac:dyDescent="0.25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0.59628037483617868</v>
      </c>
      <c r="G94" s="1">
        <f>'[1]Electricity and CHPs'!C55</f>
        <v>0.62771565868378665</v>
      </c>
      <c r="H94" s="1">
        <f>'[1]Electricity and CHPs'!D55</f>
        <v>1.6660459541239445</v>
      </c>
      <c r="I94" s="1">
        <f>'[1]Electricity and CHPs'!E55</f>
        <v>3.8472827351778935</v>
      </c>
      <c r="J94" s="1">
        <f>'[1]Electricity and CHPs'!F55</f>
        <v>3.7338746227726372</v>
      </c>
      <c r="K94" s="1">
        <f>'[1]Electricity and CHPs'!G55</f>
        <v>0.64215179447310744</v>
      </c>
    </row>
    <row r="95" spans="1:11" x14ac:dyDescent="0.25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9.1215598074688764E-2</v>
      </c>
      <c r="J95" s="1">
        <f>'[1]Electricity and CHPs'!F58</f>
        <v>0.31274912016124545</v>
      </c>
      <c r="K95" s="1">
        <f>'[1]Electricity and CHPs'!G58</f>
        <v>8.8030870808615255E-2</v>
      </c>
    </row>
    <row r="96" spans="1:11" x14ac:dyDescent="0.25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2.2925303813639486</v>
      </c>
      <c r="G96" s="1">
        <f t="shared" ref="G96:K96" si="65">G80-G112</f>
        <v>0.74304112505263831</v>
      </c>
      <c r="H96" s="1">
        <f t="shared" si="65"/>
        <v>3.5103180947913204</v>
      </c>
      <c r="I96" s="1">
        <f t="shared" si="65"/>
        <v>6.7519141563078984</v>
      </c>
      <c r="J96" s="1">
        <f t="shared" si="65"/>
        <v>9.9987642319690018</v>
      </c>
      <c r="K96" s="1">
        <f t="shared" si="65"/>
        <v>3.7105540955723955</v>
      </c>
    </row>
    <row r="97" spans="1:11" x14ac:dyDescent="0.25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0.29193726565598349</v>
      </c>
      <c r="K97" s="1">
        <f t="shared" si="66"/>
        <v>6.1515924450146503E-2</v>
      </c>
    </row>
    <row r="98" spans="1:11" x14ac:dyDescent="0.25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9.7300342452857104E-3</v>
      </c>
      <c r="H98" s="1">
        <f t="shared" si="67"/>
        <v>0.35894255373629197</v>
      </c>
      <c r="I98" s="1">
        <f t="shared" si="67"/>
        <v>0.21147557086605515</v>
      </c>
      <c r="J98" s="1">
        <f t="shared" si="67"/>
        <v>0.1453853504109385</v>
      </c>
      <c r="K98" s="1">
        <f t="shared" si="67"/>
        <v>3.7712936324490021E-2</v>
      </c>
    </row>
    <row r="99" spans="1:11" x14ac:dyDescent="0.25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0.20414789268496075</v>
      </c>
      <c r="K99" s="1">
        <f t="shared" si="68"/>
        <v>1.4591992903951843</v>
      </c>
    </row>
    <row r="100" spans="1:11" x14ac:dyDescent="0.25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0.94879660841454116</v>
      </c>
      <c r="G100" s="1">
        <f t="shared" si="69"/>
        <v>6.4138054319858636E-3</v>
      </c>
      <c r="H100" s="1">
        <f t="shared" si="69"/>
        <v>0.1466210023497076</v>
      </c>
      <c r="I100" s="1">
        <f t="shared" si="69"/>
        <v>0.22244542373832604</v>
      </c>
      <c r="J100" s="1">
        <f t="shared" si="69"/>
        <v>6.7287678770771436E-2</v>
      </c>
      <c r="K100" s="1">
        <f t="shared" si="69"/>
        <v>1.3452605090613164E-2</v>
      </c>
    </row>
    <row r="101" spans="1:11" x14ac:dyDescent="0.25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4.0537743873673558E-2</v>
      </c>
      <c r="K101" s="1">
        <f t="shared" si="70"/>
        <v>1.4216983791038328E-2</v>
      </c>
    </row>
    <row r="102" spans="1:11" x14ac:dyDescent="0.25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0.6597916910046665</v>
      </c>
      <c r="G102" s="1">
        <f t="shared" si="71"/>
        <v>0.10847940924284667</v>
      </c>
      <c r="H102" s="1">
        <f t="shared" si="71"/>
        <v>0.13927267144216063</v>
      </c>
      <c r="I102" s="1">
        <f t="shared" si="71"/>
        <v>0.87147011185813894</v>
      </c>
      <c r="J102" s="1">
        <f t="shared" si="71"/>
        <v>2.3298170733537766</v>
      </c>
      <c r="K102" s="1">
        <f t="shared" si="71"/>
        <v>0.48545483623088914</v>
      </c>
    </row>
    <row r="103" spans="1:11" x14ac:dyDescent="0.25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0.34673180539909959</v>
      </c>
      <c r="K103" s="1">
        <f t="shared" si="72"/>
        <v>0.28303201842305886</v>
      </c>
    </row>
    <row r="104" spans="1:11" x14ac:dyDescent="0.25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6.8189171014547134E-2</v>
      </c>
      <c r="J104" s="1">
        <f t="shared" si="73"/>
        <v>0.48987751594692941</v>
      </c>
      <c r="K104" s="1">
        <f t="shared" si="73"/>
        <v>4.0199777305368285E-2</v>
      </c>
    </row>
    <row r="105" spans="1:11" x14ac:dyDescent="0.25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4.4889103121798841E-2</v>
      </c>
      <c r="G105" s="1">
        <f t="shared" si="74"/>
        <v>1.5858085299553782E-2</v>
      </c>
      <c r="H105" s="1">
        <f t="shared" si="74"/>
        <v>0.366985632586809</v>
      </c>
      <c r="I105" s="1">
        <f t="shared" si="74"/>
        <v>0.40843419977203216</v>
      </c>
      <c r="J105" s="1">
        <f t="shared" si="74"/>
        <v>0.78569087405536742</v>
      </c>
      <c r="K105" s="1">
        <f t="shared" si="74"/>
        <v>0.37367658620165439</v>
      </c>
    </row>
    <row r="106" spans="1:11" x14ac:dyDescent="0.25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4.1868713089619536E-2</v>
      </c>
      <c r="J106" s="1">
        <f t="shared" si="75"/>
        <v>0.10630636997760767</v>
      </c>
      <c r="K106" s="1">
        <f t="shared" si="75"/>
        <v>4.3366191338571468E-2</v>
      </c>
    </row>
    <row r="107" spans="1:11" x14ac:dyDescent="0.25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5.3469473611017726E-2</v>
      </c>
      <c r="G107" s="1">
        <f t="shared" si="76"/>
        <v>2.1941070458106914E-2</v>
      </c>
      <c r="H107" s="1">
        <f t="shared" si="76"/>
        <v>0.87433871823205522</v>
      </c>
      <c r="I107" s="1">
        <f t="shared" si="76"/>
        <v>0.93738667893734795</v>
      </c>
      <c r="J107" s="1">
        <f t="shared" si="76"/>
        <v>1.0868124047361876</v>
      </c>
      <c r="K107" s="1">
        <f t="shared" si="76"/>
        <v>0.3953906164144389</v>
      </c>
    </row>
    <row r="108" spans="1:11" x14ac:dyDescent="0.25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0.14154393978110277</v>
      </c>
      <c r="J108" s="1">
        <f t="shared" si="77"/>
        <v>0.41853614680024176</v>
      </c>
      <c r="K108" s="1">
        <f t="shared" si="77"/>
        <v>0.15176907111665713</v>
      </c>
    </row>
    <row r="109" spans="1:11" x14ac:dyDescent="0.25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0.58558350521192437</v>
      </c>
      <c r="G110" s="1">
        <f t="shared" si="79"/>
        <v>0.5806187203748594</v>
      </c>
      <c r="H110" s="1">
        <f t="shared" si="79"/>
        <v>1.6241575164442956</v>
      </c>
      <c r="I110" s="1">
        <f t="shared" si="79"/>
        <v>3.7599552060024353</v>
      </c>
      <c r="J110" s="1">
        <f t="shared" si="79"/>
        <v>3.400841799918926</v>
      </c>
      <c r="K110" s="1">
        <f t="shared" si="79"/>
        <v>0.30918228636723916</v>
      </c>
    </row>
    <row r="111" spans="1:11" x14ac:dyDescent="0.25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8.9145141248292842E-2</v>
      </c>
      <c r="J111" s="1">
        <f t="shared" si="80"/>
        <v>0.28485431038453907</v>
      </c>
      <c r="K111" s="1">
        <f t="shared" si="80"/>
        <v>4.2384972123046143E-2</v>
      </c>
    </row>
    <row r="112" spans="1:11" x14ac:dyDescent="0.25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1.0016726929293747</v>
      </c>
      <c r="G112" s="1">
        <f t="shared" ref="G112:K112" si="81">SUM(G113:G127)</f>
        <v>1.1677809146375131</v>
      </c>
      <c r="H112" s="1">
        <f t="shared" si="81"/>
        <v>1.6221029393003361</v>
      </c>
      <c r="I112" s="1">
        <f t="shared" si="81"/>
        <v>1.9414241096997109</v>
      </c>
      <c r="J112" s="1">
        <f t="shared" si="81"/>
        <v>3.3777900847833662</v>
      </c>
      <c r="K112" s="1">
        <f t="shared" si="81"/>
        <v>7.3950783154484574</v>
      </c>
    </row>
    <row r="113" spans="1:11" x14ac:dyDescent="0.25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2.8588419396610491E-2</v>
      </c>
      <c r="K113" s="1">
        <f>'[1]Electricity and CHPs_IN'!Q$23/SUM('[1]Electricity and CHPs_IN'!Q$22:Q$23)*K81</f>
        <v>6.6248708312202337E-2</v>
      </c>
    </row>
    <row r="114" spans="1:11" x14ac:dyDescent="0.25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7.8925257921086617E-4</v>
      </c>
      <c r="H114" s="1">
        <f>'[1]Electricity and CHPs_IN'!N$23/SUM('[1]Electricity and CHPs_IN'!N$22:N$23)*H82</f>
        <v>9.2574412521720124E-3</v>
      </c>
      <c r="I114" s="1">
        <f>'[1]Electricity and CHPs_IN'!O$23/SUM('[1]Electricity and CHPs_IN'!O$22:O$23)*I82</f>
        <v>4.9116646536693275E-3</v>
      </c>
      <c r="J114" s="1">
        <f>'[1]Electricity and CHPs_IN'!P$23/SUM('[1]Electricity and CHPs_IN'!P$22:P$23)*J82</f>
        <v>1.4237090843239182E-2</v>
      </c>
      <c r="K114" s="1">
        <f>'[1]Electricity and CHPs_IN'!Q$23/SUM('[1]Electricity and CHPs_IN'!Q$22:Q$23)*K82</f>
        <v>4.0614415543451188E-2</v>
      </c>
    </row>
    <row r="115" spans="1:11" x14ac:dyDescent="0.25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1.9991505921307412E-2</v>
      </c>
      <c r="K115" s="1">
        <f>'[1]Electricity and CHPs_IN'!Q$23/SUM('[1]Electricity and CHPs_IN'!Q$22:Q$23)*K83</f>
        <v>1.5714641212472742</v>
      </c>
    </row>
    <row r="116" spans="1:11" x14ac:dyDescent="0.25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1.7331693139942633E-2</v>
      </c>
      <c r="G116" s="1">
        <f>'[1]Electricity and CHPs_IN'!M$23/SUM('[1]Electricity and CHPs_IN'!M$22:M$23)*G84</f>
        <v>5.2025638884098955E-4</v>
      </c>
      <c r="H116" s="1">
        <f>'[1]Electricity and CHPs_IN'!N$23/SUM('[1]Electricity and CHPs_IN'!N$22:N$23)*H84</f>
        <v>3.7814834197234803E-3</v>
      </c>
      <c r="I116" s="1">
        <f>'[1]Electricity and CHPs_IN'!O$23/SUM('[1]Electricity and CHPs_IN'!O$22:O$23)*I84</f>
        <v>5.1664469833163423E-3</v>
      </c>
      <c r="J116" s="1">
        <f>'[1]Electricity and CHPs_IN'!P$23/SUM('[1]Electricity and CHPs_IN'!P$22:P$23)*J84</f>
        <v>6.5892525800047399E-3</v>
      </c>
      <c r="K116" s="1">
        <f>'[1]Electricity and CHPs_IN'!Q$23/SUM('[1]Electricity and CHPs_IN'!Q$22:Q$23)*K84</f>
        <v>1.4487593556519447E-2</v>
      </c>
    </row>
    <row r="117" spans="1:11" x14ac:dyDescent="0.25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3.9697228123613633E-3</v>
      </c>
      <c r="K117" s="1">
        <f>'[1]Electricity and CHPs_IN'!Q$23/SUM('[1]Electricity and CHPs_IN'!Q$22:Q$23)*K85</f>
        <v>1.5310780430766387E-2</v>
      </c>
    </row>
    <row r="118" spans="1:11" x14ac:dyDescent="0.25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1.2052432548094119E-2</v>
      </c>
      <c r="G118" s="1">
        <f>'[1]Electricity and CHPs_IN'!M$23/SUM('[1]Electricity and CHPs_IN'!M$22:M$23)*G86</f>
        <v>8.7993167729774786E-3</v>
      </c>
      <c r="H118" s="1">
        <f>'[1]Electricity and CHPs_IN'!N$23/SUM('[1]Electricity and CHPs_IN'!N$22:N$23)*H86</f>
        <v>3.5919635621027156E-3</v>
      </c>
      <c r="I118" s="1">
        <f>'[1]Electricity and CHPs_IN'!O$23/SUM('[1]Electricity and CHPs_IN'!O$22:O$23)*I86</f>
        <v>2.0240488901926101E-2</v>
      </c>
      <c r="J118" s="1">
        <f>'[1]Electricity and CHPs_IN'!P$23/SUM('[1]Electricity and CHPs_IN'!P$22:P$23)*J86</f>
        <v>0.22815102916291996</v>
      </c>
      <c r="K118" s="1">
        <f>'[1]Electricity and CHPs_IN'!Q$23/SUM('[1]Electricity and CHPs_IN'!Q$22:Q$23)*K86</f>
        <v>0.52280374767466464</v>
      </c>
    </row>
    <row r="119" spans="1:11" x14ac:dyDescent="0.25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3.3954261538416339E-2</v>
      </c>
      <c r="K119" s="1">
        <f>'[1]Electricity and CHPs_IN'!Q$23/SUM('[1]Electricity and CHPs_IN'!Q$22:Q$23)*K87</f>
        <v>0.30480734540076387</v>
      </c>
    </row>
    <row r="120" spans="1:11" x14ac:dyDescent="0.25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1.5837400966152162E-3</v>
      </c>
      <c r="J120" s="1">
        <f>'[1]Electricity and CHPs_IN'!P$23/SUM('[1]Electricity and CHPs_IN'!P$22:P$23)*J88</f>
        <v>4.7972032098717171E-2</v>
      </c>
      <c r="K120" s="1">
        <f>'[1]Electricity and CHPs_IN'!Q$23/SUM('[1]Electricity and CHPs_IN'!Q$22:Q$23)*K88</f>
        <v>4.3292583907718417E-2</v>
      </c>
    </row>
    <row r="121" spans="1:11" x14ac:dyDescent="0.25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8.1999045288991853E-4</v>
      </c>
      <c r="G121" s="1">
        <f>'[1]Electricity and CHPs_IN'!M$23/SUM('[1]Electricity and CHPs_IN'!M$22:M$23)*G89</f>
        <v>1.2863299766989902E-3</v>
      </c>
      <c r="H121" s="1">
        <f>'[1]Electricity and CHPs_IN'!N$23/SUM('[1]Electricity and CHPs_IN'!N$22:N$23)*H89</f>
        <v>9.4648792646623101E-3</v>
      </c>
      <c r="I121" s="1">
        <f>'[1]Electricity and CHPs_IN'!O$23/SUM('[1]Electricity and CHPs_IN'!O$22:O$23)*I89</f>
        <v>9.4861634095818569E-3</v>
      </c>
      <c r="J121" s="1">
        <f>'[1]Electricity and CHPs_IN'!P$23/SUM('[1]Electricity and CHPs_IN'!P$22:P$23)*J89</f>
        <v>7.6940023991500128E-2</v>
      </c>
      <c r="K121" s="1">
        <f>'[1]Electricity and CHPs_IN'!Q$23/SUM('[1]Electricity and CHPs_IN'!Q$22:Q$23)*K89</f>
        <v>0.40242573583422719</v>
      </c>
    </row>
    <row r="122" spans="1:11" x14ac:dyDescent="0.25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9.7242947416918658E-4</v>
      </c>
      <c r="J122" s="1">
        <f>'[1]Electricity and CHPs_IN'!P$23/SUM('[1]Electricity and CHPs_IN'!P$22:P$23)*J90</f>
        <v>1.0410219752597046E-2</v>
      </c>
      <c r="K122" s="1">
        <f>'[1]Electricity and CHPs_IN'!Q$23/SUM('[1]Electricity and CHPs_IN'!Q$22:Q$23)*K90</f>
        <v>4.6702608898098651E-2</v>
      </c>
    </row>
    <row r="123" spans="1:11" x14ac:dyDescent="0.25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9.7672831116985318E-4</v>
      </c>
      <c r="G123" s="1">
        <f>'[1]Electricity and CHPs_IN'!M$23/SUM('[1]Electricity and CHPs_IN'!M$22:M$23)*G91</f>
        <v>1.779751850112808E-3</v>
      </c>
      <c r="H123" s="1">
        <f>'[1]Electricity and CHPs_IN'!N$23/SUM('[1]Electricity and CHPs_IN'!N$22:N$23)*H91</f>
        <v>2.2549957463330564E-2</v>
      </c>
      <c r="I123" s="1">
        <f>'[1]Electricity and CHPs_IN'!O$23/SUM('[1]Electricity and CHPs_IN'!O$22:O$23)*I91</f>
        <v>2.1771446219068125E-2</v>
      </c>
      <c r="J123" s="1">
        <f>'[1]Electricity and CHPs_IN'!P$23/SUM('[1]Electricity and CHPs_IN'!P$22:P$23)*J91</f>
        <v>0.10642782709573587</v>
      </c>
      <c r="K123" s="1">
        <f>'[1]Electricity and CHPs_IN'!Q$23/SUM('[1]Electricity and CHPs_IN'!Q$22:Q$23)*K91</f>
        <v>0.42581035480414792</v>
      </c>
    </row>
    <row r="124" spans="1:11" x14ac:dyDescent="0.25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3.2874547311390395E-3</v>
      </c>
      <c r="J124" s="1">
        <f>'[1]Electricity and CHPs_IN'!P$23/SUM('[1]Electricity and CHPs_IN'!P$22:P$23)*J92</f>
        <v>4.0985815464430794E-2</v>
      </c>
      <c r="K124" s="1">
        <f>'[1]Electricity and CHPs_IN'!Q$23/SUM('[1]Electricity and CHPs_IN'!Q$22:Q$23)*K92</f>
        <v>0.16344556329263396</v>
      </c>
    </row>
    <row r="125" spans="1:11" x14ac:dyDescent="0.25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0.95979497885302378</v>
      </c>
      <c r="G125" s="1">
        <f t="shared" si="83"/>
        <v>1.1075090687607447</v>
      </c>
      <c r="H125" s="1">
        <f t="shared" si="83"/>
        <v>1.5315687766586961</v>
      </c>
      <c r="I125" s="1">
        <f t="shared" si="83"/>
        <v>1.7846062892283716</v>
      </c>
      <c r="J125" s="1">
        <f t="shared" si="83"/>
        <v>2.398645251495108</v>
      </c>
      <c r="K125" s="1">
        <f t="shared" si="83"/>
        <v>3.3990493497545522</v>
      </c>
    </row>
    <row r="126" spans="1:11" x14ac:dyDescent="0.25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1.0696869624254365E-2</v>
      </c>
      <c r="G126" s="1">
        <f>'[1]Electricity and CHPs_IN'!M$23/SUM('[1]Electricity and CHPs_IN'!M$22:M$23)*G94</f>
        <v>4.7096938308927236E-2</v>
      </c>
      <c r="H126" s="1">
        <f>'[1]Electricity and CHPs_IN'!N$23/SUM('[1]Electricity and CHPs_IN'!N$22:N$23)*H94</f>
        <v>4.1888437679648824E-2</v>
      </c>
      <c r="I126" s="1">
        <f>'[1]Electricity and CHPs_IN'!O$23/SUM('[1]Electricity and CHPs_IN'!O$22:O$23)*I94</f>
        <v>8.7327529175458316E-2</v>
      </c>
      <c r="J126" s="1">
        <f>'[1]Electricity and CHPs_IN'!P$23/SUM('[1]Electricity and CHPs_IN'!P$22:P$23)*J94</f>
        <v>0.33303282285371116</v>
      </c>
      <c r="K126" s="1">
        <f>'[1]Electricity and CHPs_IN'!Q$23/SUM('[1]Electricity and CHPs_IN'!Q$22:Q$23)*K94</f>
        <v>0.33296950810586828</v>
      </c>
    </row>
    <row r="127" spans="1:11" x14ac:dyDescent="0.25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2.070456826395927E-3</v>
      </c>
      <c r="J127" s="1">
        <f>'[1]Electricity and CHPs_IN'!P$23/SUM('[1]Electricity and CHPs_IN'!P$22:P$23)*J95</f>
        <v>2.78948097767064E-2</v>
      </c>
      <c r="K127" s="1">
        <f>'[1]Electricity and CHPs_IN'!Q$23/SUM('[1]Electricity and CHPs_IN'!Q$22:Q$23)*K95</f>
        <v>4.5645898685569113E-2</v>
      </c>
    </row>
    <row r="128" spans="1:11" x14ac:dyDescent="0.25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8.2554102915449477</v>
      </c>
      <c r="G128" s="1">
        <f t="shared" ref="G128:K128" si="84">SUM(G129:G134)</f>
        <v>8.9455548919455907</v>
      </c>
      <c r="H128" s="1">
        <f t="shared" si="84"/>
        <v>9.1786599804856195</v>
      </c>
      <c r="I128" s="1">
        <f t="shared" si="84"/>
        <v>9.1427211589132789</v>
      </c>
      <c r="J128" s="1">
        <f t="shared" si="84"/>
        <v>9.5324781197044892</v>
      </c>
      <c r="K128" s="1">
        <f t="shared" si="84"/>
        <v>11.099867180732195</v>
      </c>
    </row>
    <row r="129" spans="1:17" x14ac:dyDescent="0.25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6.5071669965222032</v>
      </c>
      <c r="G129" s="1">
        <f>'[1]Electricity and CHPs'!C19</f>
        <v>7.3027509612233468</v>
      </c>
      <c r="H129" s="1">
        <f>'[1]Electricity and CHPs'!D19</f>
        <v>7.4144698204167732</v>
      </c>
      <c r="I129" s="1">
        <f>'[1]Electricity and CHPs'!E19</f>
        <v>7.4076344522075743</v>
      </c>
      <c r="J129" s="1">
        <f>'[1]Electricity and CHPs'!F19</f>
        <v>5.8049376037174589</v>
      </c>
      <c r="K129" s="1">
        <f>'[1]Electricity and CHPs'!G19</f>
        <v>4.6538403971402085</v>
      </c>
    </row>
    <row r="130" spans="1:17" x14ac:dyDescent="0.25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2.0316288174518364</v>
      </c>
      <c r="K130" s="1">
        <f>'[1]Electricity and CHPs'!G20</f>
        <v>4.4444036373008275</v>
      </c>
    </row>
    <row r="131" spans="1:17" x14ac:dyDescent="0.25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1.5176381545675395</v>
      </c>
      <c r="G131" s="1">
        <f>'[1]Electricity and CHPs'!C26</f>
        <v>1.4123283690273749</v>
      </c>
      <c r="H131" s="1">
        <f>'[1]Electricity and CHPs'!D26</f>
        <v>1.4272770806705279</v>
      </c>
      <c r="I131" s="1">
        <f>'[1]Electricity and CHPs'!E26</f>
        <v>1.4018267165637204</v>
      </c>
      <c r="J131" s="1">
        <f>'[1]Electricity and CHPs'!F26</f>
        <v>1.0248770173689414</v>
      </c>
      <c r="K131" s="1">
        <f>'[1]Electricity and CHPs'!G26</f>
        <v>0.69654965771655752</v>
      </c>
    </row>
    <row r="132" spans="1:17" x14ac:dyDescent="0.25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0.3386406131391822</v>
      </c>
      <c r="K132" s="1">
        <f>'[1]Electricity and CHPs'!G27</f>
        <v>0.71190248406823908</v>
      </c>
    </row>
    <row r="133" spans="1:17" x14ac:dyDescent="0.25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0.2306051404552063</v>
      </c>
      <c r="G133" s="1">
        <f>'[1]Electricity and CHPs'!C44</f>
        <v>0.2304755616948691</v>
      </c>
      <c r="H133" s="1">
        <f>'[1]Electricity and CHPs'!D44</f>
        <v>0.3369130793983186</v>
      </c>
      <c r="I133" s="1">
        <f>'[1]Electricity and CHPs'!E44</f>
        <v>0.33325999014198404</v>
      </c>
      <c r="J133" s="1">
        <f>'[1]Electricity and CHPs'!F44</f>
        <v>0.11895753932082767</v>
      </c>
      <c r="K133" s="1">
        <f>'[1]Electricity and CHPs'!G44</f>
        <v>6.3761844337669555E-3</v>
      </c>
    </row>
    <row r="134" spans="1:17" x14ac:dyDescent="0.25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0.21343652870624336</v>
      </c>
      <c r="K134" s="1">
        <f>'[1]Electricity and CHPs'!G45</f>
        <v>0.58679482007259376</v>
      </c>
    </row>
    <row r="135" spans="1:17" x14ac:dyDescent="0.25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4.0124025755448711</v>
      </c>
      <c r="G135" s="1">
        <f t="shared" ref="G135:K135" si="86">SUM(G136:G139)</f>
        <v>4.3575396651253611</v>
      </c>
      <c r="H135" s="1">
        <f t="shared" si="86"/>
        <v>4.4208734505436507</v>
      </c>
      <c r="I135" s="1">
        <f t="shared" si="86"/>
        <v>4.4047305843856481</v>
      </c>
      <c r="J135" s="1">
        <f t="shared" si="86"/>
        <v>4.6000420258387091</v>
      </c>
      <c r="K135" s="1">
        <f t="shared" si="86"/>
        <v>5.2533480881129169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3.2535834982611016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3.6513754806116734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3.707234910208387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3.7038172261037876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2.9024688018587295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2.3269201985701042</v>
      </c>
    </row>
    <row r="137" spans="1:17" x14ac:dyDescent="0.25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1.0158144087259182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2.2222018186504138</v>
      </c>
    </row>
    <row r="138" spans="1:17" x14ac:dyDescent="0.25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0.75881907728376974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0.70616418451368745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0.71363854033526397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0.7009133582818603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0.51243850868447072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0.34827482885827871</v>
      </c>
    </row>
    <row r="139" spans="1:17" x14ac:dyDescent="0.25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0.1693203065695911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0.35595124203411954</v>
      </c>
    </row>
    <row r="140" spans="1:17" x14ac:dyDescent="0.25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4.2430077160000774</v>
      </c>
      <c r="G142" s="1">
        <f t="shared" ref="G142:K142" si="87">SUM(G143:G148)</f>
        <v>4.5880152268202306</v>
      </c>
      <c r="H142" s="1">
        <f t="shared" si="87"/>
        <v>4.7577865299419688</v>
      </c>
      <c r="I142" s="1">
        <f t="shared" si="87"/>
        <v>4.7379905745276307</v>
      </c>
      <c r="J142" s="1">
        <f t="shared" si="87"/>
        <v>4.9324360938657801</v>
      </c>
      <c r="K142" s="1">
        <f t="shared" si="87"/>
        <v>5.8465190926192783</v>
      </c>
    </row>
    <row r="143" spans="1:17" x14ac:dyDescent="0.25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3.2535834982611016</v>
      </c>
      <c r="G143" s="1">
        <f t="shared" ref="G143:K143" si="88">G129-G136</f>
        <v>3.6513754806116734</v>
      </c>
      <c r="H143" s="1">
        <f t="shared" si="88"/>
        <v>3.7072349102083861</v>
      </c>
      <c r="I143" s="1">
        <f t="shared" si="88"/>
        <v>3.7038172261037867</v>
      </c>
      <c r="J143" s="1">
        <f t="shared" si="88"/>
        <v>2.9024688018587295</v>
      </c>
      <c r="K143" s="1">
        <f t="shared" si="88"/>
        <v>2.3269201985701042</v>
      </c>
    </row>
    <row r="144" spans="1:17" x14ac:dyDescent="0.25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1.0158144087259182</v>
      </c>
      <c r="K144" s="1">
        <f t="shared" si="89"/>
        <v>2.2222018186504138</v>
      </c>
    </row>
    <row r="145" spans="1:11" x14ac:dyDescent="0.25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0.75881907728376974</v>
      </c>
      <c r="G145" s="1">
        <f t="shared" si="90"/>
        <v>0.70616418451368745</v>
      </c>
      <c r="H145" s="1">
        <f t="shared" si="90"/>
        <v>0.71363854033526397</v>
      </c>
      <c r="I145" s="1">
        <f t="shared" si="90"/>
        <v>0.70091335828186008</v>
      </c>
      <c r="J145" s="1">
        <f t="shared" si="90"/>
        <v>0.51243850868447072</v>
      </c>
      <c r="K145" s="1">
        <f t="shared" si="90"/>
        <v>0.34827482885827882</v>
      </c>
    </row>
    <row r="146" spans="1:11" x14ac:dyDescent="0.25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0.1693203065695911</v>
      </c>
      <c r="K146" s="1">
        <f t="shared" si="91"/>
        <v>0.35595124203411954</v>
      </c>
    </row>
    <row r="147" spans="1:11" x14ac:dyDescent="0.25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0.2306051404552063</v>
      </c>
      <c r="G147" s="1">
        <f t="shared" si="92"/>
        <v>0.2304755616948691</v>
      </c>
      <c r="H147" s="1">
        <f t="shared" si="92"/>
        <v>0.3369130793983186</v>
      </c>
      <c r="I147" s="1">
        <f t="shared" si="92"/>
        <v>0.33325999014198404</v>
      </c>
      <c r="J147" s="1">
        <f t="shared" si="92"/>
        <v>0.11895753932082767</v>
      </c>
      <c r="K147" s="1">
        <f t="shared" si="92"/>
        <v>6.3761844337669555E-3</v>
      </c>
    </row>
    <row r="148" spans="1:11" x14ac:dyDescent="0.25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0.21343652870624336</v>
      </c>
      <c r="K148" s="1">
        <f t="shared" si="96"/>
        <v>0.58679482007259376</v>
      </c>
    </row>
    <row r="149" spans="1:11" x14ac:dyDescent="0.25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0.525142379049654</v>
      </c>
      <c r="G149" s="1">
        <f t="shared" ref="G149:K149" si="97">SUM(G150:G156)</f>
        <v>0.52719058899937865</v>
      </c>
      <c r="H149" s="1">
        <f t="shared" si="97"/>
        <v>1.6696137265462214</v>
      </c>
      <c r="I149" s="1">
        <f t="shared" si="97"/>
        <v>2.7233467148785451</v>
      </c>
      <c r="J149" s="1">
        <f t="shared" si="97"/>
        <v>4.6152879417122863</v>
      </c>
      <c r="K149" s="1">
        <f t="shared" si="97"/>
        <v>6.5740328215395136</v>
      </c>
    </row>
    <row r="150" spans="1:11" x14ac:dyDescent="0.25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0.34073853973699847</v>
      </c>
      <c r="G150" s="1">
        <f>'[1]Electricity and CHPs'!C25</f>
        <v>1.1213881281032583E-2</v>
      </c>
      <c r="H150" s="1">
        <f>'[1]Electricity and CHPs'!D25</f>
        <v>0.55089867639451984</v>
      </c>
      <c r="I150" s="1">
        <f>'[1]Electricity and CHPs'!E25</f>
        <v>0.31811972596430876</v>
      </c>
      <c r="J150" s="1">
        <f>'[1]Electricity and CHPs'!F25</f>
        <v>1.2556797709249425</v>
      </c>
      <c r="K150" s="1">
        <f>'[1]Electricity and CHPs'!G25</f>
        <v>1.6022340538543924</v>
      </c>
    </row>
    <row r="151" spans="1:11" x14ac:dyDescent="0.25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6.8519191876037472E-2</v>
      </c>
      <c r="K151" s="1">
        <f>'[1]Electricity and CHPs'!G31</f>
        <v>0.68375014006996582</v>
      </c>
    </row>
    <row r="152" spans="1:11" x14ac:dyDescent="0.25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0.18440383931265553</v>
      </c>
      <c r="G152" s="1">
        <f>'[1]Electricity and CHPs'!C42</f>
        <v>0.51597670771834603</v>
      </c>
      <c r="H152" s="1">
        <f>'[1]Electricity and CHPs'!D42</f>
        <v>1.1187150501517016</v>
      </c>
      <c r="I152" s="1">
        <f>'[1]Electricity and CHPs'!E42</f>
        <v>1.9196038720653994</v>
      </c>
      <c r="J152" s="1">
        <f>'[1]Electricity and CHPs'!F42</f>
        <v>0.79087740840390175</v>
      </c>
      <c r="K152" s="1">
        <f>'[1]Electricity and CHPs'!G42</f>
        <v>0.11764977848031212</v>
      </c>
    </row>
    <row r="153" spans="1:11" x14ac:dyDescent="0.25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1.723296390036485</v>
      </c>
      <c r="K153" s="1">
        <f>'[1]Electricity and CHPs'!G43</f>
        <v>3.6783673602459772</v>
      </c>
    </row>
    <row r="154" spans="1:11" x14ac:dyDescent="0.25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0.12354077190077142</v>
      </c>
      <c r="J154" s="1">
        <f>'[1]Electricity and CHPs'!F50</f>
        <v>0.1948482405635604</v>
      </c>
      <c r="K154" s="1">
        <f>'[1]Electricity and CHPs'!G50</f>
        <v>0.12622966371796138</v>
      </c>
    </row>
    <row r="155" spans="1:11" x14ac:dyDescent="0.25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0.18605839058112086</v>
      </c>
      <c r="J155" s="1">
        <f>'[1]Electricity and CHPs'!F53</f>
        <v>0.3079183162441429</v>
      </c>
      <c r="K155" s="1">
        <f>'[1]Electricity and CHPs'!G53</f>
        <v>0.25755682288477943</v>
      </c>
    </row>
    <row r="156" spans="1:11" x14ac:dyDescent="0.25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0.17602395436694435</v>
      </c>
      <c r="J156" s="1">
        <f>'[1]Electricity and CHPs'!F56</f>
        <v>0.2741486236632163</v>
      </c>
      <c r="K156" s="1">
        <f>'[1]Electricity and CHPs'!G56</f>
        <v>0.10824500228612545</v>
      </c>
    </row>
    <row r="157" spans="1:11" x14ac:dyDescent="0.25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0.54530444946210499</v>
      </c>
      <c r="H157" s="1">
        <f t="shared" si="98"/>
        <v>1.9472427952846956</v>
      </c>
      <c r="I157" s="1">
        <f t="shared" si="98"/>
        <v>7.7753261793764024</v>
      </c>
      <c r="J157" s="1">
        <f t="shared" si="98"/>
        <v>18.484575428287499</v>
      </c>
      <c r="K157" s="1">
        <f t="shared" si="98"/>
        <v>36.160106301918439</v>
      </c>
    </row>
    <row r="158" spans="1:11" x14ac:dyDescent="0.25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0.54530444946210499</v>
      </c>
      <c r="H158" s="1">
        <f>'[1]Electricity and CHPs'!D33</f>
        <v>1.9472427952846956</v>
      </c>
      <c r="I158" s="1">
        <f>'[1]Electricity and CHPs'!E33</f>
        <v>7.7753261793764024</v>
      </c>
      <c r="J158" s="1">
        <f>'[1]Electricity and CHPs'!F33</f>
        <v>18.484575428287499</v>
      </c>
      <c r="K158" s="1">
        <f>'[1]Electricity and CHPs'!G33</f>
        <v>36.160106301918439</v>
      </c>
    </row>
    <row r="159" spans="1:11" x14ac:dyDescent="0.25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12.823815616346842</v>
      </c>
      <c r="H159" s="1">
        <f t="shared" si="99"/>
        <v>28.802943536083419</v>
      </c>
      <c r="I159" s="1">
        <f t="shared" si="99"/>
        <v>37.3743374955856</v>
      </c>
      <c r="J159" s="1">
        <f t="shared" si="99"/>
        <v>69.792929778921334</v>
      </c>
      <c r="K159" s="1">
        <f t="shared" si="99"/>
        <v>114.51316941734446</v>
      </c>
    </row>
    <row r="160" spans="1:11" x14ac:dyDescent="0.25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0.14052240765622229</v>
      </c>
      <c r="I160" s="1">
        <f>'[1]Electricity and CHPs'!E34</f>
        <v>0.34167468452555194</v>
      </c>
      <c r="J160" s="1">
        <f>'[1]Electricity and CHPs'!F34</f>
        <v>2.1646822249183333</v>
      </c>
      <c r="K160" s="1">
        <f>'[1]Electricity and CHPs'!G34</f>
        <v>7.2410272944608387</v>
      </c>
    </row>
    <row r="161" spans="1:11" x14ac:dyDescent="0.25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4.8498399204579687</v>
      </c>
      <c r="H161" s="1">
        <f>'[1]Electricity and CHPs'!D35</f>
        <v>9.5945705636567897</v>
      </c>
      <c r="I161" s="1">
        <f>'[1]Electricity and CHPs'!E35</f>
        <v>12.308887489143219</v>
      </c>
      <c r="J161" s="1">
        <f>'[1]Electricity and CHPs'!F35</f>
        <v>34.005612078346466</v>
      </c>
      <c r="K161" s="1">
        <f>'[1]Electricity and CHPs'!G35</f>
        <v>61.937225223725484</v>
      </c>
    </row>
    <row r="162" spans="1:11" x14ac:dyDescent="0.25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3.391296980577597</v>
      </c>
      <c r="H162" s="1">
        <f>'[1]Electricity and CHPs'!D36</f>
        <v>8.0516181181533515</v>
      </c>
      <c r="I162" s="1">
        <f>'[1]Electricity and CHPs'!E36</f>
        <v>10.334901812625937</v>
      </c>
      <c r="J162" s="1">
        <f>'[1]Electricity and CHPs'!F36</f>
        <v>13.936419481198634</v>
      </c>
      <c r="K162" s="1">
        <f>'[1]Electricity and CHPs'!G36</f>
        <v>18.736425309865346</v>
      </c>
    </row>
    <row r="163" spans="1:11" x14ac:dyDescent="0.25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1.2882195406412877</v>
      </c>
      <c r="H163" s="1">
        <f>'[1]Electricity and CHPs'!D37</f>
        <v>4.1847114506472547</v>
      </c>
      <c r="I163" s="1">
        <f>'[1]Electricity and CHPs'!E37</f>
        <v>5.4056044025827585</v>
      </c>
      <c r="J163" s="1">
        <f>'[1]Electricity and CHPs'!F37</f>
        <v>7.5561482310298453</v>
      </c>
      <c r="K163" s="1">
        <f>'[1]Electricity and CHPs'!G37</f>
        <v>10.236302641793316</v>
      </c>
    </row>
    <row r="164" spans="1:11" x14ac:dyDescent="0.25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3.2944591746699894</v>
      </c>
      <c r="H164" s="1">
        <f>'[1]Electricity and CHPs'!D38</f>
        <v>6.8315209959697958</v>
      </c>
      <c r="I164" s="1">
        <f>'[1]Electricity and CHPs'!E38</f>
        <v>8.9832691067081356</v>
      </c>
      <c r="J164" s="1">
        <f>'[1]Electricity and CHPs'!F38</f>
        <v>12.130067763428064</v>
      </c>
      <c r="K164" s="1">
        <f>'[1]Electricity and CHPs'!G38</f>
        <v>16.362188947499465</v>
      </c>
    </row>
    <row r="165" spans="1:11" x14ac:dyDescent="0.25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1.0574749718479843</v>
      </c>
      <c r="K165" s="1">
        <f>'[1]Electricity and CHPs'!G32</f>
        <v>1.2079577423347221</v>
      </c>
    </row>
    <row r="166" spans="1:11" x14ac:dyDescent="0.25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1.0574749718479843</v>
      </c>
      <c r="K166" s="1">
        <f t="shared" si="103"/>
        <v>1.2079577423347221</v>
      </c>
    </row>
    <row r="167" spans="1:11" x14ac:dyDescent="0.25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0.44852857545790897</v>
      </c>
      <c r="J167" s="1">
        <f t="shared" si="104"/>
        <v>1.3867471649400342</v>
      </c>
      <c r="K167" s="1">
        <f t="shared" si="104"/>
        <v>2.3186171966975713</v>
      </c>
    </row>
    <row r="168" spans="1:11" x14ac:dyDescent="0.25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0.27942105961412128</v>
      </c>
      <c r="K168" s="1">
        <f>'[1]Electricity and CHPs'!G30</f>
        <v>0.27613287156312516</v>
      </c>
    </row>
    <row r="169" spans="1:11" x14ac:dyDescent="0.25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0.32404824950621497</v>
      </c>
      <c r="J169" s="1">
        <f>'[1]Electricity and CHPs'!F46</f>
        <v>0.84161704353467004</v>
      </c>
      <c r="K169" s="1">
        <f>'[1]Electricity and CHPs'!G46</f>
        <v>1.6574229141419938</v>
      </c>
    </row>
    <row r="170" spans="1:11" x14ac:dyDescent="0.25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0.124480325951694</v>
      </c>
      <c r="J170" s="1">
        <f>'[1]Electricity and CHPs'!F57</f>
        <v>0.26570906179124298</v>
      </c>
      <c r="K170" s="1">
        <f>'[1]Electricity and CHPs'!G57</f>
        <v>0.38506141099245234</v>
      </c>
    </row>
    <row r="171" spans="1:11" x14ac:dyDescent="0.25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2.1367887070684612</v>
      </c>
      <c r="G171" s="1">
        <f t="shared" ref="G171:K171" si="106">SUM(G172:G178)</f>
        <v>1.8976117806464594</v>
      </c>
      <c r="H171" s="1">
        <f t="shared" si="106"/>
        <v>2.0762123076215717</v>
      </c>
      <c r="I171" s="1">
        <f t="shared" si="106"/>
        <v>1.665240353875022</v>
      </c>
      <c r="J171" s="1">
        <f t="shared" si="106"/>
        <v>3.3193544162109005</v>
      </c>
      <c r="K171" s="1">
        <f t="shared" si="106"/>
        <v>8.3452864422733857</v>
      </c>
    </row>
    <row r="172" spans="1:11" x14ac:dyDescent="0.25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0.31846825544067803</v>
      </c>
      <c r="G172" s="1">
        <f>'[1]Electricity and CHPs'!C70</f>
        <v>9.8781628332766006E-2</v>
      </c>
      <c r="H172" s="1">
        <f>'[1]Electricity and CHPs'!D70</f>
        <v>0.10083239015389124</v>
      </c>
      <c r="I172" s="1">
        <f>'[1]Electricity and CHPs'!E70</f>
        <v>9.4639360290054875E-2</v>
      </c>
      <c r="J172" s="1">
        <f>'[1]Electricity and CHPs'!F70</f>
        <v>9.5854744204046605E-2</v>
      </c>
      <c r="K172" s="1">
        <f>'[1]Electricity and CHPs'!G70</f>
        <v>9.5306518810026331E-2</v>
      </c>
    </row>
    <row r="173" spans="1:11" x14ac:dyDescent="0.25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0.43926710976919131</v>
      </c>
      <c r="G173" s="1">
        <f>'[1]Electricity and CHPs'!C71</f>
        <v>0.44911238831185946</v>
      </c>
      <c r="H173" s="1">
        <f>'[1]Electricity and CHPs'!D71</f>
        <v>0.52496915043131254</v>
      </c>
      <c r="I173" s="1">
        <f>'[1]Electricity and CHPs'!E71</f>
        <v>0.41649063283450427</v>
      </c>
      <c r="J173" s="1">
        <f>'[1]Electricity and CHPs'!F71</f>
        <v>1.0830886480710613</v>
      </c>
      <c r="K173" s="1">
        <f>'[1]Electricity and CHPs'!G71</f>
        <v>3.3346514149423023</v>
      </c>
    </row>
    <row r="174" spans="1:11" x14ac:dyDescent="0.25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0.42223098225886191</v>
      </c>
      <c r="G174" s="1">
        <f>'[1]Electricity and CHPs'!C72</f>
        <v>0.39574745432878622</v>
      </c>
      <c r="H174" s="1">
        <f>'[1]Electricity and CHPs'!D72</f>
        <v>0.47752786118756685</v>
      </c>
      <c r="I174" s="1">
        <f>'[1]Electricity and CHPs'!E72</f>
        <v>0.41686881614813431</v>
      </c>
      <c r="J174" s="1">
        <f>'[1]Electricity and CHPs'!F72</f>
        <v>1.0684763029803919</v>
      </c>
      <c r="K174" s="1">
        <f>'[1]Electricity and CHPs'!G72</f>
        <v>3.6447015464725636</v>
      </c>
    </row>
    <row r="175" spans="1:11" x14ac:dyDescent="0.25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0.15269493411262808</v>
      </c>
      <c r="G175" s="1">
        <f>'[1]Electricity and CHPs'!C73</f>
        <v>0.152219243504051</v>
      </c>
      <c r="H175" s="1">
        <f>'[1]Electricity and CHPs'!D73</f>
        <v>0.15616560503446283</v>
      </c>
      <c r="I175" s="1">
        <f>'[1]Electricity and CHPs'!E73</f>
        <v>0.12304859865294517</v>
      </c>
      <c r="J175" s="1">
        <f>'[1]Electricity and CHPs'!F73</f>
        <v>0.19887479447972495</v>
      </c>
      <c r="K175" s="1">
        <f>'[1]Electricity and CHPs'!G73</f>
        <v>0.23113628983188844</v>
      </c>
    </row>
    <row r="176" spans="1:11" x14ac:dyDescent="0.25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0.32530204627908649</v>
      </c>
      <c r="G176" s="1">
        <f>'[1]Electricity and CHPs'!C74</f>
        <v>0.32437533455344458</v>
      </c>
      <c r="H176" s="1">
        <f>'[1]Electricity and CHPs'!D74</f>
        <v>0.32992715362298752</v>
      </c>
      <c r="I176" s="1">
        <f>'[1]Electricity and CHPs'!E74</f>
        <v>0.24486384379222823</v>
      </c>
      <c r="J176" s="1">
        <f>'[1]Electricity and CHPs'!F74</f>
        <v>0.33433268675542627</v>
      </c>
      <c r="K176" s="1">
        <f>'[1]Electricity and CHPs'!G74</f>
        <v>0.40706707380653229</v>
      </c>
    </row>
    <row r="177" spans="1:11" x14ac:dyDescent="0.25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0.3258383720830309</v>
      </c>
      <c r="G177" s="1">
        <f>'[1]Electricity and CHPs'!C75</f>
        <v>0.32488456798992865</v>
      </c>
      <c r="H177" s="1">
        <f>'[1]Electricity and CHPs'!D75</f>
        <v>0.3303414003934465</v>
      </c>
      <c r="I177" s="1">
        <f>'[1]Electricity and CHPs'!E75</f>
        <v>0.24556941668069238</v>
      </c>
      <c r="J177" s="1">
        <f>'[1]Electricity and CHPs'!F75</f>
        <v>0.33892845136218008</v>
      </c>
      <c r="K177" s="1">
        <f>'[1]Electricity and CHPs'!G75</f>
        <v>0.41012324547450585</v>
      </c>
    </row>
    <row r="178" spans="1:11" x14ac:dyDescent="0.25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0.15298700712498467</v>
      </c>
      <c r="G178" s="1">
        <f>'[1]Electricity and CHPs'!C76</f>
        <v>0.15249116362562354</v>
      </c>
      <c r="H178" s="1">
        <f>'[1]Electricity and CHPs'!D76</f>
        <v>0.15644874679790413</v>
      </c>
      <c r="I178" s="1">
        <f>'[1]Electricity and CHPs'!E76</f>
        <v>0.12375968547646297</v>
      </c>
      <c r="J178" s="1">
        <f>'[1]Electricity and CHPs'!F76</f>
        <v>0.19979878835806941</v>
      </c>
      <c r="K178" s="1">
        <f>'[1]Electricity and CHPs'!G76</f>
        <v>0.22230035293556727</v>
      </c>
    </row>
    <row r="179" spans="1:11" x14ac:dyDescent="0.25">
      <c r="A179" s="9" t="str">
        <f t="shared" si="93"/>
        <v>STEM</v>
      </c>
      <c r="B179" s="9" t="str">
        <f t="shared" si="94"/>
        <v>SPS1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31.158094321333614</v>
      </c>
      <c r="G179" s="3">
        <f t="shared" ref="G179:K179" si="107">SUM(G180,G231)</f>
        <v>34.209176990808587</v>
      </c>
      <c r="H179" s="3">
        <f t="shared" si="107"/>
        <v>39.219220709391976</v>
      </c>
      <c r="I179" s="3">
        <f t="shared" si="107"/>
        <v>47.208572495417101</v>
      </c>
      <c r="J179" s="3">
        <f t="shared" si="107"/>
        <v>57.180316311225525</v>
      </c>
      <c r="K179" s="3">
        <f t="shared" si="107"/>
        <v>52.90564387400461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23.084586359384197</v>
      </c>
      <c r="G180" s="1">
        <f t="shared" si="108"/>
        <v>25.658771380091405</v>
      </c>
      <c r="H180" s="1">
        <f t="shared" si="108"/>
        <v>24.613362486375202</v>
      </c>
      <c r="I180" s="1">
        <f t="shared" si="108"/>
        <v>25.759387565674984</v>
      </c>
      <c r="J180" s="1">
        <f t="shared" si="108"/>
        <v>27.311099810151418</v>
      </c>
      <c r="K180" s="1">
        <f t="shared" si="108"/>
        <v>29.441542088160006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16.949180908935826</v>
      </c>
      <c r="G181" s="1">
        <f t="shared" si="109"/>
        <v>13.203036246489376</v>
      </c>
      <c r="H181" s="1">
        <f t="shared" si="109"/>
        <v>15.262922627648113</v>
      </c>
      <c r="I181" s="1">
        <f t="shared" si="109"/>
        <v>14.21577739462437</v>
      </c>
      <c r="J181" s="1">
        <f t="shared" si="109"/>
        <v>15.721162876297241</v>
      </c>
      <c r="K181" s="1">
        <f t="shared" si="109"/>
        <v>16.794255535413665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1.1197359292292484E-2</v>
      </c>
      <c r="G182" s="1">
        <f t="shared" ref="G182:K182" si="110">G183</f>
        <v>9.1131659630956183E-3</v>
      </c>
      <c r="H182" s="1">
        <f t="shared" si="110"/>
        <v>0.17417514898705855</v>
      </c>
      <c r="I182" s="1">
        <f t="shared" si="110"/>
        <v>0.12060040354555152</v>
      </c>
      <c r="J182" s="1">
        <f t="shared" si="110"/>
        <v>0.10121917142914691</v>
      </c>
      <c r="K182" s="1">
        <f t="shared" si="110"/>
        <v>4.3554646653957852E-3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1.1197359292292484E-2</v>
      </c>
      <c r="G183" s="1">
        <f>'[1]Electricity and CHPs'!C$94</f>
        <v>9.1131659630956183E-3</v>
      </c>
      <c r="H183" s="1">
        <f>'[1]Electricity and CHPs'!D$94</f>
        <v>0.17417514898705855</v>
      </c>
      <c r="I183" s="1">
        <f>'[1]Electricity and CHPs'!E$94</f>
        <v>0.12060040354555152</v>
      </c>
      <c r="J183" s="1">
        <f>'[1]Electricity and CHPs'!F$94</f>
        <v>0.10121917142914691</v>
      </c>
      <c r="K183" s="1">
        <f>'[1]Electricity and CHPs'!G$94</f>
        <v>4.3554646653957852E-3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1.1197359292292484E-2</v>
      </c>
      <c r="G184" s="1">
        <f t="shared" ref="G184:K184" si="111">G183-G185</f>
        <v>9.1131659630956183E-3</v>
      </c>
      <c r="H184" s="1">
        <f t="shared" si="111"/>
        <v>0.17417514898705855</v>
      </c>
      <c r="I184" s="1">
        <f t="shared" si="111"/>
        <v>0.12060040354555152</v>
      </c>
      <c r="J184" s="1">
        <f t="shared" si="111"/>
        <v>0.10121917142914691</v>
      </c>
      <c r="K184" s="1">
        <f t="shared" si="111"/>
        <v>4.3554646653957852E-3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1.8040134639857628</v>
      </c>
      <c r="G186" s="1">
        <f t="shared" ref="G186:K186" si="113">SUM(G187:G188)</f>
        <v>1.3324180921606055E-2</v>
      </c>
      <c r="H186" s="1">
        <f t="shared" si="113"/>
        <v>0.30125561910377163</v>
      </c>
      <c r="I186" s="1">
        <f t="shared" si="113"/>
        <v>0.48680074539402374</v>
      </c>
      <c r="J186" s="1">
        <f t="shared" si="113"/>
        <v>0.21305100583659237</v>
      </c>
      <c r="K186" s="1">
        <f t="shared" si="113"/>
        <v>9.7609462032521771E-2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1.8040134639857628</v>
      </c>
      <c r="G187" s="1">
        <f>'[1]Electricity and CHPs'!C$91</f>
        <v>1.3324180921606055E-2</v>
      </c>
      <c r="H187" s="1">
        <f>'[1]Electricity and CHPs'!D$91</f>
        <v>0.30125561910377163</v>
      </c>
      <c r="I187" s="1">
        <f>'[1]Electricity and CHPs'!E$91</f>
        <v>0.48680074539402374</v>
      </c>
      <c r="J187" s="1">
        <f>'[1]Electricity and CHPs'!F$91</f>
        <v>0.15630398581189783</v>
      </c>
      <c r="K187" s="1">
        <f>'[1]Electricity and CHPs'!G$91</f>
        <v>5.8485174438630487E-2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5.6747020024694547E-2</v>
      </c>
      <c r="K188" s="1">
        <f>'[1]Electricity and CHPs'!G$95</f>
        <v>3.9124287593891284E-2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1.7716506735284097</v>
      </c>
      <c r="G189" s="1">
        <f t="shared" ref="G189:K189" si="114">SUM(G190:G191)</f>
        <v>1.2324479674392172E-2</v>
      </c>
      <c r="H189" s="1">
        <f t="shared" si="114"/>
        <v>0.2936813218911189</v>
      </c>
      <c r="I189" s="1">
        <f t="shared" si="114"/>
        <v>0.47575110095086176</v>
      </c>
      <c r="J189" s="1">
        <f t="shared" si="114"/>
        <v>0.19404849904302046</v>
      </c>
      <c r="K189" s="1">
        <f t="shared" si="114"/>
        <v>4.6996857911225799E-2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1.7716506735284097</v>
      </c>
      <c r="G190" s="1">
        <f t="shared" ref="G190:K190" si="115">G187-G193</f>
        <v>1.2324479674392172E-2</v>
      </c>
      <c r="H190" s="1">
        <f t="shared" si="115"/>
        <v>0.2936813218911189</v>
      </c>
      <c r="I190" s="1">
        <f t="shared" si="115"/>
        <v>0.47575110095086176</v>
      </c>
      <c r="J190" s="1">
        <f t="shared" si="115"/>
        <v>0.14236287560408664</v>
      </c>
      <c r="K190" s="1">
        <f t="shared" si="115"/>
        <v>2.8159354388099998E-2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5.1685623438933806E-2</v>
      </c>
      <c r="K191" s="1">
        <f t="shared" si="116"/>
        <v>1.8837503523125802E-2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3.2362790457353081E-2</v>
      </c>
      <c r="G192" s="1">
        <f t="shared" ref="G192:K192" si="117">SUM(G193:G194)</f>
        <v>9.9970124721388302E-4</v>
      </c>
      <c r="H192" s="1">
        <f t="shared" si="117"/>
        <v>7.5742972126527364E-3</v>
      </c>
      <c r="I192" s="1">
        <f t="shared" si="117"/>
        <v>1.1049644443161991E-2</v>
      </c>
      <c r="J192" s="1">
        <f t="shared" si="117"/>
        <v>1.9002506793571926E-2</v>
      </c>
      <c r="K192" s="1">
        <f t="shared" si="117"/>
        <v>5.0612604121295972E-2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3.2362790457353081E-2</v>
      </c>
      <c r="G193" s="1">
        <f t="shared" si="118"/>
        <v>9.9970124721388302E-4</v>
      </c>
      <c r="H193" s="1">
        <f t="shared" si="118"/>
        <v>7.5742972126527364E-3</v>
      </c>
      <c r="I193" s="1">
        <f t="shared" si="118"/>
        <v>1.1049644443161991E-2</v>
      </c>
      <c r="J193" s="1">
        <f t="shared" si="118"/>
        <v>1.3941110207811186E-2</v>
      </c>
      <c r="K193" s="1">
        <f t="shared" si="118"/>
        <v>3.0325820050530489E-2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5.0613965857607404E-3</v>
      </c>
      <c r="K194" s="1">
        <f t="shared" si="118"/>
        <v>2.0286784070765482E-2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14.159797598117885</v>
      </c>
      <c r="G195" s="1">
        <f t="shared" ref="G195:K195" si="119">SUM(G196:G197)</f>
        <v>13.052169832229444</v>
      </c>
      <c r="H195" s="1">
        <f t="shared" si="119"/>
        <v>13.176070490506154</v>
      </c>
      <c r="I195" s="1">
        <f t="shared" si="119"/>
        <v>12.767935038204403</v>
      </c>
      <c r="J195" s="1">
        <f t="shared" si="119"/>
        <v>11.754715459590733</v>
      </c>
      <c r="K195" s="1">
        <f t="shared" si="119"/>
        <v>10.759169350332455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14.159797598117885</v>
      </c>
      <c r="G196" s="1">
        <f>'[1]Electricity and CHPs'!C$93-G197</f>
        <v>13.052169832229444</v>
      </c>
      <c r="H196" s="1">
        <f>'[1]Electricity and CHPs'!D$93-H197</f>
        <v>13.176070490506154</v>
      </c>
      <c r="I196" s="1">
        <f>'[1]Electricity and CHPs'!E$93-I197</f>
        <v>12.767935038204403</v>
      </c>
      <c r="J196" s="1">
        <f>'[1]Electricity and CHPs'!F$93-J197</f>
        <v>8.5773624841191243</v>
      </c>
      <c r="K196" s="1">
        <f>'[1]Electricity and CHPs'!G$93-K197</f>
        <v>4.451713341487852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3.1773529754716079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6.3074560088446026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7.0798987990589426</v>
      </c>
      <c r="G198" s="1">
        <f t="shared" ref="G198:K198" si="120">SUM(G199:G200)</f>
        <v>6.5260849161147219</v>
      </c>
      <c r="H198" s="1">
        <f t="shared" si="120"/>
        <v>6.588035245253077</v>
      </c>
      <c r="I198" s="1">
        <f t="shared" si="120"/>
        <v>6.3839675191022023</v>
      </c>
      <c r="J198" s="1">
        <f t="shared" si="120"/>
        <v>5.8773577297953663</v>
      </c>
      <c r="K198" s="1">
        <f t="shared" si="120"/>
        <v>5.3795846751662264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7.0798987990589426</v>
      </c>
      <c r="G199" s="1">
        <f t="shared" si="121"/>
        <v>6.5260849161147219</v>
      </c>
      <c r="H199" s="1">
        <f t="shared" si="121"/>
        <v>6.588035245253077</v>
      </c>
      <c r="I199" s="1">
        <f t="shared" si="121"/>
        <v>6.3839675191022023</v>
      </c>
      <c r="J199" s="1">
        <f t="shared" si="121"/>
        <v>4.2886812420595621</v>
      </c>
      <c r="K199" s="1">
        <f t="shared" si="121"/>
        <v>2.2258566707439256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1.5886764877358039</v>
      </c>
      <c r="K200" s="1">
        <f t="shared" si="122"/>
        <v>3.1537280044223013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7.0798987990589426</v>
      </c>
      <c r="G201" s="1">
        <f t="shared" ref="G201:K201" si="123">SUM(G202:G203)</f>
        <v>6.5260849161147219</v>
      </c>
      <c r="H201" s="1">
        <f t="shared" si="123"/>
        <v>6.588035245253077</v>
      </c>
      <c r="I201" s="1">
        <f t="shared" si="123"/>
        <v>6.3839675191022005</v>
      </c>
      <c r="J201" s="1">
        <f t="shared" si="123"/>
        <v>5.8773577297953663</v>
      </c>
      <c r="K201" s="1">
        <f t="shared" si="123"/>
        <v>5.3795846751662282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7.0798987990589426</v>
      </c>
      <c r="G202" s="1">
        <f t="shared" si="124"/>
        <v>6.5260849161147219</v>
      </c>
      <c r="H202" s="1">
        <f t="shared" si="124"/>
        <v>6.588035245253077</v>
      </c>
      <c r="I202" s="1">
        <f t="shared" si="124"/>
        <v>6.3839675191022005</v>
      </c>
      <c r="J202" s="1">
        <f t="shared" si="124"/>
        <v>4.2886812420595621</v>
      </c>
      <c r="K202" s="1">
        <f t="shared" si="124"/>
        <v>2.2258566707439265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1.5886764877358039</v>
      </c>
      <c r="K203" s="1">
        <f t="shared" si="124"/>
        <v>3.1537280044223013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0.97417248753988361</v>
      </c>
      <c r="G204" s="1">
        <f t="shared" ref="G204:K204" si="125">G205</f>
        <v>0.12842906737522913</v>
      </c>
      <c r="H204" s="1">
        <f t="shared" si="125"/>
        <v>1.6114213690511285</v>
      </c>
      <c r="I204" s="1">
        <f t="shared" si="125"/>
        <v>0.84044120748039153</v>
      </c>
      <c r="J204" s="1">
        <f t="shared" si="125"/>
        <v>3.3128802384807656</v>
      </c>
      <c r="K204" s="1">
        <f t="shared" si="125"/>
        <v>5.5846678728393497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0.97417248753988361</v>
      </c>
      <c r="G205" s="1">
        <f>'[1]Electricity and CHPs'!C$92</f>
        <v>0.12842906737522913</v>
      </c>
      <c r="H205" s="1">
        <f>'[1]Electricity and CHPs'!D$92</f>
        <v>1.6114213690511285</v>
      </c>
      <c r="I205" s="1">
        <f>'[1]Electricity and CHPs'!E$92</f>
        <v>0.84044120748039153</v>
      </c>
      <c r="J205" s="1">
        <f>'[1]Electricity and CHPs'!F$92</f>
        <v>3.3128802384807656</v>
      </c>
      <c r="K205" s="1">
        <f>'[1]Electricity and CHPs'!G$92</f>
        <v>5.5846678728393497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0.3392970009600032</v>
      </c>
      <c r="K206" s="1">
        <f t="shared" si="126"/>
        <v>0.34845338554394362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0.3392970009600032</v>
      </c>
      <c r="K207" s="1">
        <f>'[1]Electricity and CHPs'!G$96</f>
        <v>0.34845338554394362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6.1354054504483706</v>
      </c>
      <c r="G208" s="1">
        <f t="shared" ref="G208:K208" si="127">SUM(G209,G215,G217,G223,G225,G227,G229)</f>
        <v>12.45573513360203</v>
      </c>
      <c r="H208" s="1">
        <f t="shared" si="127"/>
        <v>9.3504398587270909</v>
      </c>
      <c r="I208" s="1">
        <f t="shared" si="127"/>
        <v>11.543610171050616</v>
      </c>
      <c r="J208" s="1">
        <f t="shared" si="127"/>
        <v>11.58993693385418</v>
      </c>
      <c r="K208" s="1">
        <f t="shared" si="127"/>
        <v>12.647286552746341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2.6364229809705866</v>
      </c>
      <c r="G209" s="1">
        <f t="shared" ref="G209:K209" si="128">+G210</f>
        <v>1.3243177230188024</v>
      </c>
      <c r="H209" s="1">
        <f t="shared" si="128"/>
        <v>0.2315262438872091</v>
      </c>
      <c r="I209" s="1">
        <f t="shared" si="128"/>
        <v>8.4105925924100905E-2</v>
      </c>
      <c r="J209" s="1">
        <f t="shared" si="128"/>
        <v>8.0221881849676269E-2</v>
      </c>
      <c r="K209" s="1">
        <f t="shared" si="128"/>
        <v>4.5530527534244615E-2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2.6364229809705866</v>
      </c>
      <c r="G210" s="1">
        <f>'[1]Electricity and CHPs'!C$97+G214</f>
        <v>1.3243177230188024</v>
      </c>
      <c r="H210" s="1">
        <f>'[1]Electricity and CHPs'!D$97+H214</f>
        <v>0.2315262438872091</v>
      </c>
      <c r="I210" s="1">
        <f>'[1]Electricity and CHPs'!E$97+I214</f>
        <v>8.4105925924100905E-2</v>
      </c>
      <c r="J210" s="1">
        <f>'[1]Electricity and CHPs'!F$97+J214</f>
        <v>8.0221881849676269E-2</v>
      </c>
      <c r="K210" s="1">
        <f>'[1]Electricity and CHPs'!G$97+K214</f>
        <v>4.5530527534244615E-2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1.7338978391775455</v>
      </c>
      <c r="G211" s="1">
        <f t="shared" ref="G211:K211" si="129">G212</f>
        <v>1.2871097652332175</v>
      </c>
      <c r="H211" s="1">
        <f t="shared" si="129"/>
        <v>0.17904845360150157</v>
      </c>
      <c r="I211" s="1">
        <f t="shared" si="129"/>
        <v>5.1990903145290257E-2</v>
      </c>
      <c r="J211" s="1">
        <f t="shared" si="129"/>
        <v>1.925169503974599E-2</v>
      </c>
      <c r="K211" s="1">
        <f t="shared" si="129"/>
        <v>1.2418676603234639E-2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1.7338978391775455</v>
      </c>
      <c r="G212" s="1">
        <f t="shared" ref="G212:K212" si="130">G210-G214</f>
        <v>1.2871097652332175</v>
      </c>
      <c r="H212" s="1">
        <f t="shared" si="130"/>
        <v>0.17904845360150157</v>
      </c>
      <c r="I212" s="1">
        <f t="shared" si="130"/>
        <v>5.1990903145290257E-2</v>
      </c>
      <c r="J212" s="1">
        <f t="shared" si="130"/>
        <v>1.925169503974599E-2</v>
      </c>
      <c r="K212" s="1">
        <f t="shared" si="130"/>
        <v>1.2418676603234639E-2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0.90252514179304111</v>
      </c>
      <c r="G213" s="1">
        <f t="shared" ref="G213:K213" si="131">G214</f>
        <v>3.7207957785584896E-2</v>
      </c>
      <c r="H213" s="1">
        <f t="shared" si="131"/>
        <v>5.2477790285707551E-2</v>
      </c>
      <c r="I213" s="1">
        <f t="shared" si="131"/>
        <v>3.2115022778810648E-2</v>
      </c>
      <c r="J213" s="1">
        <f t="shared" si="131"/>
        <v>6.0970186809930278E-2</v>
      </c>
      <c r="K213" s="1">
        <f t="shared" si="131"/>
        <v>3.3111850931009976E-2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0.90252514179304111</v>
      </c>
      <c r="G214" s="1">
        <f>'[1]Electricity and CHPs'!C$98</f>
        <v>3.7207957785584896E-2</v>
      </c>
      <c r="H214" s="1">
        <f>'[1]Electricity and CHPs'!D$98</f>
        <v>5.2477790285707551E-2</v>
      </c>
      <c r="I214" s="1">
        <f>'[1]Electricity and CHPs'!E$98</f>
        <v>3.2115022778810648E-2</v>
      </c>
      <c r="J214" s="1">
        <f>'[1]Electricity and CHPs'!F$98</f>
        <v>6.0970186809930278E-2</v>
      </c>
      <c r="K214" s="1">
        <f>'[1]Electricity and CHPs'!G$98</f>
        <v>3.3111850931009976E-2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1.4515042592855729</v>
      </c>
      <c r="G215" s="1">
        <f t="shared" ref="G215:K215" si="132">+G216</f>
        <v>3.7283388280510383</v>
      </c>
      <c r="H215" s="1">
        <f t="shared" si="132"/>
        <v>3.680807088652077</v>
      </c>
      <c r="I215" s="1">
        <f t="shared" si="132"/>
        <v>0.88518883183814101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1.4515042592855729</v>
      </c>
      <c r="G216" s="1">
        <f>'[1]Electricity and CHPs'!C$99</f>
        <v>3.7283388280510383</v>
      </c>
      <c r="H216" s="1">
        <f>'[1]Electricity and CHPs'!D$99</f>
        <v>3.680807088652077</v>
      </c>
      <c r="I216" s="1">
        <f>'[1]Electricity and CHPs'!E$99</f>
        <v>0.88518883183814101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0.18607485698300186</v>
      </c>
      <c r="G217" s="1">
        <f t="shared" ref="G217:K217" si="133">+G218</f>
        <v>1.9720322894133981</v>
      </c>
      <c r="H217" s="1">
        <f t="shared" si="133"/>
        <v>5.1090991652933106E-2</v>
      </c>
      <c r="I217" s="1">
        <f t="shared" si="133"/>
        <v>2.1677784054631947E-2</v>
      </c>
      <c r="J217" s="1">
        <f t="shared" si="133"/>
        <v>1.0987002071273259E-2</v>
      </c>
      <c r="K217" s="1">
        <f t="shared" si="133"/>
        <v>7.2880867699442759E-4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0.18607485698300186</v>
      </c>
      <c r="G218" s="1">
        <f>'[1]Electricity and CHPs'!C$100</f>
        <v>1.9720322894133981</v>
      </c>
      <c r="H218" s="1">
        <f>'[1]Electricity and CHPs'!D$100</f>
        <v>5.1090991652933106E-2</v>
      </c>
      <c r="I218" s="1">
        <f>'[1]Electricity and CHPs'!E$100</f>
        <v>2.1677784054631947E-2</v>
      </c>
      <c r="J218" s="1">
        <f>'[1]Electricity and CHPs'!F$100</f>
        <v>1.0987002071273259E-2</v>
      </c>
      <c r="K218" s="1">
        <f>'[1]Electricity and CHPs'!G$100</f>
        <v>7.2880867699442759E-4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0.18607485698300186</v>
      </c>
      <c r="G219" s="1">
        <f t="shared" ref="G219:K219" si="134">G220</f>
        <v>1.9720322894133981</v>
      </c>
      <c r="H219" s="1">
        <f t="shared" si="134"/>
        <v>5.1090991652933106E-2</v>
      </c>
      <c r="I219" s="1">
        <f t="shared" si="134"/>
        <v>2.1677784054631947E-2</v>
      </c>
      <c r="J219" s="1">
        <f t="shared" si="134"/>
        <v>1.0987002071273259E-2</v>
      </c>
      <c r="K219" s="1">
        <f t="shared" si="134"/>
        <v>7.2880867699442759E-4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0.18607485698300186</v>
      </c>
      <c r="G220" s="1">
        <f t="shared" ref="G220:K220" si="135">G218-G222</f>
        <v>1.9720322894133981</v>
      </c>
      <c r="H220" s="1">
        <f t="shared" si="135"/>
        <v>5.1090991652933106E-2</v>
      </c>
      <c r="I220" s="1">
        <f t="shared" si="135"/>
        <v>2.1677784054631947E-2</v>
      </c>
      <c r="J220" s="1">
        <f t="shared" si="135"/>
        <v>1.0987002071273259E-2</v>
      </c>
      <c r="K220" s="1">
        <f t="shared" si="135"/>
        <v>7.2880867699442759E-4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1.8614033532092098</v>
      </c>
      <c r="G223" s="1">
        <f t="shared" ref="G223:K223" si="137">+G224</f>
        <v>1.6798094139749697</v>
      </c>
      <c r="H223" s="1">
        <f t="shared" si="137"/>
        <v>1.4403475922286537</v>
      </c>
      <c r="I223" s="1">
        <f t="shared" si="137"/>
        <v>1.1146923083942379</v>
      </c>
      <c r="J223" s="1">
        <f t="shared" si="137"/>
        <v>0.66917539532690617</v>
      </c>
      <c r="K223" s="1">
        <f t="shared" si="137"/>
        <v>0.40042034946422655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1.8614033532092098</v>
      </c>
      <c r="G224" s="1">
        <f>'[1]Electricity and CHPs'!C$101</f>
        <v>1.6798094139749697</v>
      </c>
      <c r="H224" s="1">
        <f>'[1]Electricity and CHPs'!D$101</f>
        <v>1.4403475922286537</v>
      </c>
      <c r="I224" s="1">
        <f>'[1]Electricity and CHPs'!E$101</f>
        <v>1.1146923083942379</v>
      </c>
      <c r="J224" s="1">
        <f>'[1]Electricity and CHPs'!F$101</f>
        <v>0.66917539532690617</v>
      </c>
      <c r="K224" s="1">
        <f>'[1]Electricity and CHPs'!G$101</f>
        <v>0.40042034946422655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9.000414555861658E-5</v>
      </c>
      <c r="J225" s="1">
        <f t="shared" si="138"/>
        <v>2.6723234992411912E-3</v>
      </c>
      <c r="K225" s="1">
        <f t="shared" si="138"/>
        <v>2.236461025628201E-2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9.000414555861658E-5</v>
      </c>
      <c r="J226" s="1">
        <f>'[1]Electricity and CHPs'!F$102</f>
        <v>2.6723234992411912E-3</v>
      </c>
      <c r="K226" s="1">
        <f>'[1]Electricity and CHPs'!G$102</f>
        <v>2.236461025628201E-2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3.5573656807646521E-2</v>
      </c>
      <c r="K227" s="1">
        <f t="shared" si="139"/>
        <v>3.3264906228695282E-2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3.5573656807646521E-2</v>
      </c>
      <c r="K228" s="1">
        <f>'[1]Electricity and CHPs'!G$90</f>
        <v>3.3264906228695282E-2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3.7512368791438195</v>
      </c>
      <c r="H229" s="1">
        <f t="shared" si="140"/>
        <v>3.9466679423062181</v>
      </c>
      <c r="I229" s="1">
        <f t="shared" si="140"/>
        <v>9.4378553166939465</v>
      </c>
      <c r="J229" s="1">
        <f t="shared" si="140"/>
        <v>10.791306674299436</v>
      </c>
      <c r="K229" s="1">
        <f t="shared" si="140"/>
        <v>12.144977350585897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3.7512368791438195</v>
      </c>
      <c r="H230" s="1">
        <f>'[1]Electricity and CHPs'!D$123</f>
        <v>3.9466679423062181</v>
      </c>
      <c r="I230" s="1">
        <f>'[1]Electricity and CHPs'!E$123</f>
        <v>9.4378553166939465</v>
      </c>
      <c r="J230" s="1">
        <f>'[1]Electricity and CHPs'!F$123</f>
        <v>10.791306674299436</v>
      </c>
      <c r="K230" s="1">
        <f>'[1]Electricity and CHPs'!G$123</f>
        <v>12.144977350585897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8.0735079619494154</v>
      </c>
      <c r="G231" s="1">
        <f t="shared" ref="G231:K231" si="141">SUM(G232,G238,G271,G280,G286)</f>
        <v>8.5504056107171849</v>
      </c>
      <c r="H231" s="1">
        <f t="shared" si="141"/>
        <v>14.605858223016776</v>
      </c>
      <c r="I231" s="1">
        <f t="shared" si="141"/>
        <v>21.44918492974212</v>
      </c>
      <c r="J231" s="1">
        <f t="shared" si="141"/>
        <v>29.86921650107411</v>
      </c>
      <c r="K231" s="1">
        <f t="shared" si="141"/>
        <v>23.464101785844601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0.93933583539438958</v>
      </c>
      <c r="G232" s="1">
        <f t="shared" ref="G232:K232" si="142">+G233</f>
        <v>2.0213650694454901</v>
      </c>
      <c r="H232" s="1">
        <f t="shared" si="142"/>
        <v>0.51794775984152519</v>
      </c>
      <c r="I232" s="1">
        <f t="shared" si="142"/>
        <v>0.81125646700681031</v>
      </c>
      <c r="J232" s="1">
        <f t="shared" si="142"/>
        <v>0.21053310452095805</v>
      </c>
      <c r="K232" s="1">
        <f t="shared" si="142"/>
        <v>0.37653395966188746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0.93933583539438958</v>
      </c>
      <c r="G233" s="1">
        <f>'[1]Electricity and CHPs'!C$104</f>
        <v>2.0213650694454901</v>
      </c>
      <c r="H233" s="1">
        <f>'[1]Electricity and CHPs'!D$104</f>
        <v>0.51794775984152519</v>
      </c>
      <c r="I233" s="1">
        <f>'[1]Electricity and CHPs'!E$104</f>
        <v>0.81125646700681031</v>
      </c>
      <c r="J233" s="1">
        <f>'[1]Electricity and CHPs'!F$104</f>
        <v>0.21053310452095805</v>
      </c>
      <c r="K233" s="1">
        <f>'[1]Electricity and CHPs'!G$104</f>
        <v>0.37653395966188746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0.93933583539438958</v>
      </c>
      <c r="G234" s="1">
        <f t="shared" ref="G234:K234" si="143">G235</f>
        <v>2.0213650694454901</v>
      </c>
      <c r="H234" s="1">
        <f t="shared" si="143"/>
        <v>0.51794775984152519</v>
      </c>
      <c r="I234" s="1">
        <f t="shared" si="143"/>
        <v>0.81125646700681031</v>
      </c>
      <c r="J234" s="1">
        <f t="shared" si="143"/>
        <v>0.21053310452095805</v>
      </c>
      <c r="K234" s="1">
        <f t="shared" si="143"/>
        <v>0.37653395966188746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0.93933583539438958</v>
      </c>
      <c r="G235" s="1">
        <f t="shared" ref="G235:K235" si="144">G233-G237</f>
        <v>2.0213650694454901</v>
      </c>
      <c r="H235" s="1">
        <f t="shared" si="144"/>
        <v>0.51794775984152519</v>
      </c>
      <c r="I235" s="1">
        <f t="shared" si="144"/>
        <v>0.81125646700681031</v>
      </c>
      <c r="J235" s="1">
        <f t="shared" si="144"/>
        <v>0.21053310452095805</v>
      </c>
      <c r="K235" s="1">
        <f t="shared" si="144"/>
        <v>0.37653395966188746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4.405153565509389</v>
      </c>
      <c r="G238" s="1">
        <f t="shared" ref="G238:K238" si="147">SUM(G239:G248)</f>
        <v>2.7851741624794544</v>
      </c>
      <c r="H238" s="1">
        <f t="shared" si="147"/>
        <v>8.118748666957682</v>
      </c>
      <c r="I238" s="1">
        <f t="shared" si="147"/>
        <v>12.439416873107673</v>
      </c>
      <c r="J238" s="1">
        <f t="shared" si="147"/>
        <v>19.00548743140445</v>
      </c>
      <c r="K238" s="1">
        <f t="shared" si="147"/>
        <v>10.345330576628468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1.785631744574411</v>
      </c>
      <c r="G239" s="1">
        <f>'[1]Electricity and CHPs_IN'!C$39*0.75-G86-G240</f>
        <v>0.30902926403557518</v>
      </c>
      <c r="H239" s="1">
        <f>'[1]Electricity and CHPs_IN'!D$39*0.75-H86-H240</f>
        <v>0.23093876769037905</v>
      </c>
      <c r="I239" s="1">
        <f>'[1]Electricity and CHPs_IN'!E$39*0.75-I86-I240</f>
        <v>0.99175665076918618</v>
      </c>
      <c r="J239" s="1">
        <f>'[1]Electricity and CHPs'!F$103-J240</f>
        <v>2.8971753846297252</v>
      </c>
      <c r="K239" s="1">
        <f>'[1]Electricity and CHPs'!G$103-K240</f>
        <v>1.1143910664219312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0.43116812180642722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0.64971719159475305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3.4886455555581182E-2</v>
      </c>
      <c r="J241" s="1">
        <f>'[1]Electricity and CHPs'!F$107</f>
        <v>0.2417855766443735</v>
      </c>
      <c r="K241" s="1">
        <f>'[1]Electricity and CHPs'!G$107</f>
        <v>3.3689900138613948E-2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0.22846788763874731</v>
      </c>
      <c r="G242" s="1">
        <f>'[1]Electricity and CHPs'!C$109</f>
        <v>6.5845610458308196E-2</v>
      </c>
      <c r="H242" s="1">
        <f>'[1]Electricity and CHPs'!D$109</f>
        <v>1.2265556708617045</v>
      </c>
      <c r="I242" s="1">
        <f>'[1]Electricity and CHPs'!E$109</f>
        <v>1.3726512250137402</v>
      </c>
      <c r="J242" s="1">
        <f>'[1]Electricity and CHPs'!F$109</f>
        <v>2.9599330661604961</v>
      </c>
      <c r="K242" s="1">
        <f>'[1]Electricity and CHPs'!G$109</f>
        <v>2.1288146975667432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0.2713369260731987</v>
      </c>
      <c r="G244" s="1">
        <f>'[1]Electricity and CHPs'!C$112</f>
        <v>7.7326625322094E-2</v>
      </c>
      <c r="H244" s="1">
        <f>'[1]Electricity and CHPs'!D$112</f>
        <v>2.5269355139595948</v>
      </c>
      <c r="I244" s="1">
        <f>'[1]Electricity and CHPs'!E$112</f>
        <v>2.7495796791731633</v>
      </c>
      <c r="J244" s="1">
        <f>'[1]Electricity and CHPs'!F$112</f>
        <v>4.6006370246553798</v>
      </c>
      <c r="K244" s="1">
        <f>'[1]Electricity and CHPs'!G$112</f>
        <v>2.3383246380239511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1.4249473103638894</v>
      </c>
      <c r="G246" s="1">
        <f>'[1]Electricity and CHPs'!C$115</f>
        <v>1.5805578016703372</v>
      </c>
      <c r="H246" s="1">
        <f>'[1]Electricity and CHPs'!D$115</f>
        <v>2.0536278616350576</v>
      </c>
      <c r="I246" s="1">
        <f>'[1]Electricity and CHPs'!E$115</f>
        <v>2.1363414593591425</v>
      </c>
      <c r="J246" s="1">
        <f>'[1]Electricity and CHPs'!F$115</f>
        <v>2.18168969772774</v>
      </c>
      <c r="K246" s="1">
        <f>'[1]Electricity and CHPs'!G$115</f>
        <v>3.0916080415832172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0.69476969685914247</v>
      </c>
      <c r="G247" s="1">
        <f>'[1]Electricity and CHPs'!C$116</f>
        <v>0.7524148609931397</v>
      </c>
      <c r="H247" s="1">
        <f>'[1]Electricity and CHPs'!D$116</f>
        <v>2.0806908528109469</v>
      </c>
      <c r="I247" s="1">
        <f>'[1]Electricity and CHPs'!E$116</f>
        <v>5.1268367238144519</v>
      </c>
      <c r="J247" s="1">
        <f>'[1]Electricity and CHPs'!F$116</f>
        <v>5.600811934158954</v>
      </c>
      <c r="K247" s="1">
        <f>'[1]Electricity and CHPs'!G$116</f>
        <v>0.96322769170966138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2.7364679422406665E-2</v>
      </c>
      <c r="J248" s="1">
        <f>'[1]Electricity and CHPs'!F$118</f>
        <v>9.2286625621351301E-2</v>
      </c>
      <c r="K248" s="1">
        <f>'[1]Electricity and CHPs'!G$118</f>
        <v>2.5557349589597961E-2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2.9267433556270688</v>
      </c>
      <c r="G249" s="1">
        <f t="shared" ref="G249:K249" si="148">SUM(G250:G259)</f>
        <v>1.1142350844364479</v>
      </c>
      <c r="H249" s="1">
        <f t="shared" si="148"/>
        <v>5.9126289522351216</v>
      </c>
      <c r="I249" s="1">
        <f t="shared" si="148"/>
        <v>10.069211104644284</v>
      </c>
      <c r="J249" s="1">
        <f t="shared" si="148"/>
        <v>15.32324471130293</v>
      </c>
      <c r="K249" s="1">
        <f t="shared" si="148"/>
        <v>3.4925114861650979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1.7535987098231163</v>
      </c>
      <c r="G250" s="1">
        <f t="shared" si="149"/>
        <v>0.28584307777019724</v>
      </c>
      <c r="H250" s="1">
        <f t="shared" si="149"/>
        <v>0.22513240673480742</v>
      </c>
      <c r="I250" s="1">
        <f t="shared" si="149"/>
        <v>0.96924526706891956</v>
      </c>
      <c r="J250" s="1">
        <f t="shared" si="149"/>
        <v>2.6387696816741562</v>
      </c>
      <c r="K250" s="1">
        <f t="shared" si="149"/>
        <v>0.53655534530782645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0.39271125026233122</v>
      </c>
      <c r="K251" s="1">
        <f t="shared" si="149"/>
        <v>0.31282486246759211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3.4094585507273574E-2</v>
      </c>
      <c r="J252" s="1">
        <f t="shared" si="149"/>
        <v>0.22022016771926209</v>
      </c>
      <c r="K252" s="1">
        <f t="shared" si="149"/>
        <v>1.6220962772341595E-2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0.22436932711162633</v>
      </c>
      <c r="G253" s="1">
        <f t="shared" ref="G253:K253" si="150">G242-G264</f>
        <v>6.0905273841294162E-2</v>
      </c>
      <c r="H253" s="1">
        <f t="shared" si="150"/>
        <v>1.195717085255867</v>
      </c>
      <c r="I253" s="1">
        <f t="shared" si="150"/>
        <v>1.3414941076009557</v>
      </c>
      <c r="J253" s="1">
        <f t="shared" si="150"/>
        <v>2.6959298619635952</v>
      </c>
      <c r="K253" s="1">
        <f t="shared" si="150"/>
        <v>1.0249785192703884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0.2664693237757923</v>
      </c>
      <c r="G255" s="1">
        <f t="shared" si="152"/>
        <v>7.1524878540647555E-2</v>
      </c>
      <c r="H255" s="1">
        <f t="shared" si="152"/>
        <v>2.463402223935403</v>
      </c>
      <c r="I255" s="1">
        <f t="shared" si="152"/>
        <v>2.6871683576818306</v>
      </c>
      <c r="J255" s="1">
        <f t="shared" si="152"/>
        <v>4.1902956795277939</v>
      </c>
      <c r="K255" s="1">
        <f t="shared" si="152"/>
        <v>1.1258530523087547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0.68230599491653399</v>
      </c>
      <c r="G258" s="1">
        <f t="shared" si="155"/>
        <v>0.6959618542843089</v>
      </c>
      <c r="H258" s="1">
        <f t="shared" si="155"/>
        <v>2.0283772363090442</v>
      </c>
      <c r="I258" s="1">
        <f t="shared" si="155"/>
        <v>5.010465244410816</v>
      </c>
      <c r="J258" s="1">
        <f t="shared" si="155"/>
        <v>5.1012626998783874</v>
      </c>
      <c r="K258" s="1">
        <f t="shared" si="155"/>
        <v>0.46377342955085882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2.6743542374487887E-2</v>
      </c>
      <c r="J259" s="1">
        <f t="shared" si="156"/>
        <v>8.4055370277405131E-2</v>
      </c>
      <c r="K259" s="1">
        <f t="shared" si="156"/>
        <v>1.230531448733597E-2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1.47841020988232</v>
      </c>
      <c r="G260" s="1">
        <f t="shared" ref="G260:K260" si="157">SUM(G261:G270)</f>
        <v>1.6709390780430065</v>
      </c>
      <c r="H260" s="1">
        <f t="shared" si="157"/>
        <v>2.2061197147225613</v>
      </c>
      <c r="I260" s="1">
        <f t="shared" si="157"/>
        <v>2.3702057684633888</v>
      </c>
      <c r="J260" s="1">
        <f t="shared" si="157"/>
        <v>3.6822427201015158</v>
      </c>
      <c r="K260" s="1">
        <f t="shared" si="157"/>
        <v>6.8528190904633712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3.2033034751294709E-2</v>
      </c>
      <c r="G261" s="1">
        <f t="shared" si="158"/>
        <v>2.3186186265377925E-2</v>
      </c>
      <c r="H261" s="1">
        <f t="shared" si="158"/>
        <v>5.806360955571621E-3</v>
      </c>
      <c r="I261" s="1">
        <f t="shared" si="158"/>
        <v>2.2511383700266653E-2</v>
      </c>
      <c r="J261" s="1">
        <f t="shared" si="158"/>
        <v>0.25840570295556914</v>
      </c>
      <c r="K261" s="1">
        <f t="shared" si="158"/>
        <v>0.57783572111410475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3.8456871544096001E-2</v>
      </c>
      <c r="K262" s="1">
        <f t="shared" si="158"/>
        <v>0.33689232912716094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7.918700483076082E-4</v>
      </c>
      <c r="J263" s="1">
        <f t="shared" si="158"/>
        <v>2.1565408925111412E-2</v>
      </c>
      <c r="K263" s="1">
        <f t="shared" si="158"/>
        <v>1.7468937366272353E-2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4.098560527120999E-3</v>
      </c>
      <c r="G264" s="1">
        <f t="shared" si="158"/>
        <v>4.9403366170140354E-3</v>
      </c>
      <c r="H264" s="1">
        <f t="shared" si="158"/>
        <v>3.0838585605837431E-2</v>
      </c>
      <c r="I264" s="1">
        <f t="shared" si="158"/>
        <v>3.1157117412784416E-2</v>
      </c>
      <c r="J264" s="1">
        <f t="shared" si="158"/>
        <v>0.26400320419690082</v>
      </c>
      <c r="K264" s="1">
        <f t="shared" si="158"/>
        <v>1.1038361782963548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4.8676022974064306E-3</v>
      </c>
      <c r="G266" s="1">
        <f t="shared" si="158"/>
        <v>5.8017467814464405E-3</v>
      </c>
      <c r="H266" s="1">
        <f t="shared" si="158"/>
        <v>6.3533290024191766E-2</v>
      </c>
      <c r="I266" s="1">
        <f t="shared" si="158"/>
        <v>6.2411321491332813E-2</v>
      </c>
      <c r="J266" s="1">
        <f t="shared" si="158"/>
        <v>0.41034134512758552</v>
      </c>
      <c r="K266" s="1">
        <f t="shared" si="158"/>
        <v>1.2124715857151964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1.4249473103638894</v>
      </c>
      <c r="G268" s="1">
        <f t="shared" si="158"/>
        <v>1.5805578016703372</v>
      </c>
      <c r="H268" s="1">
        <f t="shared" si="158"/>
        <v>2.0536278616350576</v>
      </c>
      <c r="I268" s="1">
        <f t="shared" si="158"/>
        <v>2.1363414593591425</v>
      </c>
      <c r="J268" s="1">
        <f t="shared" si="158"/>
        <v>2.18168969772774</v>
      </c>
      <c r="K268" s="1">
        <f t="shared" si="158"/>
        <v>3.0916080415832172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1.2463701942608449E-2</v>
      </c>
      <c r="G269" s="1">
        <f t="shared" si="158"/>
        <v>5.6453006708830814E-2</v>
      </c>
      <c r="H269" s="1">
        <f t="shared" si="158"/>
        <v>5.2313616501902756E-2</v>
      </c>
      <c r="I269" s="1">
        <f t="shared" si="158"/>
        <v>0.11637147940363576</v>
      </c>
      <c r="J269" s="1">
        <f t="shared" si="158"/>
        <v>0.49954923428056658</v>
      </c>
      <c r="K269" s="1">
        <f t="shared" si="158"/>
        <v>0.49945426215880256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6.2113704791877888E-4</v>
      </c>
      <c r="J270" s="1">
        <f t="shared" si="158"/>
        <v>8.2312553439461665E-3</v>
      </c>
      <c r="K270" s="1">
        <f t="shared" si="158"/>
        <v>1.3252035102261991E-2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1.939532716095981</v>
      </c>
      <c r="G271" s="1">
        <f t="shared" ref="G271:K271" si="159">SUM(G272:G273)</f>
        <v>1.8613353595913624</v>
      </c>
      <c r="H271" s="1">
        <f t="shared" si="159"/>
        <v>2.5518559373993437</v>
      </c>
      <c r="I271" s="1">
        <f t="shared" si="159"/>
        <v>2.24544934983675</v>
      </c>
      <c r="J271" s="1">
        <f t="shared" si="159"/>
        <v>1.6835888955936271</v>
      </c>
      <c r="K271" s="1">
        <f t="shared" si="159"/>
        <v>2.0121827349916561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1.939532716095981</v>
      </c>
      <c r="G272" s="1">
        <f>'[1]Electricity and CHPs'!C$106-G273</f>
        <v>1.8613353595913624</v>
      </c>
      <c r="H272" s="1">
        <f>'[1]Electricity and CHPs'!D$106-H273</f>
        <v>2.5518559373993437</v>
      </c>
      <c r="I272" s="1">
        <f>'[1]Electricity and CHPs'!E$106-I273</f>
        <v>2.24544934983675</v>
      </c>
      <c r="J272" s="1">
        <f>'[1]Electricity and CHPs'!F$106-J273</f>
        <v>0.60252456801177523</v>
      </c>
      <c r="K272" s="1">
        <f>'[1]Electricity and CHPs'!G$106-K273</f>
        <v>2.1629594392304607E-2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1.0810643275818519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1.9905531405993515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1.939532716095981</v>
      </c>
      <c r="G277" s="1">
        <f t="shared" ref="G277:K277" si="161">SUM(G278:G279)</f>
        <v>1.8613353595913624</v>
      </c>
      <c r="H277" s="1">
        <f t="shared" si="161"/>
        <v>2.5518559373993437</v>
      </c>
      <c r="I277" s="1">
        <f t="shared" si="161"/>
        <v>2.24544934983675</v>
      </c>
      <c r="J277" s="1">
        <f t="shared" si="161"/>
        <v>1.6835888955936271</v>
      </c>
      <c r="K277" s="1">
        <f t="shared" si="161"/>
        <v>2.0121827349916561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1.939532716095981</v>
      </c>
      <c r="G278" s="1">
        <f t="shared" ref="G278:K278" si="162">G272</f>
        <v>1.8613353595913624</v>
      </c>
      <c r="H278" s="1">
        <f t="shared" si="162"/>
        <v>2.5518559373993437</v>
      </c>
      <c r="I278" s="1">
        <f t="shared" si="162"/>
        <v>2.24544934983675</v>
      </c>
      <c r="J278" s="1">
        <f t="shared" si="162"/>
        <v>0.60252456801177523</v>
      </c>
      <c r="K278" s="1">
        <f t="shared" si="162"/>
        <v>2.1629594392304607E-2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1.0810643275818519</v>
      </c>
      <c r="K279" s="1">
        <f t="shared" si="163"/>
        <v>1.9905531405993515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0.78948584494965679</v>
      </c>
      <c r="G280" s="1">
        <f t="shared" ref="G280:K280" si="164">SUM(G281:G285)</f>
        <v>1.8825310192008791</v>
      </c>
      <c r="H280" s="1">
        <f t="shared" si="164"/>
        <v>3.4173058588182248</v>
      </c>
      <c r="I280" s="1">
        <f t="shared" si="164"/>
        <v>5.6171565320526877</v>
      </c>
      <c r="J280" s="1">
        <f t="shared" si="164"/>
        <v>8.2973385452694153</v>
      </c>
      <c r="K280" s="1">
        <f t="shared" si="164"/>
        <v>9.6836996512784665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0.70523925595696646</v>
      </c>
      <c r="G281" s="1">
        <f>'[1]Electricity and CHPs'!C$105-G282</f>
        <v>1.7969505635453811</v>
      </c>
      <c r="H281" s="1">
        <f>'[1]Electricity and CHPs'!D$105-H282</f>
        <v>3.3224790343548247</v>
      </c>
      <c r="I281" s="1">
        <f>'[1]Electricity and CHPs'!E$105-I282</f>
        <v>4.06070049859989</v>
      </c>
      <c r="J281" s="1">
        <f>'[1]Electricity and CHPs'!F$105-J282</f>
        <v>1.6730099023928715</v>
      </c>
      <c r="K281" s="1">
        <f>'[1]Electricity and CHPs'!G$105-K282</f>
        <v>0.24887453140066107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3.6454346712310381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7.7811617235972719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3.9736473895222155E-2</v>
      </c>
      <c r="G283" s="1">
        <f>'[1]Electricity and CHPs'!C$110</f>
        <v>4.0741889868067607E-2</v>
      </c>
      <c r="H283" s="1">
        <f>'[1]Electricity and CHPs'!D$110</f>
        <v>4.263979274628385E-2</v>
      </c>
      <c r="I283" s="1">
        <f>'[1]Electricity and CHPs'!E$110</f>
        <v>0.51383686496506598</v>
      </c>
      <c r="J283" s="1">
        <f>'[1]Electricity and CHPs'!F$110</f>
        <v>0.97675378132618518</v>
      </c>
      <c r="K283" s="1">
        <f>'[1]Electricity and CHPs'!G$110</f>
        <v>0.53111971078867626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4.4510115097468148E-2</v>
      </c>
      <c r="G284" s="1">
        <f>'[1]Electricity and CHPs'!C$113</f>
        <v>4.4838565787430312E-2</v>
      </c>
      <c r="H284" s="1">
        <f>'[1]Electricity and CHPs'!D$113</f>
        <v>5.2187031717115903E-2</v>
      </c>
      <c r="I284" s="1">
        <f>'[1]Electricity and CHPs'!E$113</f>
        <v>0.7613032440974058</v>
      </c>
      <c r="J284" s="1">
        <f>'[1]Electricity and CHPs'!F$113</f>
        <v>1.5828896768588641</v>
      </c>
      <c r="K284" s="1">
        <f>'[1]Electricity and CHPs'!G$113</f>
        <v>0.96357550171574413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0.28131592439032493</v>
      </c>
      <c r="J285" s="1">
        <f>'[1]Electricity and CHPs'!F$117</f>
        <v>0.41925051346045539</v>
      </c>
      <c r="K285" s="1">
        <f>'[1]Electricity and CHPs'!G$117</f>
        <v>0.15896818377611399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0.33590570773819861</v>
      </c>
      <c r="J286" s="1">
        <f t="shared" si="165"/>
        <v>0.67226852428565909</v>
      </c>
      <c r="K286" s="1">
        <f t="shared" si="165"/>
        <v>1.0463548632841222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0.24221788346929216</v>
      </c>
      <c r="J287" s="1">
        <f>'[1]Electricity and CHPs'!F$108</f>
        <v>0.50497022612080233</v>
      </c>
      <c r="K287" s="1">
        <f>'[1]Electricity and CHPs'!G$108</f>
        <v>0.82871145707099703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9.3687824268906442E-2</v>
      </c>
      <c r="J288" s="1">
        <f>'[1]Electricity and CHPs'!F$119</f>
        <v>0.16729829816485675</v>
      </c>
      <c r="K288" s="1">
        <f>'[1]Electricity and CHPs'!G$119</f>
        <v>0.21764340621312522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443.18959602770531</v>
      </c>
      <c r="G289" s="3">
        <f t="shared" ref="G289" si="166">SUM(G290,G292,G300,G308,G356,G377,G385,G387,G395,G399,G393)</f>
        <v>421.70148002060279</v>
      </c>
      <c r="H289" s="3">
        <f t="shared" ref="H289" si="167">SUM(H290,H292,H300,H308,H356,H377,H385,H387,H395,H399,H393)</f>
        <v>400.38925087316051</v>
      </c>
      <c r="I289" s="3">
        <f t="shared" ref="I289" si="168">SUM(I290,I292,I300,I308,I356,I377,I385,I387,I395,I399,I393)</f>
        <v>433.55688419376634</v>
      </c>
      <c r="J289" s="3">
        <f t="shared" ref="J289" si="169">SUM(J290,J292,J300,J308,J356,J377,J385,J387,J395,J399,J393)</f>
        <v>393.63352606019117</v>
      </c>
      <c r="K289" s="3">
        <f t="shared" ref="K289" si="170">SUM(K290,K292,K300,K308,K356,K377,K385,K387,K395,K399,K393)</f>
        <v>373.83080750553262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250.95116647233854</v>
      </c>
      <c r="G290" s="1">
        <f t="shared" ref="G290:K290" si="171">G291</f>
        <v>252.35503419112112</v>
      </c>
      <c r="H290" s="1">
        <f t="shared" si="171"/>
        <v>190.47381878271599</v>
      </c>
      <c r="I290" s="1">
        <f t="shared" si="171"/>
        <v>196.52878921753663</v>
      </c>
      <c r="J290" s="1">
        <f t="shared" si="171"/>
        <v>98.935121019855103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250.95116647233854</v>
      </c>
      <c r="G291" s="1">
        <f>'[1]Electricity and CHPs_IN'!C$14</f>
        <v>252.35503419112112</v>
      </c>
      <c r="H291" s="1">
        <f>'[1]Electricity and CHPs_IN'!D$14</f>
        <v>190.47381878271599</v>
      </c>
      <c r="I291" s="1">
        <f>'[1]Electricity and CHPs_IN'!E$14</f>
        <v>196.52878921753663</v>
      </c>
      <c r="J291" s="1">
        <f>'[1]Electricity and CHPs_IN'!F$14</f>
        <v>98.935121019855103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149.43260626327174</v>
      </c>
      <c r="G292" s="1">
        <f t="shared" ref="G292:K292" si="173">SUM(G293:G295)</f>
        <v>126.11510502125877</v>
      </c>
      <c r="H292" s="1">
        <f t="shared" si="173"/>
        <v>142.51708067718366</v>
      </c>
      <c r="I292" s="1">
        <f t="shared" si="173"/>
        <v>150.5320715602503</v>
      </c>
      <c r="J292" s="1">
        <f t="shared" si="173"/>
        <v>151.72525628514347</v>
      </c>
      <c r="K292" s="1">
        <f t="shared" si="173"/>
        <v>152.58741698718663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66.745691847911402</v>
      </c>
      <c r="G293" s="1">
        <f>'[1]Electricity and CHPs_IN'!C$15</f>
        <v>49.798618483094877</v>
      </c>
      <c r="H293" s="1">
        <f>'[1]Electricity and CHPs_IN'!D$15</f>
        <v>68.25043816013617</v>
      </c>
      <c r="I293" s="1">
        <f>'[1]Electricity and CHPs_IN'!E$15</f>
        <v>69.907675022366107</v>
      </c>
      <c r="J293" s="1">
        <f>'[1]Electricity and CHPs_IN'!F$15</f>
        <v>69.000123689933815</v>
      </c>
      <c r="K293" s="1">
        <f>'[1]Electricity and CHPs_IN'!G$15</f>
        <v>69.166866580684939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66.633058715448854</v>
      </c>
      <c r="G294" s="1">
        <f>'[1]Electricity and CHPs_IN'!C$16</f>
        <v>55.764357285874084</v>
      </c>
      <c r="H294" s="1">
        <f>'[1]Electricity and CHPs_IN'!D$16</f>
        <v>65.835942676216575</v>
      </c>
      <c r="I294" s="1">
        <f>'[1]Electricity and CHPs_IN'!E$16</f>
        <v>64.791258553015652</v>
      </c>
      <c r="J294" s="1">
        <f>'[1]Electricity and CHPs_IN'!F$16</f>
        <v>66.301285369407481</v>
      </c>
      <c r="K294" s="1">
        <f>'[1]Electricity and CHPs_IN'!G$16</f>
        <v>66.135925214166207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16.053855699911466</v>
      </c>
      <c r="G295" s="1">
        <f>'[1]Electricity and CHPs_IN'!C$13</f>
        <v>20.55212925228982</v>
      </c>
      <c r="H295" s="1">
        <f>'[1]Electricity and CHPs_IN'!D$13</f>
        <v>8.4306998408308917</v>
      </c>
      <c r="I295" s="1">
        <f>'[1]Electricity and CHPs_IN'!E$13</f>
        <v>15.833137984868534</v>
      </c>
      <c r="J295" s="1">
        <f>'[1]Electricity and CHPs_IN'!F$13</f>
        <v>16.423847225802188</v>
      </c>
      <c r="K295" s="1">
        <f>'[1]Electricity and CHPs_IN'!G$13</f>
        <v>17.284625192335479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1.2471159979039135</v>
      </c>
      <c r="G296" s="1">
        <f t="shared" ref="G296:K296" si="174">SUM(G297:G299)</f>
        <v>0.22928899910298592</v>
      </c>
      <c r="H296" s="1">
        <f t="shared" si="174"/>
        <v>0.42426836138382196</v>
      </c>
      <c r="I296" s="1">
        <f t="shared" si="174"/>
        <v>0.25270601538991039</v>
      </c>
      <c r="J296" s="1">
        <f t="shared" si="174"/>
        <v>0.46325177729883926</v>
      </c>
      <c r="K296" s="1">
        <f t="shared" si="174"/>
        <v>0.22666674290321034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1.0132277240938556</v>
      </c>
      <c r="G297" s="1">
        <f>'[1]Electricity and CHPs_IN'!C$18</f>
        <v>0.14434379792852478</v>
      </c>
      <c r="H297" s="1">
        <f>'[1]Electricity and CHPs_IN'!D$18</f>
        <v>0.33913791147480055</v>
      </c>
      <c r="I297" s="1">
        <f>'[1]Electricity and CHPs_IN'!E$18</f>
        <v>0.16187620656682733</v>
      </c>
      <c r="J297" s="1">
        <f>'[1]Electricity and CHPs_IN'!F$18</f>
        <v>0.20446443024747199</v>
      </c>
      <c r="K297" s="1">
        <f>'[1]Electricity and CHPs_IN'!G$18</f>
        <v>1.0180257289855077E-2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0.15763882719797337</v>
      </c>
      <c r="G298" s="1">
        <f>IFERROR(G70/SUM(G70,G183),0)*'[1]Electricity and CHPs_IN'!C$28</f>
        <v>2.5524941662357907E-2</v>
      </c>
      <c r="H298" s="1">
        <f>IFERROR(H70/SUM(H70,H183),0)*'[1]Electricity and CHPs_IN'!D$28</f>
        <v>6.2007544153037872E-2</v>
      </c>
      <c r="I298" s="1">
        <f>IFERROR(I70/SUM(I70,I183),0)*'[1]Electricity and CHPs_IN'!E$28</f>
        <v>3.9883393639652723E-2</v>
      </c>
      <c r="J298" s="1">
        <f>IFERROR(J70/SUM(J70,J183),0)*'[1]Electricity and CHPs_IN'!F$28</f>
        <v>3.3220482584766141E-2</v>
      </c>
      <c r="K298" s="1">
        <f>IFERROR(K70/SUM(K70,K183),0)*'[1]Electricity and CHPs_IN'!G$28</f>
        <v>1.5075518021469341E-3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7.6249446612084368E-2</v>
      </c>
      <c r="G299" s="1">
        <f>IFERROR(G71/SUM(G71,G233),0)*'[1]Electricity and CHPs_IN'!C$41</f>
        <v>5.9420259512103217E-2</v>
      </c>
      <c r="H299" s="1">
        <f>IFERROR(H71/SUM(H71,H233),0)*'[1]Electricity and CHPs_IN'!D$41</f>
        <v>2.3122905755983542E-2</v>
      </c>
      <c r="I299" s="1">
        <f>IFERROR(I71/SUM(I71,I233),0)*'[1]Electricity and CHPs_IN'!E$41</f>
        <v>5.094641518343037E-2</v>
      </c>
      <c r="J299" s="1">
        <f>IFERROR(J71/SUM(J71,J233),0)*'[1]Electricity and CHPs_IN'!F$41</f>
        <v>0.22556686446660115</v>
      </c>
      <c r="K299" s="1">
        <f>IFERROR(K71/SUM(K71,K233),0)*'[1]Electricity and CHPs_IN'!G$41</f>
        <v>0.21497893381120833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1.2471159979039135</v>
      </c>
      <c r="G300" s="1">
        <f t="shared" ref="G300:K300" si="175">G296</f>
        <v>0.22928899910298592</v>
      </c>
      <c r="H300" s="1">
        <f t="shared" si="175"/>
        <v>0.42426836138382196</v>
      </c>
      <c r="I300" s="1">
        <f t="shared" si="175"/>
        <v>0.25270601538991039</v>
      </c>
      <c r="J300" s="1">
        <f t="shared" si="175"/>
        <v>0.46325177729883926</v>
      </c>
      <c r="K300" s="1">
        <f t="shared" si="175"/>
        <v>0.22666674290321034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1.0132277240938556</v>
      </c>
      <c r="G301" s="1">
        <f t="shared" si="176"/>
        <v>0.14434379792852478</v>
      </c>
      <c r="H301" s="1">
        <f t="shared" si="176"/>
        <v>0.33913791147480055</v>
      </c>
      <c r="I301" s="1">
        <f t="shared" si="176"/>
        <v>0.16187620656682733</v>
      </c>
      <c r="J301" s="1">
        <f t="shared" si="176"/>
        <v>0.20446443024747199</v>
      </c>
      <c r="K301" s="1">
        <f t="shared" si="176"/>
        <v>1.0180257289855077E-2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0.15763882719797337</v>
      </c>
      <c r="G302" s="1">
        <f t="shared" si="177"/>
        <v>2.5524941662357907E-2</v>
      </c>
      <c r="H302" s="1">
        <f t="shared" si="177"/>
        <v>6.2007544153037872E-2</v>
      </c>
      <c r="I302" s="1">
        <f t="shared" si="177"/>
        <v>3.9883393639652723E-2</v>
      </c>
      <c r="J302" s="1">
        <f t="shared" si="177"/>
        <v>3.3220482584766141E-2</v>
      </c>
      <c r="K302" s="1">
        <f t="shared" si="177"/>
        <v>1.5075518021469341E-3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7.6249446612084368E-2</v>
      </c>
      <c r="G303" s="1">
        <f t="shared" si="178"/>
        <v>5.9420259512103217E-2</v>
      </c>
      <c r="H303" s="1">
        <f t="shared" si="178"/>
        <v>2.3122905755983542E-2</v>
      </c>
      <c r="I303" s="1">
        <f t="shared" si="178"/>
        <v>5.094641518343037E-2</v>
      </c>
      <c r="J303" s="1">
        <f t="shared" si="178"/>
        <v>0.22556686446660115</v>
      </c>
      <c r="K303" s="1">
        <f t="shared" si="178"/>
        <v>0.21497893381120833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6.1249109999783062</v>
      </c>
      <c r="G308" s="1">
        <f t="shared" ref="G308:K308" si="179">SUM(G309:G323)</f>
        <v>2.4483554944257429</v>
      </c>
      <c r="H308" s="1">
        <f t="shared" si="179"/>
        <v>7.114853314103577</v>
      </c>
      <c r="I308" s="1">
        <f t="shared" si="179"/>
        <v>10.882024710369535</v>
      </c>
      <c r="J308" s="1">
        <f t="shared" si="179"/>
        <v>17.059104172772948</v>
      </c>
      <c r="K308" s="1">
        <f t="shared" si="179"/>
        <v>16.988677116613403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0.56895235645311015</v>
      </c>
      <c r="K309" s="1">
        <f>'[1]Electricity and CHPs_IN'!G$21</f>
        <v>0.23683757524492552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0.12763316699429231</v>
      </c>
      <c r="H310" s="1">
        <f>'[1]Electricity and CHPs_IN'!D$22</f>
        <v>1.059300967593688</v>
      </c>
      <c r="I310" s="1">
        <f>'[1]Electricity and CHPs_IN'!E$22</f>
        <v>0.5667104711028883</v>
      </c>
      <c r="J310" s="1">
        <f>'[1]Electricity and CHPs_IN'!F$22</f>
        <v>0.44355155524438777</v>
      </c>
      <c r="K310" s="1">
        <f>'[1]Electricity and CHPs_IN'!G$22</f>
        <v>0.20362183757171154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0.4720417899424178</v>
      </c>
      <c r="K311" s="1">
        <f>'[1]Electricity and CHPs_IN'!G$23</f>
        <v>5.5651173117077199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2.024173950988597</v>
      </c>
      <c r="G312" s="1">
        <f>IFERROR(G84/SUM(G84+G187),0)*'[1]Electricity and CHPs_IN'!C$24</f>
        <v>4.5071273253442408E-2</v>
      </c>
      <c r="H312" s="1">
        <f>IFERROR(H84/SUM(H84+H187),0)*'[1]Electricity and CHPs_IN'!D$24</f>
        <v>0.24445722768424014</v>
      </c>
      <c r="I312" s="1">
        <f>IFERROR(I84/SUM(I84+I187),0)*'[1]Electricity and CHPs_IN'!E$24</f>
        <v>0.30984389975924775</v>
      </c>
      <c r="J312" s="1">
        <f>IFERROR(J84/SUM(J84+J187),0)*'[1]Electricity and CHPs_IN'!F$24</f>
        <v>0.11207317171637726</v>
      </c>
      <c r="K312" s="1">
        <f>IFERROR(K84/SUM(K84+K187),0)*'[1]Electricity and CHPs_IN'!G$24</f>
        <v>4.3433103986758516E-2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4.8909304050587812E-2</v>
      </c>
      <c r="K313" s="1">
        <f>IFERROR(K85/SUM(K85+K188),0)*'[1]Electricity and CHPs_IN'!G$29</f>
        <v>3.175028410946746E-2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0.89579216473701406</v>
      </c>
      <c r="G314" s="1">
        <f>G86/SUM(G86,G239)*'[1]Electricity and CHPs_IN'!C$39</f>
        <v>0.15637163468776552</v>
      </c>
      <c r="H314" s="1">
        <f>H86/SUM(H86,H239)*'[1]Electricity and CHPs_IN'!D$39</f>
        <v>0.19048618000568449</v>
      </c>
      <c r="I314" s="1">
        <f>I86/SUM(I86,I239)*'[1]Electricity and CHPs_IN'!E$39</f>
        <v>1.1889474676800869</v>
      </c>
      <c r="J314" s="1">
        <f>J86/SUM(J86,J239)*'[1]Electricity and CHPs_IN'!F$39</f>
        <v>3.9555771444661811</v>
      </c>
      <c r="K314" s="1">
        <f>K86/SUM(K86,K239)*'[1]Electricity and CHPs_IN'!G$39</f>
        <v>2.2192941672757485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0.58544367213828619</v>
      </c>
      <c r="K315" s="1">
        <f>IFERROR(K87/SUM(K87,K240),0)*'[1]Electricity and CHPs_IN'!G$40</f>
        <v>0.87415467506513966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0.27135562004533736</v>
      </c>
      <c r="G317" s="1">
        <f>G89/SUM(G89,G242)*'[1]Electricity and CHPs_IN'!C$48</f>
        <v>1.5481062784655974E-2</v>
      </c>
      <c r="H317" s="1">
        <f>H89/SUM(H89,H242)*'[1]Electricity and CHPs_IN'!D$48</f>
        <v>0.49569451748632309</v>
      </c>
      <c r="I317" s="1">
        <f>I89/SUM(I89,I242)*'[1]Electricity and CHPs_IN'!E$48</f>
        <v>0.42072432445975005</v>
      </c>
      <c r="J317" s="1">
        <f>J89/SUM(J89,J242)*'[1]Electricity and CHPs_IN'!F$48</f>
        <v>0.7270219480073844</v>
      </c>
      <c r="K317" s="1">
        <f>K89/SUM(K89,K242)*'[1]Electricity and CHPs_IN'!G$48</f>
        <v>0.72856461891353974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0.10200272038997327</v>
      </c>
      <c r="J318" s="1">
        <f>IFERROR(J90/SUM(J90,J243),0)*'[1]Electricity and CHPs_IN'!F$49</f>
        <v>0.26526497665955612</v>
      </c>
      <c r="K318" s="1">
        <f>IFERROR(K90/SUM(K90,K243),0)*'[1]Electricity and CHPs_IN'!G$49</f>
        <v>0.20015288941482245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0.27453529300064783</v>
      </c>
      <c r="G319" s="1">
        <f>IFERROR(G91/SUM(G91,G244),0)*'[1]Electricity and CHPs_IN'!C$51</f>
        <v>2.2226363984507877E-2</v>
      </c>
      <c r="H319" s="1">
        <f>IFERROR(H91/SUM(H91,H244),0)*'[1]Electricity and CHPs_IN'!D$51</f>
        <v>0.98665754477335221</v>
      </c>
      <c r="I319" s="1">
        <f>IFERROR(I91/SUM(I91,I244),0)*'[1]Electricity and CHPs_IN'!E$51</f>
        <v>0.90605620153375233</v>
      </c>
      <c r="J319" s="1">
        <f>IFERROR(J91/SUM(J91,J244),0)*'[1]Electricity and CHPs_IN'!F$51</f>
        <v>0.84577970152140569</v>
      </c>
      <c r="K319" s="1">
        <f>IFERROR(K91/SUM(K91,K244),0)*'[1]Electricity and CHPs_IN'!G$51</f>
        <v>0.70222035936858251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0.34483665360057558</v>
      </c>
      <c r="J320" s="1">
        <f>IFERROR(J92/SUM(J92,J245),0)*'[1]Electricity and CHPs_IN'!F$52</f>
        <v>1.0443680960560742</v>
      </c>
      <c r="K320" s="1">
        <f>IFERROR(K92/SUM(K92,K245),0)*'[1]Electricity and CHPs_IN'!G$52</f>
        <v>0.70047696535397996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1.0652501256330362</v>
      </c>
      <c r="G321" s="1">
        <f>IFERROR(G93/SUM(G93,G246),0)*'[1]Electricity and CHPs_IN'!C$54</f>
        <v>1.2821137441743466</v>
      </c>
      <c r="H321" s="1">
        <f>IFERROR(H93/SUM(H93,H246),0)*'[1]Electricity and CHPs_IN'!D$54</f>
        <v>1.8433157768996762</v>
      </c>
      <c r="I321" s="1">
        <f>IFERROR(I93/SUM(I93,I246),0)*'[1]Electricity and CHPs_IN'!E$54</f>
        <v>2.2520495248233683</v>
      </c>
      <c r="J321" s="1">
        <f>IFERROR(J93/SUM(J93,J246),0)*'[1]Electricity and CHPs_IN'!F$54</f>
        <v>3.3983778895030357</v>
      </c>
      <c r="K321" s="1">
        <f>IFERROR(K93/SUM(K93,K246),0)*'[1]Electricity and CHPs_IN'!G$54</f>
        <v>4.649255066831155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1.5938038455736732</v>
      </c>
      <c r="G322" s="1">
        <f>IFERROR(G94/SUM(G94,G247),0)*'[1]Electricity and CHPs_IN'!C$55</f>
        <v>0.79945824854673209</v>
      </c>
      <c r="H322" s="1">
        <f>IFERROR(H94/SUM(H94,H247),0)*'[1]Electricity and CHPs_IN'!D$55</f>
        <v>2.2949410996606128</v>
      </c>
      <c r="I322" s="1">
        <f>IFERROR(I94/SUM(I94,I247),0)*'[1]Electricity and CHPs_IN'!E$55</f>
        <v>4.673910372565163</v>
      </c>
      <c r="J322" s="1">
        <f>IFERROR(J94/SUM(J94,J247),0)*'[1]Electricity and CHPs_IN'!F$55</f>
        <v>4.1958576047847185</v>
      </c>
      <c r="K322" s="1">
        <f>IFERROR(K94/SUM(K94,K247),0)*'[1]Electricity and CHPs_IN'!G$55</f>
        <v>0.72375967325908863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0.11694307445472935</v>
      </c>
      <c r="J323" s="1">
        <f>IFERROR(J95/SUM(J95,J248),0)*'[1]Electricity and CHPs_IN'!F$58</f>
        <v>0.39588496222942493</v>
      </c>
      <c r="K323" s="1">
        <f>IFERROR(K95/SUM(K95,K248),0)*'[1]Electricity and CHPs_IN'!G$58</f>
        <v>0.11003858851076909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4.9688939549565827</v>
      </c>
      <c r="G324" s="1">
        <f t="shared" ref="G324:K324" si="180">G308-G340</f>
        <v>1.0787396862116736</v>
      </c>
      <c r="H324" s="1">
        <f t="shared" si="180"/>
        <v>5.1389982929792675</v>
      </c>
      <c r="I324" s="1">
        <f t="shared" si="180"/>
        <v>8.4340877341487541</v>
      </c>
      <c r="J324" s="1">
        <f t="shared" si="180"/>
        <v>12.442294842481203</v>
      </c>
      <c r="K324" s="1">
        <f t="shared" si="180"/>
        <v>5.941166488419384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0.51820619369145071</v>
      </c>
      <c r="K325" s="1">
        <f t="shared" si="181"/>
        <v>0.11403220179736759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0.11805696587688269</v>
      </c>
      <c r="H326" s="1">
        <f t="shared" si="182"/>
        <v>1.032667571044688</v>
      </c>
      <c r="I326" s="1">
        <f t="shared" si="182"/>
        <v>0.5538469961243625</v>
      </c>
      <c r="J326" s="1">
        <f t="shared" si="182"/>
        <v>0.40399017693155548</v>
      </c>
      <c r="K326" s="1">
        <f t="shared" si="182"/>
        <v>9.8039538060275419E-2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0.429939302394856</v>
      </c>
      <c r="K327" s="1">
        <f t="shared" si="183"/>
        <v>2.6794843666947887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1.9878616291945324</v>
      </c>
      <c r="G328" s="1">
        <f t="shared" si="184"/>
        <v>4.1689616373362076E-2</v>
      </c>
      <c r="H328" s="1">
        <f t="shared" si="184"/>
        <v>0.23831097984405047</v>
      </c>
      <c r="I328" s="1">
        <f t="shared" si="184"/>
        <v>0.30281090944931871</v>
      </c>
      <c r="J328" s="1">
        <f t="shared" si="184"/>
        <v>0.10207710904323952</v>
      </c>
      <c r="K328" s="1">
        <f t="shared" si="184"/>
        <v>2.091210600084125E-2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4.4546971289751151E-2</v>
      </c>
      <c r="K329" s="1">
        <f t="shared" si="185"/>
        <v>1.5287079345202514E-2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0.87972225467288856</v>
      </c>
      <c r="G330" s="1">
        <f t="shared" si="186"/>
        <v>0.14463921232379556</v>
      </c>
      <c r="H330" s="1">
        <f t="shared" si="186"/>
        <v>0.18569689525621416</v>
      </c>
      <c r="I330" s="1">
        <f t="shared" si="186"/>
        <v>1.1619601491441856</v>
      </c>
      <c r="J330" s="1">
        <f t="shared" si="186"/>
        <v>3.6027701663199814</v>
      </c>
      <c r="K330" s="1">
        <f t="shared" si="186"/>
        <v>1.0685424391327927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0.53322661118906856</v>
      </c>
      <c r="K331" s="1">
        <f t="shared" si="187"/>
        <v>0.42088668660812972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0.26648768239062059</v>
      </c>
      <c r="G333" s="1">
        <f t="shared" si="189"/>
        <v>1.4319532641446874E-2</v>
      </c>
      <c r="H333" s="1">
        <f t="shared" si="189"/>
        <v>0.4832315545935692</v>
      </c>
      <c r="I333" s="1">
        <f t="shared" si="189"/>
        <v>0.41117451534820704</v>
      </c>
      <c r="J333" s="1">
        <f t="shared" si="189"/>
        <v>0.66217719662103169</v>
      </c>
      <c r="K333" s="1">
        <f t="shared" si="189"/>
        <v>0.35078820394295118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9.968741211814186E-2</v>
      </c>
      <c r="J334" s="1">
        <f t="shared" si="190"/>
        <v>0.24160538631274467</v>
      </c>
      <c r="K334" s="1">
        <f t="shared" si="190"/>
        <v>9.6369314085714364E-2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0.26961031414771941</v>
      </c>
      <c r="G335" s="1">
        <f t="shared" si="191"/>
        <v>2.0558739991177712E-2</v>
      </c>
      <c r="H335" s="1">
        <f t="shared" si="191"/>
        <v>0.96185058013165592</v>
      </c>
      <c r="I335" s="1">
        <f t="shared" si="191"/>
        <v>0.88549008907974136</v>
      </c>
      <c r="J335" s="1">
        <f t="shared" si="191"/>
        <v>0.77034267431322279</v>
      </c>
      <c r="K335" s="1">
        <f t="shared" si="191"/>
        <v>0.33810400922627204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0.33700938043119694</v>
      </c>
      <c r="J336" s="1">
        <f t="shared" si="192"/>
        <v>0.95121851545509506</v>
      </c>
      <c r="K336" s="1">
        <f t="shared" si="192"/>
        <v>0.33726460248146017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1.5652120745508207</v>
      </c>
      <c r="G338" s="1">
        <f t="shared" si="194"/>
        <v>0.73947561900500869</v>
      </c>
      <c r="H338" s="1">
        <f t="shared" si="194"/>
        <v>2.2372407121090898</v>
      </c>
      <c r="I338" s="1">
        <f t="shared" si="194"/>
        <v>4.5678196398275839</v>
      </c>
      <c r="J338" s="1">
        <f t="shared" si="194"/>
        <v>3.821619462483079</v>
      </c>
      <c r="K338" s="1">
        <f t="shared" si="194"/>
        <v>0.34847472588978706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0.11428864262601662</v>
      </c>
      <c r="J339" s="1">
        <f t="shared" si="195"/>
        <v>0.36057507643612569</v>
      </c>
      <c r="K339" s="1">
        <f t="shared" si="195"/>
        <v>5.2981215153807687E-2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1.156017045021724</v>
      </c>
      <c r="G340" s="1">
        <f t="shared" ref="G340:K340" si="196">SUM(G341:G355)</f>
        <v>1.3696158082140693</v>
      </c>
      <c r="H340" s="1">
        <f t="shared" si="196"/>
        <v>1.9758550211243093</v>
      </c>
      <c r="I340" s="1">
        <f t="shared" si="196"/>
        <v>2.4479369762207801</v>
      </c>
      <c r="J340" s="1">
        <f t="shared" si="196"/>
        <v>4.616809330291745</v>
      </c>
      <c r="K340" s="1">
        <f t="shared" si="196"/>
        <v>11.047510628194019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5.0746162761659441E-2</v>
      </c>
      <c r="K341" s="1">
        <f t="shared" si="197"/>
        <v>0.12280537344755793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9.5762011174096162E-3</v>
      </c>
      <c r="H342" s="1">
        <f t="shared" si="198"/>
        <v>2.6633396548999988E-2</v>
      </c>
      <c r="I342" s="1">
        <f t="shared" si="198"/>
        <v>1.2863474978525802E-2</v>
      </c>
      <c r="J342" s="1">
        <f t="shared" si="198"/>
        <v>3.9561378312832296E-2</v>
      </c>
      <c r="K342" s="1">
        <f t="shared" si="198"/>
        <v>0.10558229951143612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4.2102487547561795E-2</v>
      </c>
      <c r="K343" s="1">
        <f t="shared" si="199"/>
        <v>2.8856329450129312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3.6312321794064628E-2</v>
      </c>
      <c r="G344" s="1">
        <f t="shared" si="200"/>
        <v>3.3816568800803318E-3</v>
      </c>
      <c r="H344" s="1">
        <f t="shared" si="200"/>
        <v>6.1462478401896614E-3</v>
      </c>
      <c r="I344" s="1">
        <f t="shared" si="200"/>
        <v>7.0329903099290436E-3</v>
      </c>
      <c r="J344" s="1">
        <f t="shared" si="200"/>
        <v>9.99606267313774E-3</v>
      </c>
      <c r="K344" s="1">
        <f t="shared" si="200"/>
        <v>2.2520997985917265E-2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4.362332760836661E-3</v>
      </c>
      <c r="K345" s="1">
        <f t="shared" si="201"/>
        <v>1.6463204764264945E-2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1.6069910064125503E-2</v>
      </c>
      <c r="G346" s="1">
        <f t="shared" si="202"/>
        <v>1.1732422363969958E-2</v>
      </c>
      <c r="H346" s="1">
        <f t="shared" si="202"/>
        <v>4.7892847494703239E-3</v>
      </c>
      <c r="I346" s="1">
        <f t="shared" si="202"/>
        <v>2.6987318535901306E-2</v>
      </c>
      <c r="J346" s="1">
        <f t="shared" si="202"/>
        <v>0.35280697814619977</v>
      </c>
      <c r="K346" s="1">
        <f t="shared" si="202"/>
        <v>1.1507517281429558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5.2217060949217631E-2</v>
      </c>
      <c r="K347" s="1">
        <f t="shared" si="203"/>
        <v>0.45326798845700994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4.8679376547167696E-3</v>
      </c>
      <c r="G349" s="1">
        <f t="shared" si="205"/>
        <v>1.1615301432091E-3</v>
      </c>
      <c r="H349" s="1">
        <f t="shared" si="205"/>
        <v>1.2462962892753893E-2</v>
      </c>
      <c r="I349" s="1">
        <f t="shared" si="205"/>
        <v>9.5498091115430173E-3</v>
      </c>
      <c r="J349" s="1">
        <f t="shared" si="205"/>
        <v>6.4844751386352706E-2</v>
      </c>
      <c r="K349" s="1">
        <f t="shared" si="205"/>
        <v>0.37777641497058856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2.3153082718314066E-3</v>
      </c>
      <c r="J350" s="1">
        <f t="shared" si="206"/>
        <v>2.3659590346811449E-2</v>
      </c>
      <c r="K350" s="1">
        <f t="shared" si="206"/>
        <v>0.10378357532910809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4.9249788529284189E-3</v>
      </c>
      <c r="G351" s="1">
        <f t="shared" si="207"/>
        <v>1.6676239933301647E-3</v>
      </c>
      <c r="H351" s="1">
        <f t="shared" si="207"/>
        <v>2.4806964641696294E-2</v>
      </c>
      <c r="I351" s="1">
        <f t="shared" si="207"/>
        <v>2.0566112454010965E-2</v>
      </c>
      <c r="J351" s="1">
        <f t="shared" si="207"/>
        <v>7.5437027208182905E-2</v>
      </c>
      <c r="K351" s="1">
        <f t="shared" si="207"/>
        <v>0.36411635014231047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7.8272731693786457E-3</v>
      </c>
      <c r="J352" s="1">
        <f t="shared" si="208"/>
        <v>9.3149580600979109E-2</v>
      </c>
      <c r="K352" s="1">
        <f t="shared" si="208"/>
        <v>0.36321236287251979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1.0652501256330362</v>
      </c>
      <c r="G353" s="1">
        <f t="shared" si="209"/>
        <v>1.2821137441743466</v>
      </c>
      <c r="H353" s="1">
        <f t="shared" si="209"/>
        <v>1.8433157768996762</v>
      </c>
      <c r="I353" s="1">
        <f t="shared" si="209"/>
        <v>2.2520495248233683</v>
      </c>
      <c r="J353" s="1">
        <f t="shared" si="209"/>
        <v>3.3983778895030357</v>
      </c>
      <c r="K353" s="1">
        <f t="shared" si="209"/>
        <v>4.649255066831155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2.8591771022852486E-2</v>
      </c>
      <c r="G354" s="1">
        <f t="shared" si="210"/>
        <v>5.9982629541723398E-2</v>
      </c>
      <c r="H354" s="1">
        <f t="shared" si="210"/>
        <v>5.7700387551522958E-2</v>
      </c>
      <c r="I354" s="1">
        <f t="shared" si="210"/>
        <v>0.10609073273757907</v>
      </c>
      <c r="J354" s="1">
        <f t="shared" si="210"/>
        <v>0.37423814230163943</v>
      </c>
      <c r="K354" s="1">
        <f t="shared" si="210"/>
        <v>0.37528494736930157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2.6544318287127222E-3</v>
      </c>
      <c r="J355" s="1">
        <f t="shared" si="211"/>
        <v>3.5309885793299245E-2</v>
      </c>
      <c r="K355" s="1">
        <f t="shared" si="211"/>
        <v>5.7057373356961399E-2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22.439713251393922</v>
      </c>
      <c r="G356" s="1">
        <f t="shared" ref="G356:K356" si="213">SUM(G357:G362)</f>
        <v>24.49480321561586</v>
      </c>
      <c r="H356" s="1">
        <f t="shared" si="213"/>
        <v>25.040414421436981</v>
      </c>
      <c r="I356" s="1">
        <f t="shared" si="213"/>
        <v>25.10054643439566</v>
      </c>
      <c r="J356" s="1">
        <f t="shared" si="213"/>
        <v>27.032057921853703</v>
      </c>
      <c r="K356" s="1">
        <f t="shared" si="213"/>
        <v>33.502340286022246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18.204057658053447</v>
      </c>
      <c r="G357" s="1">
        <f>'[1]Electricity and CHPs_IN'!C$19</f>
        <v>20.429735341288382</v>
      </c>
      <c r="H357" s="1">
        <f>'[1]Electricity and CHPs_IN'!D$19</f>
        <v>20.742273279124625</v>
      </c>
      <c r="I357" s="1">
        <f>'[1]Electricity and CHPs_IN'!E$19</f>
        <v>20.723151065562099</v>
      </c>
      <c r="J357" s="1">
        <f>'[1]Electricity and CHPs_IN'!F$19</f>
        <v>16.239543090864721</v>
      </c>
      <c r="K357" s="1">
        <f>'[1]Electricity and CHPs_IN'!G$19</f>
        <v>13.019303018686493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6.0698472419215825</v>
      </c>
      <c r="K358" s="1">
        <f>'[1]Electricity and CHPs_IN'!G$20</f>
        <v>13.018073511651288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3.8411324115094656</v>
      </c>
      <c r="G359" s="1">
        <f>IFERROR(G131/SUM(G131,G196),0)*'[1]Electricity and CHPs_IN'!C$26</f>
        <v>3.6557410545894862</v>
      </c>
      <c r="H359" s="1">
        <f>IFERROR(H131/SUM(H131,H196),0)*'[1]Electricity and CHPs_IN'!D$26</f>
        <v>3.66409209608867</v>
      </c>
      <c r="I359" s="1">
        <f>IFERROR(I131/SUM(I131,I196),0)*'[1]Electricity and CHPs_IN'!E$26</f>
        <v>3.6824288380380232</v>
      </c>
      <c r="J359" s="1">
        <f>IFERROR(J131/SUM(J131,J196),0)*'[1]Electricity and CHPs_IN'!F$26</f>
        <v>3.0991538700903494</v>
      </c>
      <c r="K359" s="1">
        <f>IFERROR(K131/SUM(K131,K196),0)*'[1]Electricity and CHPs_IN'!G$26</f>
        <v>3.7091989179558036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0.67607838902800832</v>
      </c>
      <c r="K360" s="1">
        <f>IFERROR(K132/SUM(K132,K197),0)*'[1]Electricity and CHPs_IN'!G$27</f>
        <v>1.337056727646756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0.39452318183100737</v>
      </c>
      <c r="G361" s="1">
        <f>IFERROR(G133/SUM(G133,G272),0)*'[1]Electricity and CHPs_IN'!C$44</f>
        <v>0.40932681973799001</v>
      </c>
      <c r="H361" s="1">
        <f>IFERROR(H133/SUM(H133,H272),0)*'[1]Electricity and CHPs_IN'!D$44</f>
        <v>0.63404904622368685</v>
      </c>
      <c r="I361" s="1">
        <f>IFERROR(I133/SUM(I133,I272),0)*'[1]Electricity and CHPs_IN'!E$44</f>
        <v>0.69496653079553572</v>
      </c>
      <c r="J361" s="1">
        <f>IFERROR(J133/SUM(J133,J272),0)*'[1]Electricity and CHPs_IN'!F$44</f>
        <v>0.31648877233923944</v>
      </c>
      <c r="K361" s="1">
        <f>IFERROR(K133/SUM(K133,K272),0)*'[1]Electricity and CHPs_IN'!G$44</f>
        <v>2.3424698806290854E-2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0.63094655760980101</v>
      </c>
      <c r="K362" s="1">
        <f>IFERROR(K134/SUM(K134,K273),0)*'[1]Electricity and CHPs_IN'!G$45</f>
        <v>2.3952834112756105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11.022595034781457</v>
      </c>
      <c r="G363" s="1">
        <f t="shared" ref="G363:K363" si="214">SUM(G364:G367)</f>
        <v>12.042738197938935</v>
      </c>
      <c r="H363" s="1">
        <f t="shared" si="214"/>
        <v>12.203182687606649</v>
      </c>
      <c r="I363" s="1">
        <f t="shared" si="214"/>
        <v>12.202789951800064</v>
      </c>
      <c r="J363" s="1">
        <f t="shared" si="214"/>
        <v>13.042311295952331</v>
      </c>
      <c r="K363" s="1">
        <f t="shared" si="214"/>
        <v>15.541816087970171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9.1020288290267235</v>
      </c>
      <c r="G364" s="1">
        <f t="shared" ref="G364:K364" si="215">G357*IFERROR(G136/G129,0)</f>
        <v>10.214867670644191</v>
      </c>
      <c r="H364" s="1">
        <f t="shared" si="215"/>
        <v>10.371136639562314</v>
      </c>
      <c r="I364" s="1">
        <f t="shared" si="215"/>
        <v>10.361575532781051</v>
      </c>
      <c r="J364" s="1">
        <f t="shared" si="215"/>
        <v>8.1197715454323607</v>
      </c>
      <c r="K364" s="1">
        <f t="shared" si="215"/>
        <v>6.5096515093432465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3.0349236209607913</v>
      </c>
      <c r="K365" s="1">
        <f t="shared" si="216"/>
        <v>6.5090367558256439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1.9205662057547328</v>
      </c>
      <c r="G366" s="1">
        <f t="shared" si="217"/>
        <v>1.8278705272947431</v>
      </c>
      <c r="H366" s="1">
        <f t="shared" si="217"/>
        <v>1.832046048044335</v>
      </c>
      <c r="I366" s="1">
        <f t="shared" si="217"/>
        <v>1.8412144190190121</v>
      </c>
      <c r="J366" s="1">
        <f t="shared" si="217"/>
        <v>1.5495769350451747</v>
      </c>
      <c r="K366" s="1">
        <f t="shared" si="217"/>
        <v>1.8545994589779016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0.33803919451400416</v>
      </c>
      <c r="K367" s="1">
        <f t="shared" si="218"/>
        <v>0.66852836382337799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11.417118216612463</v>
      </c>
      <c r="G370" s="1">
        <f t="shared" ref="G370:K370" si="221">SUM(G371:G376)</f>
        <v>12.452065017676924</v>
      </c>
      <c r="H370" s="1">
        <f t="shared" si="221"/>
        <v>12.837231733830334</v>
      </c>
      <c r="I370" s="1">
        <f t="shared" si="221"/>
        <v>12.897756482595597</v>
      </c>
      <c r="J370" s="1">
        <f t="shared" si="221"/>
        <v>13.989746625901372</v>
      </c>
      <c r="K370" s="1">
        <f t="shared" si="221"/>
        <v>17.960524198052074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9.1020288290267235</v>
      </c>
      <c r="G371" s="1">
        <f t="shared" si="222"/>
        <v>10.214867670644191</v>
      </c>
      <c r="H371" s="1">
        <f t="shared" si="222"/>
        <v>10.371136639562312</v>
      </c>
      <c r="I371" s="1">
        <f t="shared" si="222"/>
        <v>10.36157553278105</v>
      </c>
      <c r="J371" s="1">
        <f t="shared" si="222"/>
        <v>8.1197715454323607</v>
      </c>
      <c r="K371" s="1">
        <f t="shared" si="222"/>
        <v>6.5096515093432465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3.0349236209607913</v>
      </c>
      <c r="K372" s="1">
        <f t="shared" si="223"/>
        <v>6.5090367558256439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1.9205662057547328</v>
      </c>
      <c r="G373" s="1">
        <f t="shared" si="224"/>
        <v>1.8278705272947431</v>
      </c>
      <c r="H373" s="1">
        <f t="shared" si="224"/>
        <v>1.832046048044335</v>
      </c>
      <c r="I373" s="1">
        <f t="shared" si="224"/>
        <v>1.8412144190190114</v>
      </c>
      <c r="J373" s="1">
        <f t="shared" si="224"/>
        <v>1.5495769350451747</v>
      </c>
      <c r="K373" s="1">
        <f t="shared" si="224"/>
        <v>1.854599458977902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0.33803919451400416</v>
      </c>
      <c r="K374" s="1">
        <f t="shared" si="225"/>
        <v>0.66852836382337799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0.39452318183100737</v>
      </c>
      <c r="G375" s="1">
        <f t="shared" ref="G375:K375" si="226">G361</f>
        <v>0.40932681973799001</v>
      </c>
      <c r="H375" s="1">
        <f t="shared" si="226"/>
        <v>0.63404904622368685</v>
      </c>
      <c r="I375" s="1">
        <f t="shared" si="226"/>
        <v>0.69496653079553572</v>
      </c>
      <c r="J375" s="1">
        <f t="shared" si="226"/>
        <v>0.31648877233923944</v>
      </c>
      <c r="K375" s="1">
        <f t="shared" si="226"/>
        <v>2.3424698806290854E-2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0.63094655760980101</v>
      </c>
      <c r="K376" s="1">
        <f t="shared" si="227"/>
        <v>2.3952834112756105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0.6137160890920994</v>
      </c>
      <c r="G377" s="1">
        <f t="shared" ref="G377:K377" si="228">SUM(G378:G384)</f>
        <v>0.52610216720775671</v>
      </c>
      <c r="H377" s="1">
        <f t="shared" si="228"/>
        <v>1.7074960086712687</v>
      </c>
      <c r="I377" s="1">
        <f t="shared" si="228"/>
        <v>2.6877027123363306</v>
      </c>
      <c r="J377" s="1">
        <f t="shared" si="228"/>
        <v>4.8141641110059927</v>
      </c>
      <c r="K377" s="1">
        <f t="shared" si="228"/>
        <v>7.828360909583421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0.40046994436899391</v>
      </c>
      <c r="G378" s="1">
        <f>IFERROR(G150/SUM(G150,G205),0)*'[1]Electricity and CHPs_IN'!C$25</f>
        <v>1.0858897714468357E-2</v>
      </c>
      <c r="H378" s="1">
        <f>IFERROR(H150/SUM(H150,H205),0)*'[1]Electricity and CHPs_IN'!D$25</f>
        <v>0.56369317161602361</v>
      </c>
      <c r="I378" s="1">
        <f>IFERROR(I150/SUM(I150,I205),0)*'[1]Electricity and CHPs_IN'!E$25</f>
        <v>0.33009610531594213</v>
      </c>
      <c r="J378" s="1">
        <f>IFERROR(J150/SUM(J150,J205),0)*'[1]Electricity and CHPs_IN'!F$25</f>
        <v>1.1583747348805888</v>
      </c>
      <c r="K378" s="1">
        <f>IFERROR(K150/SUM(K150,K205),0)*'[1]Electricity and CHPs_IN'!G$25</f>
        <v>1.1719901331845237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0.47441395983481821</v>
      </c>
      <c r="K379" s="1">
        <f>'[1]Electricity and CHPs_IN'!G$31</f>
        <v>2.7297700596042573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0.21324614472310549</v>
      </c>
      <c r="G380" s="1">
        <f>IFERROR(G152/SUM(G152,G281),0)*'[1]Electricity and CHPs_IN'!C$42</f>
        <v>0.51524326949328836</v>
      </c>
      <c r="H380" s="1">
        <f>IFERROR(H152/SUM(H152,H281),0)*'[1]Electricity and CHPs_IN'!D$42</f>
        <v>1.1438028370552451</v>
      </c>
      <c r="I380" s="1">
        <f>IFERROR(I152/SUM(I152,I281),0)*'[1]Electricity and CHPs_IN'!E$42</f>
        <v>1.8621948468573482</v>
      </c>
      <c r="J380" s="1">
        <f>IFERROR(J152/SUM(J152,J281),0)*'[1]Electricity and CHPs_IN'!F$42</f>
        <v>0.75819698606143582</v>
      </c>
      <c r="K380" s="1">
        <f>IFERROR(K152/SUM(K152,K281),0)*'[1]Electricity and CHPs_IN'!G$42</f>
        <v>0.10951453097321569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1.6780676420515979</v>
      </c>
      <c r="K381" s="1">
        <f>IFERROR(K153/SUM(K153,K282),0)*'[1]Electricity and CHPs_IN'!G$43</f>
        <v>3.3887247164184897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0.11692021974069114</v>
      </c>
      <c r="J382" s="1">
        <f>IFERROR(J154/SUM(J283,J154),0)*'[1]Electricity and CHPs_IN'!F$50</f>
        <v>0.16568791568944541</v>
      </c>
      <c r="K382" s="1">
        <f>IFERROR(K154/SUM(K283,K154),0)*'[1]Electricity and CHPs_IN'!G$50</f>
        <v>9.9620270872743916E-2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0.15781233226642608</v>
      </c>
      <c r="J383" s="1">
        <f>IFERROR(J155/SUM(J284,J155),0)*'[1]Electricity and CHPs_IN'!F$53</f>
        <v>0.2202587202224382</v>
      </c>
      <c r="K383" s="1">
        <f>IFERROR(K155/SUM(K284,K155),0)*'[1]Electricity and CHPs_IN'!G$53</f>
        <v>0.19933600627702641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0.22067920815592276</v>
      </c>
      <c r="J384" s="1">
        <f>IFERROR(J156/SUM(J285,J156),0)*'[1]Electricity and CHPs_IN'!F$56</f>
        <v>0.35916415226566806</v>
      </c>
      <c r="K384" s="1">
        <f>IFERROR(K156/SUM(K285,K156),0)*'[1]Electricity and CHPs_IN'!G$56</f>
        <v>0.12940519225316507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0.54530444946210499</v>
      </c>
      <c r="H385" s="1">
        <f t="shared" si="229"/>
        <v>1.9472427952846956</v>
      </c>
      <c r="I385" s="1">
        <f t="shared" si="229"/>
        <v>7.7753261793764024</v>
      </c>
      <c r="J385" s="1">
        <f t="shared" si="229"/>
        <v>18.484575428287499</v>
      </c>
      <c r="K385" s="1">
        <f t="shared" si="229"/>
        <v>36.160106301918439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0.54530444946210499</v>
      </c>
      <c r="H386" s="1">
        <f>'[1]Electricity and CHPs_IN'!D$33</f>
        <v>1.9472427952846956</v>
      </c>
      <c r="I386" s="1">
        <f>'[1]Electricity and CHPs_IN'!E$33</f>
        <v>7.7753261793764024</v>
      </c>
      <c r="J386" s="1">
        <f>'[1]Electricity and CHPs_IN'!F$33</f>
        <v>18.484575428287499</v>
      </c>
      <c r="K386" s="1">
        <f>'[1]Electricity and CHPs_IN'!G$33</f>
        <v>36.160106301918439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12.823815616346842</v>
      </c>
      <c r="H387" s="1">
        <f t="shared" si="230"/>
        <v>28.802943536083419</v>
      </c>
      <c r="I387" s="1">
        <f t="shared" si="230"/>
        <v>37.3743374955856</v>
      </c>
      <c r="J387" s="1">
        <f t="shared" si="230"/>
        <v>69.792929778921334</v>
      </c>
      <c r="K387" s="1">
        <f t="shared" si="230"/>
        <v>114.51316941734446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0.14052240765622229</v>
      </c>
      <c r="I388" s="1">
        <f>'[1]Electricity and CHPs_IN'!E34</f>
        <v>0.34167468452555194</v>
      </c>
      <c r="J388" s="1">
        <f>'[1]Electricity and CHPs_IN'!F34</f>
        <v>2.1646822249183333</v>
      </c>
      <c r="K388" s="1">
        <f>'[1]Electricity and CHPs_IN'!G34</f>
        <v>7.2410272944608387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4.8498399204579687</v>
      </c>
      <c r="H389" s="1">
        <f>'[1]Electricity and CHPs_IN'!D35</f>
        <v>9.5945705636567897</v>
      </c>
      <c r="I389" s="1">
        <f>'[1]Electricity and CHPs_IN'!E35</f>
        <v>12.308887489143219</v>
      </c>
      <c r="J389" s="1">
        <f>'[1]Electricity and CHPs_IN'!F35</f>
        <v>34.005612078346466</v>
      </c>
      <c r="K389" s="1">
        <f>'[1]Electricity and CHPs_IN'!G35</f>
        <v>61.937225223725484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3.391296980577597</v>
      </c>
      <c r="H390" s="1">
        <f>'[1]Electricity and CHPs_IN'!D36</f>
        <v>8.0516181181533515</v>
      </c>
      <c r="I390" s="1">
        <f>'[1]Electricity and CHPs_IN'!E36</f>
        <v>10.334901812625937</v>
      </c>
      <c r="J390" s="1">
        <f>'[1]Electricity and CHPs_IN'!F36</f>
        <v>13.936419481198634</v>
      </c>
      <c r="K390" s="1">
        <f>'[1]Electricity and CHPs_IN'!G36</f>
        <v>18.736425309865346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1.2882195406412877</v>
      </c>
      <c r="H391" s="1">
        <f>'[1]Electricity and CHPs_IN'!D37</f>
        <v>4.1847114506472547</v>
      </c>
      <c r="I391" s="1">
        <f>'[1]Electricity and CHPs_IN'!E37</f>
        <v>5.4056044025827585</v>
      </c>
      <c r="J391" s="1">
        <f>'[1]Electricity and CHPs_IN'!F37</f>
        <v>7.5561482310298453</v>
      </c>
      <c r="K391" s="1">
        <f>'[1]Electricity and CHPs_IN'!G37</f>
        <v>10.236302641793316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3.2944591746699894</v>
      </c>
      <c r="H392" s="1">
        <f>'[1]Electricity and CHPs_IN'!D38</f>
        <v>6.8315209959697958</v>
      </c>
      <c r="I392" s="1">
        <f>'[1]Electricity and CHPs_IN'!E38</f>
        <v>8.9832691067081356</v>
      </c>
      <c r="J392" s="1">
        <f>'[1]Electricity and CHPs_IN'!F38</f>
        <v>12.130067763428064</v>
      </c>
      <c r="K392" s="1">
        <f>'[1]Electricity and CHPs_IN'!G38</f>
        <v>16.362188947499465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7.0498331456532259</v>
      </c>
      <c r="K394" s="1">
        <f>'[1]Electricity and CHPs_IN'!G$32</f>
        <v>8.0530516155648133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0.52414817082350196</v>
      </c>
      <c r="J395" s="1">
        <f t="shared" ref="J395" si="235">SUM(J396:J398)</f>
        <v>1.5587778719617862</v>
      </c>
      <c r="K395" s="1">
        <f t="shared" ref="K395" si="236">SUM(K396:K398)</f>
        <v>2.5600932085199251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0.30045275227324947</v>
      </c>
      <c r="K396" s="1">
        <f>IFERROR(K168/SUM(K168,K207),0)*'[1]Electricity and CHPs_IN'!G$30</f>
        <v>0.2906661805927635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0.37462225376441</v>
      </c>
      <c r="J397" s="1">
        <f>IFERROR(J169/SUM(J169,J287),0)*'[1]Electricity and CHPs_IN'!F$46</f>
        <v>0.95638300401666965</v>
      </c>
      <c r="K397" s="1">
        <f>IFERROR(K169/SUM(K169,K287),0)*'[1]Electricity and CHPs_IN'!G$46</f>
        <v>1.8415810157133259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0.14952591705909193</v>
      </c>
      <c r="J398" s="1">
        <f>IFERROR(J170/SUM(J170,J288),0)*'[1]Electricity and CHPs_IN'!F$57</f>
        <v>0.30194211567186713</v>
      </c>
      <c r="K398" s="1">
        <f>IFERROR(K170/SUM(K170,K288),0)*'[1]Electricity and CHPs_IN'!G$57</f>
        <v>0.427846012213836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2.5013669537268073</v>
      </c>
      <c r="G399" s="1">
        <f t="shared" ref="G399:K399" si="237">SUM(G400:G406)</f>
        <v>2.1636708660615747</v>
      </c>
      <c r="H399" s="1">
        <f t="shared" si="237"/>
        <v>2.3611329762970215</v>
      </c>
      <c r="I399" s="1">
        <f t="shared" si="237"/>
        <v>1.8992316977024895</v>
      </c>
      <c r="J399" s="1">
        <f t="shared" si="237"/>
        <v>3.7682876930904259</v>
      </c>
      <c r="K399" s="1">
        <f t="shared" si="237"/>
        <v>9.463976535440958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0.45696675887189664</v>
      </c>
      <c r="G400" s="1">
        <f>'[1]Electricity and CHPs_IN'!C63</f>
        <v>0.14202245359365961</v>
      </c>
      <c r="H400" s="1">
        <f>'[1]Electricity and CHPs_IN'!D63</f>
        <v>0.14438738890978789</v>
      </c>
      <c r="I400" s="1">
        <f>'[1]Electricity and CHPs_IN'!E63</f>
        <v>0.13554474118149812</v>
      </c>
      <c r="J400" s="1">
        <f>'[1]Electricity and CHPs_IN'!F63</f>
        <v>0.13761613762093075</v>
      </c>
      <c r="K400" s="1">
        <f>'[1]Electricity and CHPs_IN'!G63</f>
        <v>0.13657187477190919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0.50897626458786838</v>
      </c>
      <c r="G401" s="1">
        <f>'[1]Electricity and CHPs_IN'!C64</f>
        <v>0.51935735121044369</v>
      </c>
      <c r="H401" s="1">
        <f>'[1]Electricity and CHPs_IN'!D64</f>
        <v>0.60570873090427391</v>
      </c>
      <c r="I401" s="1">
        <f>'[1]Electricity and CHPs_IN'!E64</f>
        <v>0.4806643004630457</v>
      </c>
      <c r="J401" s="1">
        <f>'[1]Electricity and CHPs_IN'!F64</f>
        <v>1.2495896860319737</v>
      </c>
      <c r="K401" s="1">
        <f>'[1]Electricity and CHPs_IN'!G64</f>
        <v>3.8461803932358882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0.47227749584555523</v>
      </c>
      <c r="G402" s="1">
        <f>'[1]Electricity and CHPs_IN'!C65</f>
        <v>0.44256977147022158</v>
      </c>
      <c r="H402" s="1">
        <f>'[1]Electricity and CHPs_IN'!D65</f>
        <v>0.53419985575067241</v>
      </c>
      <c r="I402" s="1">
        <f>'[1]Electricity and CHPs_IN'!E65</f>
        <v>0.46642784278131616</v>
      </c>
      <c r="J402" s="1">
        <f>'[1]Electricity and CHPs_IN'!F65</f>
        <v>1.194903773662376</v>
      </c>
      <c r="K402" s="1">
        <f>'[1]Electricity and CHPs_IN'!G65</f>
        <v>4.0757058134756408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0.16969833064598816</v>
      </c>
      <c r="G403" s="1">
        <f>'[1]Electricity and CHPs_IN'!C66</f>
        <v>0.16913036222659564</v>
      </c>
      <c r="H403" s="1">
        <f>'[1]Electricity and CHPs_IN'!D66</f>
        <v>0.17283571908567832</v>
      </c>
      <c r="I403" s="1">
        <f>'[1]Electricity and CHPs_IN'!E66</f>
        <v>0.13619959512583329</v>
      </c>
      <c r="J403" s="1">
        <f>'[1]Electricity and CHPs_IN'!F66</f>
        <v>0.22002795456994886</v>
      </c>
      <c r="K403" s="1">
        <f>'[1]Electricity and CHPs_IN'!G66</f>
        <v>0.25566819980709837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0.36141683802059943</v>
      </c>
      <c r="G404" s="1">
        <f>'[1]Electricity and CHPs_IN'!C67</f>
        <v>0.36030032250625343</v>
      </c>
      <c r="H404" s="1">
        <f>'[1]Electricity and CHPs_IN'!D67</f>
        <v>0.36513017270653025</v>
      </c>
      <c r="I404" s="1">
        <f>'[1]Electricity and CHPs_IN'!E67</f>
        <v>0.27125256486075378</v>
      </c>
      <c r="J404" s="1">
        <f>'[1]Electricity and CHPs_IN'!F67</f>
        <v>0.36992380274706604</v>
      </c>
      <c r="K404" s="1">
        <f>'[1]Electricity and CHPs_IN'!G67</f>
        <v>0.45028769026126331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0.36200994184656521</v>
      </c>
      <c r="G405" s="1">
        <f>'[1]Electricity and CHPs_IN'!C68</f>
        <v>0.36086346583681206</v>
      </c>
      <c r="H405" s="1">
        <f>'[1]Electricity and CHPs_IN'!D68</f>
        <v>0.3655882736270244</v>
      </c>
      <c r="I405" s="1">
        <f>'[1]Electricity and CHPs_IN'!E68</f>
        <v>0.27204297359863433</v>
      </c>
      <c r="J405" s="1">
        <f>'[1]Electricity and CHPs_IN'!F68</f>
        <v>0.37508946941091786</v>
      </c>
      <c r="K405" s="1">
        <f>'[1]Electricity and CHPs_IN'!G68</f>
        <v>0.45366626170092039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0.17002132390833408</v>
      </c>
      <c r="G406" s="1">
        <f>'[1]Electricity and CHPs_IN'!C69</f>
        <v>0.16942713921758859</v>
      </c>
      <c r="H406" s="1">
        <f>'[1]Electricity and CHPs_IN'!D69</f>
        <v>0.17328283531305427</v>
      </c>
      <c r="I406" s="1">
        <f>'[1]Electricity and CHPs_IN'!E69</f>
        <v>0.13709967969140807</v>
      </c>
      <c r="J406" s="1">
        <f>'[1]Electricity and CHPs_IN'!F69</f>
        <v>0.22113686904721253</v>
      </c>
      <c r="K406" s="1">
        <f>'[1]Electricity and CHPs_IN'!G69</f>
        <v>0.24589630218823799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63.983945182981742</v>
      </c>
      <c r="G407" s="3">
        <f t="shared" ref="G407:K407" si="239">G408+G461</f>
        <v>54.567826789771857</v>
      </c>
      <c r="H407" s="3">
        <f t="shared" si="239"/>
        <v>62.225440801328283</v>
      </c>
      <c r="I407" s="3">
        <f t="shared" si="239"/>
        <v>66.226169627453856</v>
      </c>
      <c r="J407" s="3">
        <f t="shared" si="239"/>
        <v>75.724977269641499</v>
      </c>
      <c r="K407" s="3">
        <f t="shared" si="239"/>
        <v>78.686642237196224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50.301213855996714</v>
      </c>
      <c r="G408" s="1">
        <f t="shared" si="240"/>
        <v>45.417601441553423</v>
      </c>
      <c r="H408" s="1">
        <f t="shared" si="240"/>
        <v>43.744012014394968</v>
      </c>
      <c r="I408" s="1">
        <f t="shared" si="240"/>
        <v>41.07388042057832</v>
      </c>
      <c r="J408" s="1">
        <f t="shared" si="240"/>
        <v>40.965139115328491</v>
      </c>
      <c r="K408" s="1">
        <f t="shared" si="240"/>
        <v>44.928905295342553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41.573675982119788</v>
      </c>
      <c r="G409" s="1">
        <f t="shared" ref="G409:K409" si="241">SUM(G410,G416,G425,G434,G436)</f>
        <v>34.127127726145872</v>
      </c>
      <c r="H409" s="1">
        <f t="shared" si="241"/>
        <v>36.282871497320663</v>
      </c>
      <c r="I409" s="1">
        <f t="shared" si="241"/>
        <v>35.279686689085345</v>
      </c>
      <c r="J409" s="1">
        <f t="shared" si="241"/>
        <v>36.172061960740102</v>
      </c>
      <c r="K409" s="1">
        <f t="shared" si="241"/>
        <v>40.144717792230225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0.81071396844671839</v>
      </c>
      <c r="G410" s="1">
        <f t="shared" ref="G410:K410" si="242">G411</f>
        <v>0.13127112854926898</v>
      </c>
      <c r="H410" s="1">
        <f t="shared" si="242"/>
        <v>0.31889594135848043</v>
      </c>
      <c r="I410" s="1">
        <f t="shared" si="242"/>
        <v>0.205114595861071</v>
      </c>
      <c r="J410" s="1">
        <f t="shared" si="242"/>
        <v>0.17084819615022576</v>
      </c>
      <c r="K410" s="1">
        <f t="shared" si="242"/>
        <v>7.7531235538985136E-3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0.81071396844671839</v>
      </c>
      <c r="G411" s="1">
        <f>'[1]Electricity and CHPs_IN'!C$28-G298</f>
        <v>0.13127112854926898</v>
      </c>
      <c r="H411" s="1">
        <f>'[1]Electricity and CHPs_IN'!D$28-H298</f>
        <v>0.31889594135848043</v>
      </c>
      <c r="I411" s="1">
        <f>'[1]Electricity and CHPs_IN'!E$28-I298</f>
        <v>0.205114595861071</v>
      </c>
      <c r="J411" s="1">
        <f>'[1]Electricity and CHPs_IN'!F$28-J298</f>
        <v>0.17084819615022576</v>
      </c>
      <c r="K411" s="1">
        <f>'[1]Electricity and CHPs_IN'!G$28-K298</f>
        <v>7.7531235538985136E-3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0.81071396844671839</v>
      </c>
      <c r="G412" s="1">
        <f t="shared" ref="G412:K412" si="243">G413</f>
        <v>0.13127112854926898</v>
      </c>
      <c r="H412" s="1">
        <f t="shared" si="243"/>
        <v>0.31889594135848043</v>
      </c>
      <c r="I412" s="1">
        <f t="shared" si="243"/>
        <v>0.205114595861071</v>
      </c>
      <c r="J412" s="1">
        <f t="shared" si="243"/>
        <v>0.17084819615022576</v>
      </c>
      <c r="K412" s="1">
        <f t="shared" si="243"/>
        <v>7.7531235538985136E-3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0.81071396844671839</v>
      </c>
      <c r="G413" s="1">
        <f t="shared" ref="G413:K413" si="244">G411-G415</f>
        <v>0.13127112854926898</v>
      </c>
      <c r="H413" s="1">
        <f t="shared" si="244"/>
        <v>0.31889594135848043</v>
      </c>
      <c r="I413" s="1">
        <f t="shared" si="244"/>
        <v>0.205114595861071</v>
      </c>
      <c r="J413" s="1">
        <f t="shared" si="244"/>
        <v>0.17084819615022576</v>
      </c>
      <c r="K413" s="1">
        <f t="shared" si="244"/>
        <v>7.7531235538985136E-3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3.7796605845799829</v>
      </c>
      <c r="G416" s="1">
        <f t="shared" ref="G416:K416" si="247">SUM(G417:G418)</f>
        <v>8.6606928913189218E-2</v>
      </c>
      <c r="H416" s="1">
        <f t="shared" si="247"/>
        <v>0.48964691702838459</v>
      </c>
      <c r="I416" s="1">
        <f t="shared" si="247"/>
        <v>0.66267300066723245</v>
      </c>
      <c r="J416" s="1">
        <f t="shared" si="247"/>
        <v>0.29947645891577707</v>
      </c>
      <c r="K416" s="1">
        <f t="shared" si="247"/>
        <v>0.13298446656691715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3.7796605845799829</v>
      </c>
      <c r="G417" s="1">
        <f>'[1]Electricity and CHPs_IN'!C$24-G312</f>
        <v>8.6606928913189218E-2</v>
      </c>
      <c r="H417" s="1">
        <f>'[1]Electricity and CHPs_IN'!D$24-H312</f>
        <v>0.48964691702838459</v>
      </c>
      <c r="I417" s="1">
        <f>'[1]Electricity and CHPs_IN'!E$24-I312</f>
        <v>0.66267300066723245</v>
      </c>
      <c r="J417" s="1">
        <f>'[1]Electricity and CHPs_IN'!F$24-J312</f>
        <v>0.23711709625127758</v>
      </c>
      <c r="K417" s="1">
        <f>'[1]Electricity and CHPs_IN'!G$24-K312</f>
        <v>9.0915340121872718E-2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6.2359362664499499E-2</v>
      </c>
      <c r="K418" s="1">
        <f>'[1]Electricity and CHPs_IN'!G$29-K313</f>
        <v>4.2069126445044423E-2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3.711856011088372</v>
      </c>
      <c r="G419" s="1">
        <f t="shared" ref="G419:K419" si="248">SUM(G420:G421)</f>
        <v>8.0108889344281647E-2</v>
      </c>
      <c r="H419" s="1">
        <f t="shared" si="248"/>
        <v>0.4773360054846747</v>
      </c>
      <c r="I419" s="1">
        <f t="shared" si="248"/>
        <v>0.64763132066008833</v>
      </c>
      <c r="J419" s="1">
        <f t="shared" si="248"/>
        <v>0.27276546817102232</v>
      </c>
      <c r="K419" s="1">
        <f t="shared" si="248"/>
        <v>6.4029162229817652E-2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3.711856011088372</v>
      </c>
      <c r="G420" s="1">
        <f t="shared" ref="G420:K420" si="249">G417-G423</f>
        <v>8.0108889344281647E-2</v>
      </c>
      <c r="H420" s="1">
        <f t="shared" si="249"/>
        <v>0.4773360054846747</v>
      </c>
      <c r="I420" s="1">
        <f t="shared" si="249"/>
        <v>0.64763132066008833</v>
      </c>
      <c r="J420" s="1">
        <f t="shared" si="249"/>
        <v>0.21596807977658955</v>
      </c>
      <c r="K420" s="1">
        <f t="shared" si="249"/>
        <v>4.3773782097424302E-2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5.6797388394432755E-2</v>
      </c>
      <c r="K421" s="1">
        <f t="shared" si="250"/>
        <v>2.025538013239335E-2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6.7804573491610912E-2</v>
      </c>
      <c r="G422" s="1">
        <f t="shared" ref="G422:K422" si="251">SUM(G423:G424)</f>
        <v>6.4980395689075779E-3</v>
      </c>
      <c r="H422" s="1">
        <f t="shared" si="251"/>
        <v>1.2310911543709915E-2</v>
      </c>
      <c r="I422" s="1">
        <f t="shared" si="251"/>
        <v>1.5041680007144136E-2</v>
      </c>
      <c r="J422" s="1">
        <f t="shared" si="251"/>
        <v>2.671099074475479E-2</v>
      </c>
      <c r="K422" s="1">
        <f t="shared" si="251"/>
        <v>6.8955304337099482E-2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6.7804573491610912E-2</v>
      </c>
      <c r="G423" s="1">
        <f t="shared" ref="G423:K423" si="252">IFERROR(G344/G312,0)*G417</f>
        <v>6.4980395689075779E-3</v>
      </c>
      <c r="H423" s="1">
        <f t="shared" si="252"/>
        <v>1.2310911543709915E-2</v>
      </c>
      <c r="I423" s="1">
        <f t="shared" si="252"/>
        <v>1.5041680007144136E-2</v>
      </c>
      <c r="J423" s="1">
        <f t="shared" si="252"/>
        <v>2.1149016474688042E-2</v>
      </c>
      <c r="K423" s="1">
        <f t="shared" si="252"/>
        <v>4.7141558024448416E-2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5.5619742700667467E-3</v>
      </c>
      <c r="K424" s="1">
        <f t="shared" si="253"/>
        <v>2.1813746312651074E-2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35.838356679984216</v>
      </c>
      <c r="G425" s="1">
        <f t="shared" ref="G425:K425" si="254">SUM(G426:G427)</f>
        <v>33.784886116828176</v>
      </c>
      <c r="H425" s="1">
        <f t="shared" si="254"/>
        <v>33.825482378719222</v>
      </c>
      <c r="I425" s="1">
        <f t="shared" si="254"/>
        <v>33.539817461984313</v>
      </c>
      <c r="J425" s="1">
        <f t="shared" si="254"/>
        <v>32.280743031882736</v>
      </c>
      <c r="K425" s="1">
        <f t="shared" si="254"/>
        <v>35.55215624905852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35.838356679984216</v>
      </c>
      <c r="G426" s="1">
        <f>'[1]Electricity and CHPs_IN'!C$26-G359</f>
        <v>33.784886116828176</v>
      </c>
      <c r="H426" s="1">
        <f>'[1]Electricity and CHPs_IN'!D$26-H359</f>
        <v>33.825482378719222</v>
      </c>
      <c r="I426" s="1">
        <f>'[1]Electricity and CHPs_IN'!E$26-I359</f>
        <v>33.539817461984313</v>
      </c>
      <c r="J426" s="1">
        <f>'[1]Electricity and CHPs_IN'!F$26-J359</f>
        <v>25.937322905403981</v>
      </c>
      <c r="K426" s="1">
        <f>'[1]Electricity and CHPs_IN'!G$26-K359</f>
        <v>23.705833642108253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6.3434201264787529</v>
      </c>
      <c r="K427" s="1">
        <f>'[1]Electricity and CHPs_IN'!G$27-K360</f>
        <v>11.846322606950265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17.919178339992108</v>
      </c>
      <c r="G428" s="1">
        <f t="shared" ref="G428:K428" si="255">SUM(G429:G430)</f>
        <v>16.892443058414088</v>
      </c>
      <c r="H428" s="1">
        <f t="shared" si="255"/>
        <v>16.912741189359611</v>
      </c>
      <c r="I428" s="1">
        <f t="shared" si="255"/>
        <v>16.76990873099216</v>
      </c>
      <c r="J428" s="1">
        <f t="shared" si="255"/>
        <v>16.140371515941368</v>
      </c>
      <c r="K428" s="1">
        <f t="shared" si="255"/>
        <v>17.776078124529256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17.919178339992108</v>
      </c>
      <c r="G429" s="1">
        <f t="shared" ref="G429:K429" si="256">IFERROR(G366/G359,0)*G426</f>
        <v>16.892443058414088</v>
      </c>
      <c r="H429" s="1">
        <f t="shared" si="256"/>
        <v>16.912741189359611</v>
      </c>
      <c r="I429" s="1">
        <f t="shared" si="256"/>
        <v>16.76990873099216</v>
      </c>
      <c r="J429" s="1">
        <f t="shared" si="256"/>
        <v>12.968661452701991</v>
      </c>
      <c r="K429" s="1">
        <f t="shared" si="256"/>
        <v>11.852916821054125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3.1717100632393764</v>
      </c>
      <c r="K430" s="1">
        <f t="shared" si="257"/>
        <v>5.9231613034751325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17.919178339992108</v>
      </c>
      <c r="G431" s="1">
        <f t="shared" ref="G431:K431" si="258">SUM(G432:G433)</f>
        <v>16.892443058414088</v>
      </c>
      <c r="H431" s="1">
        <f t="shared" si="258"/>
        <v>16.912741189359611</v>
      </c>
      <c r="I431" s="1">
        <f t="shared" si="258"/>
        <v>16.769908730992153</v>
      </c>
      <c r="J431" s="1">
        <f t="shared" si="258"/>
        <v>16.140371515941368</v>
      </c>
      <c r="K431" s="1">
        <f t="shared" si="258"/>
        <v>17.77607812452926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17.919178339992108</v>
      </c>
      <c r="G432" s="1">
        <f t="shared" ref="G432:K432" si="259">G426-G429</f>
        <v>16.892443058414088</v>
      </c>
      <c r="H432" s="1">
        <f t="shared" si="259"/>
        <v>16.912741189359611</v>
      </c>
      <c r="I432" s="1">
        <f t="shared" si="259"/>
        <v>16.769908730992153</v>
      </c>
      <c r="J432" s="1">
        <f t="shared" si="259"/>
        <v>12.968661452701991</v>
      </c>
      <c r="K432" s="1">
        <f t="shared" si="259"/>
        <v>11.852916821054128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3.1717100632393764</v>
      </c>
      <c r="K433" s="1">
        <f t="shared" si="260"/>
        <v>5.9231613034751325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1.1449447491088733</v>
      </c>
      <c r="G434" s="1">
        <f t="shared" ref="G434:K434" si="261">G435</f>
        <v>0.12436355185523801</v>
      </c>
      <c r="H434" s="1">
        <f t="shared" si="261"/>
        <v>1.6488462602145788</v>
      </c>
      <c r="I434" s="1">
        <f t="shared" si="261"/>
        <v>0.87208163057273147</v>
      </c>
      <c r="J434" s="1">
        <f t="shared" si="261"/>
        <v>3.0561587888881316</v>
      </c>
      <c r="K434" s="1">
        <f t="shared" si="261"/>
        <v>4.0850309156362066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1.1449447491088733</v>
      </c>
      <c r="G435" s="1">
        <f>'[1]Electricity and CHPs_IN'!C$25-G378</f>
        <v>0.12436355185523801</v>
      </c>
      <c r="H435" s="1">
        <f>'[1]Electricity and CHPs_IN'!D$25-H378</f>
        <v>1.6488462602145788</v>
      </c>
      <c r="I435" s="1">
        <f>'[1]Electricity and CHPs_IN'!E$25-I378</f>
        <v>0.87208163057273147</v>
      </c>
      <c r="J435" s="1">
        <f>'[1]Electricity and CHPs_IN'!F$25-J378</f>
        <v>3.0561587888881316</v>
      </c>
      <c r="K435" s="1">
        <f>'[1]Electricity and CHPs_IN'!G$25-K378</f>
        <v>4.0850309156362066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0.3648354849032302</v>
      </c>
      <c r="K436" s="1">
        <f t="shared" si="262"/>
        <v>0.36679303741467773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0.3648354849032302</v>
      </c>
      <c r="K437" s="1">
        <f>'[1]Electricity and CHPs_IN'!G$30-K396</f>
        <v>0.36679303741467773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8.7275378738769263</v>
      </c>
      <c r="G438" s="1">
        <f t="shared" ref="G438:K438" si="263">SUM(G439,G445,G447,G453,G455,G457,G459)</f>
        <v>11.290473715407549</v>
      </c>
      <c r="H438" s="1">
        <f t="shared" si="263"/>
        <v>7.4611405170743028</v>
      </c>
      <c r="I438" s="1">
        <f t="shared" si="263"/>
        <v>5.7941937314929755</v>
      </c>
      <c r="J438" s="1">
        <f t="shared" si="263"/>
        <v>4.7930771545883868</v>
      </c>
      <c r="K438" s="1">
        <f t="shared" si="263"/>
        <v>4.7841875031123253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4.3991157457063821</v>
      </c>
      <c r="G439" s="1">
        <f t="shared" ref="G439:K439" si="264">+G440</f>
        <v>1.6040532320394552</v>
      </c>
      <c r="H439" s="1">
        <f t="shared" si="264"/>
        <v>0.34734437108134025</v>
      </c>
      <c r="I439" s="1">
        <f t="shared" si="264"/>
        <v>0.1451752350753561</v>
      </c>
      <c r="J439" s="1">
        <f t="shared" si="264"/>
        <v>0.18262790390432632</v>
      </c>
      <c r="K439" s="1">
        <f t="shared" si="264"/>
        <v>0.10147990337327598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4.3991157457063821</v>
      </c>
      <c r="G440" s="1">
        <f t="shared" ref="G440:K440" si="265">SUM(G442:G444)</f>
        <v>1.6040532320394552</v>
      </c>
      <c r="H440" s="1">
        <f t="shared" si="265"/>
        <v>0.34734437108134025</v>
      </c>
      <c r="I440" s="1">
        <f t="shared" si="265"/>
        <v>0.1451752350753561</v>
      </c>
      <c r="J440" s="1">
        <f t="shared" si="265"/>
        <v>0.18262790390432632</v>
      </c>
      <c r="K440" s="1">
        <f t="shared" si="265"/>
        <v>0.10147990337327598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2.0292441575389621</v>
      </c>
      <c r="G441" s="1">
        <f t="shared" ref="G441:K441" si="266">G442</f>
        <v>1.506351707808665</v>
      </c>
      <c r="H441" s="1">
        <f t="shared" si="266"/>
        <v>0.20954696417383842</v>
      </c>
      <c r="I441" s="1">
        <f t="shared" si="266"/>
        <v>6.0846858487809151E-2</v>
      </c>
      <c r="J441" s="1">
        <f t="shared" si="266"/>
        <v>2.2530963935370643E-2</v>
      </c>
      <c r="K441" s="1">
        <f t="shared" si="266"/>
        <v>1.453403215118676E-2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2.0292441575389621</v>
      </c>
      <c r="G442" s="1">
        <f>'[1]Electricity and CHPs_IN'!C$90</f>
        <v>1.506351707808665</v>
      </c>
      <c r="H442" s="1">
        <f>'[1]Electricity and CHPs_IN'!D$90</f>
        <v>0.20954696417383842</v>
      </c>
      <c r="I442" s="1">
        <f>'[1]Electricity and CHPs_IN'!E$90</f>
        <v>6.0846858487809151E-2</v>
      </c>
      <c r="J442" s="1">
        <f>'[1]Electricity and CHPs_IN'!F$90</f>
        <v>2.2530963935370643E-2</v>
      </c>
      <c r="K442" s="1">
        <f>'[1]Electricity and CHPs_IN'!G$90</f>
        <v>1.453403215118676E-2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1.1849357940837102</v>
      </c>
      <c r="G443" s="1">
        <f t="shared" ref="G443:K443" si="267">G444</f>
        <v>4.8850762115395172E-2</v>
      </c>
      <c r="H443" s="1">
        <f t="shared" si="267"/>
        <v>6.8898703453750917E-2</v>
      </c>
      <c r="I443" s="1">
        <f t="shared" si="267"/>
        <v>4.2164188293773469E-2</v>
      </c>
      <c r="J443" s="1">
        <f t="shared" si="267"/>
        <v>8.0048469984477844E-2</v>
      </c>
      <c r="K443" s="1">
        <f t="shared" si="267"/>
        <v>4.3472935611044608E-2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1.1849357940837102</v>
      </c>
      <c r="G444" s="1">
        <f>'[1]Electricity and CHPs_IN'!C$91</f>
        <v>4.8850762115395172E-2</v>
      </c>
      <c r="H444" s="1">
        <f>'[1]Electricity and CHPs_IN'!D$91</f>
        <v>6.8898703453750917E-2</v>
      </c>
      <c r="I444" s="1">
        <f>'[1]Electricity and CHPs_IN'!E$91</f>
        <v>4.2164188293773469E-2</v>
      </c>
      <c r="J444" s="1">
        <f>'[1]Electricity and CHPs_IN'!F$91</f>
        <v>8.0048469984477844E-2</v>
      </c>
      <c r="K444" s="1">
        <f>'[1]Electricity and CHPs_IN'!G$91</f>
        <v>4.3472935611044608E-2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1.4515042592855729</v>
      </c>
      <c r="G445" s="1">
        <f t="shared" ref="G445:K445" si="268">G446</f>
        <v>3.7283388280510383</v>
      </c>
      <c r="H445" s="1">
        <f t="shared" si="268"/>
        <v>3.680807088652077</v>
      </c>
      <c r="I445" s="1">
        <f t="shared" si="268"/>
        <v>0.88518883183814101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1.4515042592855729</v>
      </c>
      <c r="G446" s="1">
        <f>'[1]Electricity and CHPs_IN'!C$92</f>
        <v>3.7283388280510383</v>
      </c>
      <c r="H446" s="1">
        <f>'[1]Electricity and CHPs_IN'!D$92</f>
        <v>3.680807088652077</v>
      </c>
      <c r="I446" s="1">
        <f>'[1]Electricity and CHPs_IN'!E$92</f>
        <v>0.88518883183814101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0.21777022144324296</v>
      </c>
      <c r="G447" s="1">
        <f t="shared" ref="G447:K447" si="269">G448</f>
        <v>2.3079416280191585</v>
      </c>
      <c r="H447" s="1">
        <f t="shared" si="269"/>
        <v>5.9793659102640027E-2</v>
      </c>
      <c r="I447" s="1">
        <f t="shared" si="269"/>
        <v>2.5370304782269669E-2</v>
      </c>
      <c r="J447" s="1">
        <f t="shared" si="269"/>
        <v>1.2858491001162597E-2</v>
      </c>
      <c r="K447" s="1">
        <f t="shared" si="269"/>
        <v>8.5295149249171268E-4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0.21777022144324296</v>
      </c>
      <c r="G448" s="1">
        <f>'[1]Electricity and CHPs_IN'!C$93</f>
        <v>2.3079416280191585</v>
      </c>
      <c r="H448" s="1">
        <f>'[1]Electricity and CHPs_IN'!D$93</f>
        <v>5.9793659102640027E-2</v>
      </c>
      <c r="I448" s="1">
        <f>'[1]Electricity and CHPs_IN'!E$93</f>
        <v>2.5370304782269669E-2</v>
      </c>
      <c r="J448" s="1">
        <f>'[1]Electricity and CHPs_IN'!F$93</f>
        <v>1.2858491001162597E-2</v>
      </c>
      <c r="K448" s="1">
        <f>'[1]Electricity and CHPs_IN'!G$93</f>
        <v>8.5295149249171268E-4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0.21777022144324296</v>
      </c>
      <c r="G449" s="1">
        <f t="shared" ref="G449:K449" si="270">G450</f>
        <v>2.3079416280191585</v>
      </c>
      <c r="H449" s="1">
        <f t="shared" si="270"/>
        <v>5.9793659102640027E-2</v>
      </c>
      <c r="I449" s="1">
        <f t="shared" si="270"/>
        <v>2.5370304782269669E-2</v>
      </c>
      <c r="J449" s="1">
        <f t="shared" si="270"/>
        <v>1.2858491001162597E-2</v>
      </c>
      <c r="K449" s="1">
        <f t="shared" si="270"/>
        <v>8.5295149249171268E-4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0.21777022144324296</v>
      </c>
      <c r="G450" s="1">
        <f t="shared" ref="G450:K450" si="271">G448</f>
        <v>2.3079416280191585</v>
      </c>
      <c r="H450" s="1">
        <f t="shared" si="271"/>
        <v>5.9793659102640027E-2</v>
      </c>
      <c r="I450" s="1">
        <f t="shared" si="271"/>
        <v>2.5370304782269669E-2</v>
      </c>
      <c r="J450" s="1">
        <f t="shared" si="271"/>
        <v>1.2858491001162597E-2</v>
      </c>
      <c r="K450" s="1">
        <f t="shared" si="271"/>
        <v>8.5295149249171268E-4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2.6591476474417277</v>
      </c>
      <c r="G453" s="1">
        <f t="shared" ref="G453:K453" si="273">G454</f>
        <v>2.3997277342499559</v>
      </c>
      <c r="H453" s="1">
        <f t="shared" si="273"/>
        <v>2.0576394174695065</v>
      </c>
      <c r="I453" s="1">
        <f t="shared" si="273"/>
        <v>1.5924175834203378</v>
      </c>
      <c r="J453" s="1">
        <f t="shared" si="273"/>
        <v>0.9559648504670083</v>
      </c>
      <c r="K453" s="1">
        <f t="shared" si="273"/>
        <v>0.57202907066318065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2.6591476474417277</v>
      </c>
      <c r="G454" s="1">
        <f>'[1]Electricity and CHPs_IN'!C$94</f>
        <v>2.3997277342499559</v>
      </c>
      <c r="H454" s="1">
        <f>'[1]Electricity and CHPs_IN'!D$94</f>
        <v>2.0576394174695065</v>
      </c>
      <c r="I454" s="1">
        <f>'[1]Electricity and CHPs_IN'!E$94</f>
        <v>1.5924175834203378</v>
      </c>
      <c r="J454" s="1">
        <f>'[1]Electricity and CHPs_IN'!F$94</f>
        <v>0.9559648504670083</v>
      </c>
      <c r="K454" s="1">
        <f>'[1]Electricity and CHPs_IN'!G$94</f>
        <v>0.57202907066318065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9.000414555861658E-5</v>
      </c>
      <c r="J455" s="1">
        <f t="shared" si="274"/>
        <v>2.6723234992411912E-3</v>
      </c>
      <c r="K455" s="1">
        <f t="shared" si="274"/>
        <v>2.236461025628201E-2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9.000414555861658E-5</v>
      </c>
      <c r="J456" s="1">
        <f>'[1]Electricity and CHPs_IN'!F$95</f>
        <v>2.6723234992411912E-3</v>
      </c>
      <c r="K456" s="1">
        <f>'[1]Electricity and CHPs_IN'!G$95</f>
        <v>2.236461025628201E-2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4.1851360950172369E-2</v>
      </c>
      <c r="K457" s="1">
        <f t="shared" si="275"/>
        <v>3.9135183798464999E-2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4.1851360950172369E-2</v>
      </c>
      <c r="K458" s="1">
        <f>'[1]Electricity and CHPs_IN'!G$96</f>
        <v>3.9135183798464999E-2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1.2504122930479418</v>
      </c>
      <c r="H459" s="1">
        <f>H460</f>
        <v>1.31555598076874</v>
      </c>
      <c r="I459" s="1">
        <f t="shared" ref="I459" si="277">I460</f>
        <v>3.1459517722313119</v>
      </c>
      <c r="J459" s="1">
        <f t="shared" ref="J459" si="278">J460</f>
        <v>3.5971022247664766</v>
      </c>
      <c r="K459" s="1">
        <f t="shared" ref="K459" si="279">K460</f>
        <v>4.0483257835286297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1.2504122930479418</v>
      </c>
      <c r="H460" s="1">
        <f>'[1]Electricity and CHPs_IN'!D$97</f>
        <v>1.31555598076874</v>
      </c>
      <c r="I460" s="1">
        <f>'[1]Electricity and CHPs_IN'!E$97</f>
        <v>3.1459517722313119</v>
      </c>
      <c r="J460" s="1">
        <f>'[1]Electricity and CHPs_IN'!F$97</f>
        <v>3.5971022247664766</v>
      </c>
      <c r="K460" s="1">
        <f>'[1]Electricity and CHPs_IN'!G$97</f>
        <v>4.0483257835286297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13.682731326985026</v>
      </c>
      <c r="G461" s="1">
        <f t="shared" ref="G461:K461" si="280">SUM(G462,G468,G501,G510,G516)</f>
        <v>9.1502253482184361</v>
      </c>
      <c r="H461" s="1">
        <f t="shared" si="280"/>
        <v>18.481428786933314</v>
      </c>
      <c r="I461" s="1">
        <f t="shared" si="280"/>
        <v>25.152289206875544</v>
      </c>
      <c r="J461" s="1">
        <f t="shared" si="280"/>
        <v>34.759838154313009</v>
      </c>
      <c r="K461" s="1">
        <f t="shared" si="280"/>
        <v>33.757736941853672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1.0051063417047494</v>
      </c>
      <c r="G462" s="1">
        <f t="shared" ref="G462:K462" si="281">+G463</f>
        <v>0.71811215903249326</v>
      </c>
      <c r="H462" s="1">
        <f t="shared" si="281"/>
        <v>0.24141570633223133</v>
      </c>
      <c r="I462" s="1">
        <f t="shared" si="281"/>
        <v>0.39225015877739855</v>
      </c>
      <c r="J462" s="1">
        <f t="shared" si="281"/>
        <v>0.50001857150313644</v>
      </c>
      <c r="K462" s="1">
        <f t="shared" si="281"/>
        <v>0.47654809425018174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1.0051063417047494</v>
      </c>
      <c r="G463" s="1">
        <f>'[1]Electricity and CHPs_IN'!C$41-G299</f>
        <v>0.71811215903249326</v>
      </c>
      <c r="H463" s="1">
        <f>'[1]Electricity and CHPs_IN'!D$41-H299</f>
        <v>0.24141570633223133</v>
      </c>
      <c r="I463" s="1">
        <f>'[1]Electricity and CHPs_IN'!E$41-I299</f>
        <v>0.39225015877739855</v>
      </c>
      <c r="J463" s="1">
        <f>'[1]Electricity and CHPs_IN'!F$41-J299</f>
        <v>0.50001857150313644</v>
      </c>
      <c r="K463" s="1">
        <f>'[1]Electricity and CHPs_IN'!G$41-K299</f>
        <v>0.47654809425018174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1.0051063417047494</v>
      </c>
      <c r="G464" s="1">
        <f t="shared" ref="G464:K464" si="282">G465</f>
        <v>0.71811215903249326</v>
      </c>
      <c r="H464" s="1">
        <f t="shared" si="282"/>
        <v>0.24141570633223133</v>
      </c>
      <c r="I464" s="1">
        <f t="shared" si="282"/>
        <v>0.39225015877739855</v>
      </c>
      <c r="J464" s="1">
        <f t="shared" si="282"/>
        <v>0.50001857150313644</v>
      </c>
      <c r="K464" s="1">
        <f t="shared" si="282"/>
        <v>0.47654809425018174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1.0051063417047494</v>
      </c>
      <c r="G465" s="1">
        <f t="shared" ref="G465:K465" si="283">G463-G467</f>
        <v>0.71811215903249326</v>
      </c>
      <c r="H465" s="1">
        <f t="shared" si="283"/>
        <v>0.24141570633223133</v>
      </c>
      <c r="I465" s="1">
        <f t="shared" si="283"/>
        <v>0.39225015877739855</v>
      </c>
      <c r="J465" s="1">
        <f t="shared" si="283"/>
        <v>0.50001857150313644</v>
      </c>
      <c r="K465" s="1">
        <f t="shared" si="283"/>
        <v>0.47654809425018174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8.5438949656302334</v>
      </c>
      <c r="G468" s="1">
        <f t="shared" ref="G468:K468" si="286">SUM(G469:G478)</f>
        <v>3.3319673669289984</v>
      </c>
      <c r="H468" s="1">
        <f t="shared" si="286"/>
        <v>10.040594647305541</v>
      </c>
      <c r="I468" s="1">
        <f t="shared" si="286"/>
        <v>14.260944886942458</v>
      </c>
      <c r="J468" s="1">
        <f t="shared" si="286"/>
        <v>20.400393226806383</v>
      </c>
      <c r="K468" s="1">
        <f t="shared" si="286"/>
        <v>12.76334962268187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2.3808423260992151</v>
      </c>
      <c r="G469" s="1">
        <f>'[1]Electricity and CHPs_IN'!C$39-G314</f>
        <v>0.4120390187141002</v>
      </c>
      <c r="H469" s="1">
        <f>'[1]Electricity and CHPs_IN'!D$39-H314</f>
        <v>0.3079183569205054</v>
      </c>
      <c r="I469" s="1">
        <f>'[1]Electricity and CHPs_IN'!E$39-I314</f>
        <v>1.3223422010255814</v>
      </c>
      <c r="J469" s="1">
        <f>'[1]Electricity and CHPs_IN'!F$39-J314</f>
        <v>4.480118701901036</v>
      </c>
      <c r="K469" s="1">
        <f>'[1]Electricity and CHPs_IN'!G$39-K314</f>
        <v>2.4529040796205717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0.66307824336726895</v>
      </c>
      <c r="K470" s="6">
        <f>'[1]Electricity and CHPs_IN'!G$40-K315</f>
        <v>0.96617095665094599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1.3563175390769691</v>
      </c>
      <c r="G472" s="1">
        <f>'[1]Electricity and CHPs_IN'!C$48-G317</f>
        <v>5.9457264256251079E-2</v>
      </c>
      <c r="H472" s="1">
        <f>'[1]Electricity and CHPs_IN'!D$48-H317</f>
        <v>1.61507795127608</v>
      </c>
      <c r="I472" s="1">
        <f>'[1]Electricity and CHPs_IN'!E$48-I317</f>
        <v>1.3818607807626471</v>
      </c>
      <c r="J472" s="1">
        <f>'[1]Electricity and CHPs_IN'!F$48-J317</f>
        <v>2.4946200148914182</v>
      </c>
      <c r="K472" s="1">
        <f>'[1]Electricity and CHPs_IN'!G$48-K317</f>
        <v>1.998420858736395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1.3681682077266144</v>
      </c>
      <c r="G474" s="1">
        <f>'[1]Electricity and CHPs_IN'!C$51-G319</f>
        <v>7.2454896283547718E-2</v>
      </c>
      <c r="H474" s="1">
        <f>'[1]Electricity and CHPs_IN'!D$51-H319</f>
        <v>2.7798544652945822</v>
      </c>
      <c r="I474" s="1">
        <f>'[1]Electricity and CHPs_IN'!E$51-I319</f>
        <v>2.5973545493552082</v>
      </c>
      <c r="J474" s="1">
        <f>'[1]Electricity and CHPs_IN'!F$51-J319</f>
        <v>3.2609740316478435</v>
      </c>
      <c r="K474" s="1">
        <f>'[1]Electricity and CHPs_IN'!G$51-K319</f>
        <v>1.9995338841318997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1.5815099420498577</v>
      </c>
      <c r="G476" s="1">
        <f>'[1]Electricity and CHPs_IN'!C$54-G321</f>
        <v>1.8297411173806883</v>
      </c>
      <c r="H476" s="1">
        <f>'[1]Electricity and CHPs_IN'!D$54-H321</f>
        <v>2.4716386850684846</v>
      </c>
      <c r="I476" s="1">
        <f>'[1]Electricity and CHPs_IN'!E$54-I321</f>
        <v>2.6959149463103493</v>
      </c>
      <c r="J476" s="1">
        <f>'[1]Electricity and CHPs_IN'!F$54-J321</f>
        <v>3.0909973143769962</v>
      </c>
      <c r="K476" s="1">
        <f>'[1]Electricity and CHPs_IN'!G$54-K321</f>
        <v>4.228733646666428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1.8570569506775767</v>
      </c>
      <c r="G477" s="1">
        <f>'[1]Electricity and CHPs_IN'!C$55-G322</f>
        <v>0.95827507029441117</v>
      </c>
      <c r="H477" s="1">
        <f>'[1]Electricity and CHPs_IN'!D$55-H322</f>
        <v>2.8661051887458893</v>
      </c>
      <c r="I477" s="1">
        <f>'[1]Electricity and CHPs_IN'!E$55-I322</f>
        <v>6.2283894871522536</v>
      </c>
      <c r="J477" s="1">
        <f>'[1]Electricity and CHPs_IN'!F$55-J322</f>
        <v>6.2937864071770733</v>
      </c>
      <c r="K477" s="1">
        <f>'[1]Electricity and CHPs_IN'!G$55-K322</f>
        <v>1.0856395098886331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3.5082922336418854E-2</v>
      </c>
      <c r="J478" s="1">
        <f>'[1]Electricity and CHPs_IN'!F$58-J323</f>
        <v>0.11681851344474858</v>
      </c>
      <c r="K478" s="1">
        <f>'[1]Electricity and CHPs_IN'!G$58-K323</f>
        <v>3.1946686986997458E-2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6.8374845103083066</v>
      </c>
      <c r="G479" s="1">
        <f t="shared" ref="G479:K479" si="287">SUM(G480:G489)</f>
        <v>1.3895155723136858</v>
      </c>
      <c r="H479" s="1">
        <f t="shared" si="287"/>
        <v>7.3786540444902027</v>
      </c>
      <c r="I479" s="1">
        <f t="shared" si="287"/>
        <v>11.302521162599994</v>
      </c>
      <c r="J479" s="1">
        <f t="shared" si="287"/>
        <v>15.765531277165264</v>
      </c>
      <c r="K479" s="1">
        <f t="shared" si="287"/>
        <v>4.1092341459482267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2.338131613097489</v>
      </c>
      <c r="G480" s="1">
        <f t="shared" ref="G480:K480" si="289">G469-G491</f>
        <v>0.38112410369359634</v>
      </c>
      <c r="H480" s="1">
        <f t="shared" si="289"/>
        <v>0.3001765423130765</v>
      </c>
      <c r="I480" s="1">
        <f t="shared" si="289"/>
        <v>1.2923270227585595</v>
      </c>
      <c r="J480" s="1">
        <f t="shared" si="289"/>
        <v>4.0805266617950178</v>
      </c>
      <c r="K480" s="1">
        <f t="shared" si="289"/>
        <v>1.1810205906204587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0.60393677733767215</v>
      </c>
      <c r="K481" s="1">
        <f t="shared" si="290"/>
        <v>0.46519054835635498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1.3319861129612232</v>
      </c>
      <c r="G483" s="1">
        <f t="shared" ref="G483:K483" si="292">G472-G494</f>
        <v>5.4996239478621811E-2</v>
      </c>
      <c r="H483" s="1">
        <f t="shared" si="292"/>
        <v>1.574470972853701</v>
      </c>
      <c r="I483" s="1">
        <f t="shared" si="292"/>
        <v>1.3504946202917576</v>
      </c>
      <c r="J483" s="1">
        <f t="shared" si="292"/>
        <v>2.2721191466405872</v>
      </c>
      <c r="K483" s="1">
        <f t="shared" si="292"/>
        <v>0.96219668861172347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1.3436241885709912</v>
      </c>
      <c r="G485" s="1">
        <f t="shared" ref="G485:K485" si="294">G474-G496</f>
        <v>6.7018670926988655E-2</v>
      </c>
      <c r="H485" s="1">
        <f t="shared" si="294"/>
        <v>2.7099621791666073</v>
      </c>
      <c r="I485" s="1">
        <f t="shared" si="294"/>
        <v>2.5383985092612797</v>
      </c>
      <c r="J485" s="1">
        <f t="shared" si="294"/>
        <v>2.9701202947845804</v>
      </c>
      <c r="K485" s="1">
        <f t="shared" si="294"/>
        <v>0.96273258641583892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1.8237425956786035</v>
      </c>
      <c r="G488" s="1">
        <f t="shared" ref="G488:K488" si="296">G477-G499</f>
        <v>0.88637655821447903</v>
      </c>
      <c r="H488" s="1">
        <f t="shared" si="296"/>
        <v>2.7940443501568182</v>
      </c>
      <c r="I488" s="1">
        <f t="shared" si="296"/>
        <v>6.0870144175005931</v>
      </c>
      <c r="J488" s="1">
        <f t="shared" si="296"/>
        <v>5.7324291937246148</v>
      </c>
      <c r="K488" s="1">
        <f t="shared" si="296"/>
        <v>0.52271208883468068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3.4286592787805034E-2</v>
      </c>
      <c r="J489" s="1">
        <f t="shared" si="297"/>
        <v>0.10639920288279141</v>
      </c>
      <c r="K489" s="1">
        <f t="shared" si="297"/>
        <v>1.5381643109169965E-2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1.7064104553219264</v>
      </c>
      <c r="G490" s="1">
        <f t="shared" ref="G490:K490" si="298">SUM(G491:G500)</f>
        <v>1.9424517946153128</v>
      </c>
      <c r="H490" s="1">
        <f t="shared" si="298"/>
        <v>2.6619406028153385</v>
      </c>
      <c r="I490" s="1">
        <f t="shared" si="298"/>
        <v>2.9584237243424631</v>
      </c>
      <c r="J490" s="1">
        <f t="shared" si="298"/>
        <v>4.6348619496411212</v>
      </c>
      <c r="K490" s="1">
        <f t="shared" si="298"/>
        <v>8.6541154767336455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4.2710713001726318E-2</v>
      </c>
      <c r="G491" s="1">
        <f t="shared" ref="G491:K491" si="300">IFERROR(G346/G314,0)*G469</f>
        <v>3.091491502050386E-2</v>
      </c>
      <c r="H491" s="1">
        <f t="shared" si="300"/>
        <v>7.7418146074288872E-3</v>
      </c>
      <c r="I491" s="1">
        <f t="shared" si="300"/>
        <v>3.0015178267022016E-2</v>
      </c>
      <c r="J491" s="1">
        <f t="shared" si="300"/>
        <v>0.39959204010601834</v>
      </c>
      <c r="K491" s="1">
        <f t="shared" si="300"/>
        <v>1.2718834890001129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5.9141466029596773E-2</v>
      </c>
      <c r="K492" s="1">
        <f t="shared" si="301"/>
        <v>0.50098040829459101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2.4331426115745968E-2</v>
      </c>
      <c r="G494" s="1">
        <f t="shared" ref="G494:K494" si="303">IFERROR(G349/G317,0)*G472</f>
        <v>4.4610247776292657E-3</v>
      </c>
      <c r="H494" s="1">
        <f t="shared" si="303"/>
        <v>4.0606978422379147E-2</v>
      </c>
      <c r="I494" s="1">
        <f t="shared" si="303"/>
        <v>3.1366160470889443E-2</v>
      </c>
      <c r="J494" s="1">
        <f t="shared" si="303"/>
        <v>0.22250086825083093</v>
      </c>
      <c r="K494" s="1">
        <f t="shared" si="303"/>
        <v>1.0362241701246715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2.4544019155623285E-2</v>
      </c>
      <c r="G496" s="1">
        <f t="shared" ref="G496:K496" si="305">IFERROR(G351/G319,0)*G474</f>
        <v>5.4362253565590586E-3</v>
      </c>
      <c r="H496" s="1">
        <f t="shared" si="305"/>
        <v>6.9892286127974823E-2</v>
      </c>
      <c r="I496" s="1">
        <f t="shared" si="305"/>
        <v>5.8956040093928193E-2</v>
      </c>
      <c r="J496" s="1">
        <f t="shared" si="305"/>
        <v>0.29085373686326327</v>
      </c>
      <c r="K496" s="1">
        <f t="shared" si="305"/>
        <v>1.0368012977160608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1.5815099420498577</v>
      </c>
      <c r="G498" s="1">
        <f t="shared" ref="G498:K498" si="307">G476</f>
        <v>1.8297411173806883</v>
      </c>
      <c r="H498" s="1">
        <f t="shared" si="307"/>
        <v>2.4716386850684846</v>
      </c>
      <c r="I498" s="1">
        <f t="shared" si="307"/>
        <v>2.6959149463103493</v>
      </c>
      <c r="J498" s="1">
        <f t="shared" si="307"/>
        <v>3.0909973143769962</v>
      </c>
      <c r="K498" s="1">
        <f t="shared" si="307"/>
        <v>4.228733646666428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3.3314354998973159E-2</v>
      </c>
      <c r="G499" s="1">
        <f t="shared" ref="G499:K499" si="308">IFERROR(G354/G322,0)*G477</f>
        <v>7.1898512079932156E-2</v>
      </c>
      <c r="H499" s="1">
        <f t="shared" si="308"/>
        <v>7.2060838589071058E-2</v>
      </c>
      <c r="I499" s="1">
        <f t="shared" si="308"/>
        <v>0.14137506965166019</v>
      </c>
      <c r="J499" s="1">
        <f t="shared" si="308"/>
        <v>0.5613572134524587</v>
      </c>
      <c r="K499" s="1">
        <f t="shared" si="308"/>
        <v>0.56292742105395244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7.963295486138177E-4</v>
      </c>
      <c r="J500" s="1">
        <f t="shared" si="309"/>
        <v>1.0419310561957176E-2</v>
      </c>
      <c r="K500" s="1">
        <f t="shared" si="309"/>
        <v>1.6565043877827493E-2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3.3181854355417375</v>
      </c>
      <c r="G501" s="1">
        <f t="shared" ref="G501:K501" si="310">SUM(G502:G503)</f>
        <v>3.3057495450041974</v>
      </c>
      <c r="H501" s="1">
        <f t="shared" si="310"/>
        <v>4.8024310189970647</v>
      </c>
      <c r="I501" s="1">
        <f t="shared" si="310"/>
        <v>4.6825667373640858</v>
      </c>
      <c r="J501" s="1">
        <f t="shared" si="310"/>
        <v>5.4297433901254175</v>
      </c>
      <c r="K501" s="1">
        <f t="shared" si="310"/>
        <v>10.600139452985434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3.3181854355417375</v>
      </c>
      <c r="G502" s="6">
        <f>'[1]Electricity and CHPs_IN'!C$44-G361</f>
        <v>3.3057495450041974</v>
      </c>
      <c r="H502" s="6">
        <f>'[1]Electricity and CHPs_IN'!D$44-H361</f>
        <v>4.8024310189970647</v>
      </c>
      <c r="I502" s="6">
        <f>'[1]Electricity and CHPs_IN'!E$44-I361</f>
        <v>4.6825667373640858</v>
      </c>
      <c r="J502" s="6">
        <f>'[1]Electricity and CHPs_IN'!F$44-J361</f>
        <v>1.6030279536968361</v>
      </c>
      <c r="K502" s="6">
        <f>'[1]Electricity and CHPs_IN'!G$44-K361</f>
        <v>7.946237114139465E-2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3.8267154364285814</v>
      </c>
      <c r="K503" s="1">
        <f>'[1]Electricity and CHPs_IN'!G$45</f>
        <v>10.52067708184404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3.3181854355417375</v>
      </c>
      <c r="G507" s="1">
        <f t="shared" ref="G507:K507" si="312">SUM(G508:G509)</f>
        <v>3.3057495450041974</v>
      </c>
      <c r="H507" s="1">
        <f t="shared" si="312"/>
        <v>4.8024310189970647</v>
      </c>
      <c r="I507" s="1">
        <f t="shared" si="312"/>
        <v>4.6825667373640858</v>
      </c>
      <c r="J507" s="1">
        <f t="shared" si="312"/>
        <v>5.4297433901254175</v>
      </c>
      <c r="K507" s="1">
        <f t="shared" si="312"/>
        <v>10.600139452985434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3.3181854355417375</v>
      </c>
      <c r="G508" s="1">
        <f t="shared" ref="G508:K508" si="313">G502</f>
        <v>3.3057495450041974</v>
      </c>
      <c r="H508" s="1">
        <f t="shared" si="313"/>
        <v>4.8024310189970647</v>
      </c>
      <c r="I508" s="1">
        <f t="shared" si="313"/>
        <v>4.6825667373640858</v>
      </c>
      <c r="J508" s="1">
        <f t="shared" si="313"/>
        <v>1.6030279536968361</v>
      </c>
      <c r="K508" s="1">
        <f t="shared" si="313"/>
        <v>7.946237114139465E-2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3.8267154364285814</v>
      </c>
      <c r="K509" s="1">
        <f t="shared" si="314"/>
        <v>10.52067708184404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0.81554458410830577</v>
      </c>
      <c r="G510" s="1">
        <f t="shared" ref="G510:K510" si="315">SUM(G511:G515)</f>
        <v>1.7943962772527478</v>
      </c>
      <c r="H510" s="1">
        <f t="shared" si="315"/>
        <v>3.3969874142984771</v>
      </c>
      <c r="I510" s="1">
        <f t="shared" si="315"/>
        <v>5.4239688222108917</v>
      </c>
      <c r="J510" s="1">
        <f t="shared" si="315"/>
        <v>7.6657414610080004</v>
      </c>
      <c r="K510" s="1">
        <f t="shared" si="315"/>
        <v>8.7550832571760502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0.81554458410830577</v>
      </c>
      <c r="G511" s="6">
        <f>'[1]Electricity and CHPs_IN'!C$42-G380</f>
        <v>1.7943962772527478</v>
      </c>
      <c r="H511" s="6">
        <f>'[1]Electricity and CHPs_IN'!D$42-H380</f>
        <v>3.3969874142984771</v>
      </c>
      <c r="I511" s="6">
        <f>'[1]Electricity and CHPs_IN'!E$42-I380</f>
        <v>3.9392583298905501</v>
      </c>
      <c r="J511" s="6">
        <f>'[1]Electricity and CHPs_IN'!F$42-J380</f>
        <v>1.6038782397453475</v>
      </c>
      <c r="K511" s="6">
        <f>'[1]Electricity and CHPs_IN'!G$42-K380</f>
        <v>0.23166535398180316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3.5497584735706988</v>
      </c>
      <c r="K512" s="1">
        <f>'[1]Electricity and CHPs_IN'!G$43-K381</f>
        <v>7.1684561308852777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0.48630033824653651</v>
      </c>
      <c r="J513" s="1">
        <f>'[1]Electricity and CHPs_IN'!F$50-J382</f>
        <v>0.83057613300299848</v>
      </c>
      <c r="K513" s="1">
        <f>'[1]Electricity and CHPs_IN'!G$50-K382</f>
        <v>0.41915891951388184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0.64572761345383067</v>
      </c>
      <c r="J514" s="1">
        <f>'[1]Electricity and CHPs_IN'!F$53-J383</f>
        <v>1.1322653966508691</v>
      </c>
      <c r="K514" s="1">
        <f>'[1]Electricity and CHPs_IN'!G$53-K383</f>
        <v>0.74575889742328916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0.35268254061997428</v>
      </c>
      <c r="J515" s="1">
        <f>'[1]Electricity and CHPs_IN'!F$56-J384</f>
        <v>0.54926321803808653</v>
      </c>
      <c r="K515" s="1">
        <f>'[1]Electricity and CHPs_IN'!G$56-K384</f>
        <v>0.19004395537179716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0.39255860158071076</v>
      </c>
      <c r="J516" s="1">
        <f t="shared" si="316"/>
        <v>0.76394150487006662</v>
      </c>
      <c r="K516" s="1">
        <f t="shared" si="316"/>
        <v>1.1626165147601357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0.28002067453097329</v>
      </c>
      <c r="J517" s="1">
        <f>'[1]Electricity and CHPs_IN'!F$46-J397</f>
        <v>0.57382980241000214</v>
      </c>
      <c r="K517" s="1">
        <f>'[1]Electricity and CHPs_IN'!G$46-K397</f>
        <v>0.92079050785666317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0.1125379270497375</v>
      </c>
      <c r="J518" s="1">
        <f>'[1]Electricity and CHPs_IN'!F$57-J398</f>
        <v>0.19011170246006454</v>
      </c>
      <c r="K518" s="1">
        <f>'[1]Electricity and CHPs_IN'!G$57-K398</f>
        <v>0.24182600690347245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0.32978724988737046</v>
      </c>
      <c r="G520" s="13">
        <f t="shared" si="317"/>
        <v>0.32680515809393451</v>
      </c>
      <c r="H520" s="13">
        <f t="shared" si="317"/>
        <v>0.32529579789864072</v>
      </c>
      <c r="I520" s="13">
        <f t="shared" si="317"/>
        <v>0.33021179784911969</v>
      </c>
      <c r="J520" s="13">
        <f t="shared" si="317"/>
        <v>0.33170584005147608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0.7999749330198529</v>
      </c>
      <c r="G523" s="13">
        <f t="shared" si="318"/>
        <v>0.79998198878783722</v>
      </c>
      <c r="H523" s="13">
        <f t="shared" si="318"/>
        <v>0.79995228491955195</v>
      </c>
      <c r="I523" s="13">
        <f t="shared" si="318"/>
        <v>0.80001509099413692</v>
      </c>
      <c r="J523" s="13">
        <f t="shared" si="318"/>
        <v>0.80003396186022957</v>
      </c>
      <c r="K523" s="13">
        <f t="shared" si="318"/>
        <v>0.80002903846776863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3.945523563425482E-2</v>
      </c>
      <c r="G524" s="13">
        <f t="shared" ref="G524:K524" si="319">IFERROR(G69/G297,"-")</f>
        <v>1.9468968438754744E-2</v>
      </c>
      <c r="H524" s="13">
        <f t="shared" si="319"/>
        <v>0.26335265965494703</v>
      </c>
      <c r="I524" s="13">
        <f t="shared" si="319"/>
        <v>0.27085249067901718</v>
      </c>
      <c r="J524" s="13">
        <f t="shared" si="319"/>
        <v>0.29268630024446524</v>
      </c>
      <c r="K524" s="13">
        <f t="shared" si="319"/>
        <v>0.28027595842647479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2.2484205308511722E-3</v>
      </c>
      <c r="G525" s="13">
        <f t="shared" ref="G525:K525" si="320">IFERROR(G70/(G298+G411),"-")</f>
        <v>1.1301332300181283E-2</v>
      </c>
      <c r="H525" s="13">
        <f t="shared" si="320"/>
        <v>8.8913311032940937E-2</v>
      </c>
      <c r="I525" s="13">
        <f t="shared" si="320"/>
        <v>9.5715391440472683E-2</v>
      </c>
      <c r="J525" s="13">
        <f t="shared" si="320"/>
        <v>9.6445499023523867E-2</v>
      </c>
      <c r="K525" s="13">
        <f t="shared" si="320"/>
        <v>9.1450771633780598E-2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6.5898717791476699E-2</v>
      </c>
      <c r="G526" s="13">
        <f t="shared" ref="G526:K526" si="321">IFERROR(G71/(G299+G463),"-")</f>
        <v>0.21511392021794662</v>
      </c>
      <c r="H526" s="13">
        <f t="shared" si="321"/>
        <v>0.18753130504019588</v>
      </c>
      <c r="I526" s="13">
        <f t="shared" si="321"/>
        <v>0.23774548596041153</v>
      </c>
      <c r="J526" s="13">
        <f t="shared" si="321"/>
        <v>0.13089438147329677</v>
      </c>
      <c r="K526" s="13">
        <f t="shared" si="321"/>
        <v>0.2456315563332945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0.56336120488325969</v>
      </c>
      <c r="K527" s="13">
        <f t="shared" si="322"/>
        <v>0.53946098979531043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8.2418129019449879E-2</v>
      </c>
      <c r="H528" s="13">
        <f t="shared" si="323"/>
        <v>0.34758770760388191</v>
      </c>
      <c r="I528" s="13">
        <f t="shared" si="323"/>
        <v>0.38183031116155008</v>
      </c>
      <c r="J528" s="13">
        <f t="shared" si="323"/>
        <v>0.35987347889295307</v>
      </c>
      <c r="K528" s="13">
        <f t="shared" si="323"/>
        <v>0.38467068562995305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0.47482956675003263</v>
      </c>
      <c r="K529" s="13">
        <f t="shared" si="324"/>
        <v>0.5445821250284596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0.16646379141817416</v>
      </c>
      <c r="G530" s="13">
        <f t="shared" ref="G530:K530" si="325">IFERROR(G84/SUM(G312,G417),"-")</f>
        <v>5.2659147123319427E-2</v>
      </c>
      <c r="H530" s="13">
        <f t="shared" si="325"/>
        <v>0.20487894919638169</v>
      </c>
      <c r="I530" s="13">
        <f t="shared" si="325"/>
        <v>0.23404412881856057</v>
      </c>
      <c r="J530" s="13">
        <f t="shared" si="325"/>
        <v>0.21156640985658662</v>
      </c>
      <c r="K530" s="13">
        <f t="shared" si="325"/>
        <v>0.20796815945661995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0.39999999999999997</v>
      </c>
      <c r="K531" s="13">
        <f t="shared" si="326"/>
        <v>0.39999999999999947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0.20504091177447731</v>
      </c>
      <c r="G532" s="13">
        <f t="shared" ref="G532:K532" si="327">IFERROR(G86/SUM(G314,G469),"-'")</f>
        <v>0.2063274594061984</v>
      </c>
      <c r="H532" s="13">
        <f t="shared" si="327"/>
        <v>0.2866439296186033</v>
      </c>
      <c r="I532" s="13">
        <f t="shared" si="327"/>
        <v>0.35508074272437767</v>
      </c>
      <c r="J532" s="13">
        <f t="shared" si="327"/>
        <v>0.30323142857483071</v>
      </c>
      <c r="K532" s="13">
        <f t="shared" si="327"/>
        <v>0.21579961521866645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0.30490939903395081</v>
      </c>
      <c r="K533" s="13">
        <f t="shared" si="329"/>
        <v>0.31942138591835417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2.8082476705173765E-2</v>
      </c>
      <c r="G535" s="13">
        <f t="shared" ref="G535:K535" si="331">IFERROR(G89/SUM(G317,G472),"-")</f>
        <v>0.22878033115009419</v>
      </c>
      <c r="H535" s="13">
        <f t="shared" si="331"/>
        <v>0.17834727211132964</v>
      </c>
      <c r="I535" s="13">
        <f t="shared" si="331"/>
        <v>0.23184501079634315</v>
      </c>
      <c r="J535" s="13">
        <f t="shared" si="331"/>
        <v>0.26776125590029271</v>
      </c>
      <c r="K535" s="13">
        <f t="shared" si="331"/>
        <v>0.28460082695589273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0.41999999999999954</v>
      </c>
      <c r="J536" s="13">
        <f t="shared" si="332"/>
        <v>0.44000000000000006</v>
      </c>
      <c r="K536" s="13">
        <f t="shared" si="332"/>
        <v>0.45000000000000007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3.3144266082152381E-2</v>
      </c>
      <c r="G537" s="13">
        <f t="shared" ref="G537:K537" si="333">IFERROR(G91/SUM(G319,G474),"-")</f>
        <v>0.25053344496115526</v>
      </c>
      <c r="H537" s="13">
        <f t="shared" si="333"/>
        <v>0.2381218149040786</v>
      </c>
      <c r="I537" s="13">
        <f t="shared" si="333"/>
        <v>0.27377838151379708</v>
      </c>
      <c r="J537" s="13">
        <f t="shared" si="333"/>
        <v>0.29055558462013753</v>
      </c>
      <c r="K537" s="13">
        <f t="shared" si="333"/>
        <v>0.30395102485509995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0.42000000000000021</v>
      </c>
      <c r="J538" s="13">
        <f t="shared" si="334"/>
        <v>0.43999999999999995</v>
      </c>
      <c r="K538" s="13">
        <f t="shared" si="334"/>
        <v>0.45000000000000018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0.36263014187503451</v>
      </c>
      <c r="G539" s="13">
        <f t="shared" ref="G539:K539" si="335">IFERROR(G93/SUM(G321,G476),"-")</f>
        <v>0.35589997542729479</v>
      </c>
      <c r="H539" s="13">
        <f t="shared" si="335"/>
        <v>0.35494436619386904</v>
      </c>
      <c r="I539" s="13">
        <f t="shared" si="335"/>
        <v>0.36067483904537179</v>
      </c>
      <c r="J539" s="13">
        <f t="shared" si="335"/>
        <v>0.36962653200587714</v>
      </c>
      <c r="K539" s="13">
        <f t="shared" si="335"/>
        <v>0.38286254459716007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0.17279177864373199</v>
      </c>
      <c r="G540" s="13">
        <f t="shared" ref="G540:K540" si="336">IFERROR(G94/SUM(G322,G477),"-")</f>
        <v>0.35711655002229437</v>
      </c>
      <c r="H540" s="13">
        <f t="shared" si="336"/>
        <v>0.32281166667046968</v>
      </c>
      <c r="I540" s="13">
        <f t="shared" si="336"/>
        <v>0.35288726091575451</v>
      </c>
      <c r="J540" s="13">
        <f t="shared" si="336"/>
        <v>0.35595818299598531</v>
      </c>
      <c r="K540" s="13">
        <f t="shared" si="336"/>
        <v>0.35489780279218863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0.59999999999999898</v>
      </c>
      <c r="J541" s="13">
        <f t="shared" si="337"/>
        <v>0.60999999999999921</v>
      </c>
      <c r="K541" s="13">
        <f t="shared" si="337"/>
        <v>0.62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0.35745695376016579</v>
      </c>
      <c r="G542" s="13">
        <f t="shared" ref="G542:K542" si="338">IFERROR(G129/G357,"-")</f>
        <v>0.35745695376016584</v>
      </c>
      <c r="H542" s="13">
        <f t="shared" si="338"/>
        <v>0.35745695376016579</v>
      </c>
      <c r="I542" s="13">
        <f t="shared" si="338"/>
        <v>0.3574569537601664</v>
      </c>
      <c r="J542" s="13">
        <f t="shared" si="338"/>
        <v>0.35745695376016628</v>
      </c>
      <c r="K542" s="13">
        <f t="shared" si="338"/>
        <v>0.35745695376016606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0.3347083932228691</v>
      </c>
      <c r="K543" s="13">
        <f t="shared" si="339"/>
        <v>0.34140256108732586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3.8247421761609432E-2</v>
      </c>
      <c r="G544" s="13">
        <f t="shared" ref="G544:K544" si="340">IFERROR(G131/SUM(G359,G426),"-")</f>
        <v>3.7721813861749429E-2</v>
      </c>
      <c r="H544" s="13">
        <f t="shared" si="340"/>
        <v>3.8071306507616517E-2</v>
      </c>
      <c r="I544" s="13">
        <f t="shared" si="340"/>
        <v>3.7660991904265577E-2</v>
      </c>
      <c r="J544" s="13">
        <f t="shared" si="340"/>
        <v>3.5296190556903181E-2</v>
      </c>
      <c r="K544" s="13">
        <f t="shared" si="340"/>
        <v>2.540758090257508E-2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4.8242849883234795E-2</v>
      </c>
      <c r="K545" s="13">
        <f t="shared" si="341"/>
        <v>5.3999999999999999E-2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6.2112372453939392E-2</v>
      </c>
      <c r="G546" s="13">
        <f t="shared" ref="G546:K546" si="342">IFERROR(G133/SUM(G361,G502),"-")</f>
        <v>6.2037906914159287E-2</v>
      </c>
      <c r="H546" s="13">
        <f t="shared" si="342"/>
        <v>6.1972650567355299E-2</v>
      </c>
      <c r="I546" s="13">
        <f t="shared" si="342"/>
        <v>6.1972650567355243E-2</v>
      </c>
      <c r="J546" s="13">
        <f t="shared" si="342"/>
        <v>6.1972650567355347E-2</v>
      </c>
      <c r="K546" s="13">
        <f t="shared" si="342"/>
        <v>6.1972650567355285E-2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4.7880823847050433E-2</v>
      </c>
      <c r="K547" s="13">
        <f t="shared" si="343"/>
        <v>4.5431760215214362E-2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0.2204835641689066</v>
      </c>
      <c r="G548" s="13">
        <f t="shared" ref="G548:K548" si="344">IFERROR(G150/SUM(G378,G435),"-")</f>
        <v>8.2929138739288213E-2</v>
      </c>
      <c r="H548" s="13">
        <f t="shared" si="344"/>
        <v>0.24898931448137826</v>
      </c>
      <c r="I548" s="13">
        <f t="shared" si="344"/>
        <v>0.26461954540286703</v>
      </c>
      <c r="J548" s="13">
        <f t="shared" si="344"/>
        <v>0.29794039217941459</v>
      </c>
      <c r="K548" s="13">
        <f t="shared" si="344"/>
        <v>0.30477984375082728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0.14442912240587213</v>
      </c>
      <c r="K549" s="13">
        <f t="shared" si="345"/>
        <v>0.25047902392522065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0.17924329423352911</v>
      </c>
      <c r="G550" s="13">
        <f t="shared" ref="G550:K550" si="346">IFERROR(G152/SUM(G380,G511),"-")</f>
        <v>0.22340139977482032</v>
      </c>
      <c r="H550" s="13">
        <f t="shared" si="346"/>
        <v>0.24637012242928086</v>
      </c>
      <c r="I550" s="13">
        <f t="shared" si="346"/>
        <v>0.33088328278837636</v>
      </c>
      <c r="J550" s="13">
        <f t="shared" si="346"/>
        <v>0.33482312492133776</v>
      </c>
      <c r="K550" s="13">
        <f t="shared" si="346"/>
        <v>0.34483210666368291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0.32963919455675156</v>
      </c>
      <c r="K551" s="13">
        <f t="shared" si="347"/>
        <v>0.34842325933872842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0.20480199201597374</v>
      </c>
      <c r="J552" s="13">
        <f t="shared" si="348"/>
        <v>0.19557891386253554</v>
      </c>
      <c r="K552" s="13">
        <f t="shared" si="348"/>
        <v>0.24332059970232683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0.23154840225689907</v>
      </c>
      <c r="J553" s="13">
        <f t="shared" si="349"/>
        <v>0.22766197837268287</v>
      </c>
      <c r="K553" s="13">
        <f t="shared" si="349"/>
        <v>0.27251953415087854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0.30700330941634663</v>
      </c>
      <c r="J554" s="13">
        <f t="shared" si="350"/>
        <v>0.30178375577956007</v>
      </c>
      <c r="K554" s="13">
        <f t="shared" si="350"/>
        <v>0.33884893132726901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>
        <f t="shared" si="351"/>
        <v>0.15000000000000005</v>
      </c>
      <c r="K561" s="13">
        <f t="shared" si="351"/>
        <v>0.15000000000000002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0.41999999999999971</v>
      </c>
      <c r="K562" s="13">
        <f t="shared" si="352"/>
        <v>0.41999999999999976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0.49500000000000038</v>
      </c>
      <c r="J563" s="13">
        <f t="shared" si="353"/>
        <v>0.55000000000000038</v>
      </c>
      <c r="K563" s="13">
        <f t="shared" si="353"/>
        <v>0.6000000000000002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0.47500000000000009</v>
      </c>
      <c r="J564" s="13">
        <f t="shared" si="354"/>
        <v>0.53999999999999981</v>
      </c>
      <c r="K564" s="13">
        <f t="shared" si="354"/>
        <v>0.57499999999999996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0.69691777193350635</v>
      </c>
      <c r="G565" s="13">
        <f t="shared" si="355"/>
        <v>0.69553528919722851</v>
      </c>
      <c r="H565" s="13">
        <f t="shared" si="355"/>
        <v>0.69834624003686729</v>
      </c>
      <c r="I565" s="13">
        <f t="shared" si="355"/>
        <v>0.69821491756238763</v>
      </c>
      <c r="J565" s="13">
        <f t="shared" si="355"/>
        <v>0.69653709122459462</v>
      </c>
      <c r="K565" s="13">
        <f t="shared" si="355"/>
        <v>0.69784879917039455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0.86304046049156646</v>
      </c>
      <c r="G566" s="13">
        <f t="shared" si="355"/>
        <v>0.86474637793252118</v>
      </c>
      <c r="H566" s="13">
        <f t="shared" si="355"/>
        <v>0.86670230037393758</v>
      </c>
      <c r="I566" s="13">
        <f t="shared" si="355"/>
        <v>0.86648963202234897</v>
      </c>
      <c r="J566" s="13">
        <f t="shared" si="355"/>
        <v>0.8667554319453209</v>
      </c>
      <c r="K566" s="13">
        <f t="shared" si="355"/>
        <v>0.86700338361841012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0.89403155130842904</v>
      </c>
      <c r="G567" s="13">
        <f t="shared" si="355"/>
        <v>0.89420353544280462</v>
      </c>
      <c r="H567" s="13">
        <f t="shared" si="355"/>
        <v>0.89391237389334655</v>
      </c>
      <c r="I567" s="13">
        <f t="shared" si="355"/>
        <v>0.89374770953281724</v>
      </c>
      <c r="J567" s="13">
        <f t="shared" si="355"/>
        <v>0.8941944335028047</v>
      </c>
      <c r="K567" s="13">
        <f t="shared" si="355"/>
        <v>0.89425039815728757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0.89980221685956785</v>
      </c>
      <c r="G568" s="13">
        <f t="shared" si="355"/>
        <v>0.90001133740914219</v>
      </c>
      <c r="H568" s="13">
        <f t="shared" si="355"/>
        <v>0.90354936965922095</v>
      </c>
      <c r="I568" s="13">
        <f t="shared" si="355"/>
        <v>0.90344320435946912</v>
      </c>
      <c r="J568" s="13">
        <f t="shared" si="355"/>
        <v>0.90386148827512214</v>
      </c>
      <c r="K568" s="13">
        <f t="shared" si="355"/>
        <v>0.90404786362277645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0.90007440732616195</v>
      </c>
      <c r="G569" s="13">
        <f t="shared" si="355"/>
        <v>0.90029154649955845</v>
      </c>
      <c r="H569" s="13">
        <f t="shared" si="355"/>
        <v>0.90358775660033774</v>
      </c>
      <c r="I569" s="13">
        <f t="shared" si="355"/>
        <v>0.9027153122696846</v>
      </c>
      <c r="J569" s="13">
        <f t="shared" si="355"/>
        <v>0.90378798085622225</v>
      </c>
      <c r="K569" s="13">
        <f t="shared" si="355"/>
        <v>0.90401554963749109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0.90008128069901094</v>
      </c>
      <c r="G570" s="13">
        <f t="shared" si="355"/>
        <v>0.90029775454422534</v>
      </c>
      <c r="H570" s="13">
        <f t="shared" si="355"/>
        <v>0.90358861107909338</v>
      </c>
      <c r="I570" s="13">
        <f t="shared" si="355"/>
        <v>0.90268612135889825</v>
      </c>
      <c r="J570" s="13">
        <f t="shared" si="355"/>
        <v>0.9035936196621861</v>
      </c>
      <c r="K570" s="13">
        <f t="shared" si="355"/>
        <v>0.90401971691004812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0.89981070378834749</v>
      </c>
      <c r="G571" s="13">
        <f t="shared" si="355"/>
        <v>0.90003977125403245</v>
      </c>
      <c r="H571" s="13">
        <f t="shared" si="355"/>
        <v>0.90285195596703194</v>
      </c>
      <c r="I571" s="13">
        <f t="shared" si="355"/>
        <v>0.9026985748984131</v>
      </c>
      <c r="J571" s="13">
        <f t="shared" si="355"/>
        <v>0.90350735822081552</v>
      </c>
      <c r="K571" s="13">
        <f t="shared" si="355"/>
        <v>0.90404105697121218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0.59930748208745899</v>
      </c>
      <c r="G573" s="4">
        <f t="shared" ref="G573:K573" si="356">IFERROR(G210/G440,"-")</f>
        <v>0.82560709119049225</v>
      </c>
      <c r="H573" s="4">
        <f t="shared" si="356"/>
        <v>0.66656109372502503</v>
      </c>
      <c r="I573" s="4">
        <f t="shared" si="356"/>
        <v>0.57934072488633515</v>
      </c>
      <c r="J573" s="4">
        <f t="shared" si="356"/>
        <v>0.43926410003425481</v>
      </c>
      <c r="K573" s="4">
        <f t="shared" si="356"/>
        <v>0.44866546006423141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0.85445501111132494</v>
      </c>
      <c r="G575" s="4">
        <f t="shared" ref="G575:K575" si="358">IFERROR(G218/G448,"-")</f>
        <v>0.85445501111132438</v>
      </c>
      <c r="H575" s="4">
        <f t="shared" si="358"/>
        <v>0.85445501111132571</v>
      </c>
      <c r="I575" s="4">
        <f t="shared" si="358"/>
        <v>0.8544550111113256</v>
      </c>
      <c r="J575" s="4">
        <f t="shared" si="358"/>
        <v>0.85445501111132494</v>
      </c>
      <c r="K575" s="4">
        <f t="shared" si="358"/>
        <v>0.85445501111132494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0.70000000000000018</v>
      </c>
      <c r="G576" s="4">
        <f t="shared" ref="G576:K576" si="359">IFERROR(G224/G454,"-")</f>
        <v>0.70000000000000029</v>
      </c>
      <c r="H576" s="4">
        <f t="shared" si="359"/>
        <v>0.69999999999999962</v>
      </c>
      <c r="I576" s="4">
        <f t="shared" si="359"/>
        <v>0.70000000000000095</v>
      </c>
      <c r="J576" s="4">
        <f t="shared" si="359"/>
        <v>0.7000000000000004</v>
      </c>
      <c r="K576" s="4">
        <f t="shared" si="359"/>
        <v>0.70000000000000018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>
        <f t="shared" si="360"/>
        <v>1</v>
      </c>
      <c r="J577">
        <f t="shared" si="360"/>
        <v>1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0.8500000000000002</v>
      </c>
      <c r="K578">
        <f t="shared" si="361"/>
        <v>0.85000000000000087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2.9999999999999956</v>
      </c>
      <c r="H579" s="4">
        <f t="shared" si="362"/>
        <v>2.9999999999999987</v>
      </c>
      <c r="I579" s="4">
        <f t="shared" si="362"/>
        <v>3.0000000000000036</v>
      </c>
      <c r="J579" s="4">
        <f t="shared" si="362"/>
        <v>3.0000000000000018</v>
      </c>
      <c r="K579" s="4">
        <f t="shared" si="362"/>
        <v>3.0000000000000018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0.21302117853972174</v>
      </c>
      <c r="G580" s="3">
        <f>[1]Other_transformation!C$5</f>
        <v>0.25150567966602522</v>
      </c>
      <c r="H580" s="3">
        <f>[1]Other_transformation!D$5</f>
        <v>0.43639710861461328</v>
      </c>
      <c r="I580" s="3">
        <f>[1]Other_transformation!E$5</f>
        <v>2.0830445842272782E-2</v>
      </c>
      <c r="J580" s="3">
        <f>[1]Other_transformation!F$5</f>
        <v>5.5427166285257318E-2</v>
      </c>
      <c r="K580" s="3">
        <f>[1]Other_transformation!G$5</f>
        <v>3.5467529389485697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0.21302117853972174</v>
      </c>
      <c r="G581" s="1">
        <f t="shared" ref="G581:K581" si="363">G580</f>
        <v>0.25150567966602522</v>
      </c>
      <c r="H581" s="1">
        <f t="shared" si="363"/>
        <v>0.43639710861461328</v>
      </c>
      <c r="I581" s="1">
        <f t="shared" si="363"/>
        <v>2.0830445842272782E-2</v>
      </c>
      <c r="J581" s="1">
        <f t="shared" si="363"/>
        <v>5.5427166285257318E-2</v>
      </c>
      <c r="K581" s="1">
        <f t="shared" si="363"/>
        <v>3.5467529389485697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0.21302117853972174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0.25150567966602522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0.43639710861461328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2.0830445842272782E-2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3.7530679396153059E-2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5.4154027083379444E-3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1.7896486889104255E-2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3.5413375362402317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8.3078259630491327E-2</v>
      </c>
      <c r="G584" s="3">
        <f t="shared" ref="G584:K584" si="364">G585</f>
        <v>9.8087215069749725E-2</v>
      </c>
      <c r="H584" s="3">
        <f t="shared" si="364"/>
        <v>0.17019487235969888</v>
      </c>
      <c r="I584" s="3">
        <f t="shared" si="364"/>
        <v>8.1238738784863724E-3</v>
      </c>
      <c r="J584" s="3">
        <f t="shared" si="364"/>
        <v>2.1616594851250323E-2</v>
      </c>
      <c r="K584" s="3">
        <f t="shared" si="364"/>
        <v>1.3832336461899395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8.3078259630491327E-2</v>
      </c>
      <c r="G585" s="1">
        <f t="shared" ref="G585:K585" si="365">SUM(G586:G587)</f>
        <v>9.8087215069749725E-2</v>
      </c>
      <c r="H585" s="1">
        <f t="shared" si="365"/>
        <v>0.17019487235969888</v>
      </c>
      <c r="I585" s="1">
        <f t="shared" si="365"/>
        <v>8.1238738784863724E-3</v>
      </c>
      <c r="J585" s="1">
        <f t="shared" si="365"/>
        <v>2.1616594851250323E-2</v>
      </c>
      <c r="K585" s="1">
        <f t="shared" si="365"/>
        <v>1.3832336461899395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8.3078259630491327E-2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9.8087215069749725E-2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0.17019487235969888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8.1238738784863724E-3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1.4636964964499673E-2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2.1120070562517979E-3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6.9796298867506506E-3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1.3811216391336878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0.62180882015744721</v>
      </c>
      <c r="G588" s="3">
        <f t="shared" ref="G588:K588" si="366">G589+G592</f>
        <v>0.73414507894512693</v>
      </c>
      <c r="H588" s="3">
        <f t="shared" si="366"/>
        <v>1.2738431600460556</v>
      </c>
      <c r="I588" s="3">
        <f t="shared" si="366"/>
        <v>6.0804071413594257E-2</v>
      </c>
      <c r="J588" s="3">
        <f t="shared" si="366"/>
        <v>0.16285801767705982</v>
      </c>
      <c r="K588" s="3">
        <f t="shared" si="366"/>
        <v>10.56393436487833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0.60700384824893661</v>
      </c>
      <c r="G589" s="1">
        <f t="shared" ref="G589:K589" si="367">SUM(G590:G591)</f>
        <v>0.71666543420833817</v>
      </c>
      <c r="H589" s="1">
        <f t="shared" si="367"/>
        <v>1.24351356099734</v>
      </c>
      <c r="I589" s="1">
        <f t="shared" si="367"/>
        <v>5.9356355427556295E-2</v>
      </c>
      <c r="J589" s="1">
        <f t="shared" si="367"/>
        <v>0.15793971032984067</v>
      </c>
      <c r="K589" s="1">
        <f t="shared" si="367"/>
        <v>10.10647249953395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0.60700384824893661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0.71666543420833817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1.24351356099734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5.9356355427556295E-2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0.10694367093933811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1.5431190017408978E-2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5.0996039390502568E-2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10.091041309516541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1.480497190851065E-2</v>
      </c>
      <c r="G592" s="1">
        <f t="shared" ref="G592:K592" si="368">SUM(G593:G594)</f>
        <v>1.7479644736788744E-2</v>
      </c>
      <c r="H592" s="1">
        <f t="shared" si="368"/>
        <v>3.0329599048715614E-2</v>
      </c>
      <c r="I592" s="1">
        <f t="shared" si="368"/>
        <v>1.4477159860379607E-3</v>
      </c>
      <c r="J592" s="1">
        <f t="shared" si="368"/>
        <v>4.9183073472191616E-3</v>
      </c>
      <c r="K592" s="1">
        <f t="shared" si="368"/>
        <v>0.45746186534437977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1.480497190851065E-2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1.7479644736788744E-2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3.0329599048715614E-2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1.4477159860379607E-3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2.608382218032636E-3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3.7637048822948695E-4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2.3099251291865256E-3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0.4570854948561503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0.47619047619047633</v>
      </c>
      <c r="G596" s="4">
        <f t="shared" ref="G596:K597" si="369">IFERROR(SUM(G582,G586)/SUM(G590,G593),"-")</f>
        <v>0.47619047619047644</v>
      </c>
      <c r="H596" s="4">
        <f t="shared" si="369"/>
        <v>0.47619047619047611</v>
      </c>
      <c r="I596" s="4">
        <f t="shared" si="369"/>
        <v>0.47619047619047589</v>
      </c>
      <c r="J596" s="4">
        <f t="shared" si="369"/>
        <v>0.47619047619047611</v>
      </c>
      <c r="K596" s="4">
        <f t="shared" si="369"/>
        <v>0.47619047619047605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0.46666666666666656</v>
      </c>
      <c r="K597" s="4">
        <f t="shared" si="369"/>
        <v>0.4666666666666664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0.24656186390745244</v>
      </c>
      <c r="G598" s="1">
        <f>[1]Other_transformation!C$12</f>
        <v>2.6280642534908354E-2</v>
      </c>
      <c r="H598" s="1">
        <f>[1]Other_transformation!D$12</f>
        <v>8.1308989654703873E-2</v>
      </c>
      <c r="I598" s="1">
        <f>[1]Other_transformation!E$12</f>
        <v>1.0266718408217511E-2</v>
      </c>
      <c r="J598" s="1">
        <f>[1]Other_transformation!F$12</f>
        <v>2.5253431757346782E-2</v>
      </c>
      <c r="K598" s="1">
        <f>[1]Other_transformation!G$12</f>
        <v>1.1989852184947504E-2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0.24656186390745244</v>
      </c>
      <c r="G599" s="1">
        <f t="shared" ref="G599:K599" si="370">SUM(G600:G601)</f>
        <v>2.6280642534908354E-2</v>
      </c>
      <c r="H599" s="1">
        <f t="shared" si="370"/>
        <v>8.1308989654703873E-2</v>
      </c>
      <c r="I599" s="1">
        <f t="shared" si="370"/>
        <v>1.0266718408217511E-2</v>
      </c>
      <c r="J599" s="1">
        <f t="shared" si="370"/>
        <v>2.5253431757346782E-2</v>
      </c>
      <c r="K599" s="1">
        <f t="shared" si="370"/>
        <v>1.1989852184947504E-2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0.24656186390745244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2.6280642534908354E-2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8.1308989654703873E-2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1.0266718408217511E-2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1.4731905385498878E-2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5.1291640014684992E-3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1.0521526371847903E-2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6.8606881834790048E-3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0.91967575237479715</v>
      </c>
      <c r="G602" s="3">
        <f t="shared" ref="G602:K602" si="372">G603+G606</f>
        <v>9.8026796655208193E-2</v>
      </c>
      <c r="H602" s="3">
        <f t="shared" si="372"/>
        <v>0.3032825314120452</v>
      </c>
      <c r="I602" s="3">
        <f t="shared" si="372"/>
        <v>3.8294859662651268E-2</v>
      </c>
      <c r="J602" s="3">
        <f t="shared" si="372"/>
        <v>9.9035202585953511E-2</v>
      </c>
      <c r="K602" s="3">
        <f t="shared" si="372"/>
        <v>4.7878065214254514E-2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0.51531429556657538</v>
      </c>
      <c r="G603" s="1">
        <f t="shared" ref="G603:K603" si="373">SUM(G604:G605)</f>
        <v>5.4926542897958487E-2</v>
      </c>
      <c r="H603" s="1">
        <f t="shared" si="373"/>
        <v>0.16993578837833098</v>
      </c>
      <c r="I603" s="1">
        <f t="shared" si="373"/>
        <v>2.1457441473174563E-2</v>
      </c>
      <c r="J603" s="1">
        <f t="shared" si="373"/>
        <v>5.2779672372854775E-2</v>
      </c>
      <c r="K603" s="1">
        <f t="shared" si="373"/>
        <v>2.5058791066540274E-2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0.51531429556657538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5.4926542897958487E-2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0.16993578837833098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2.1457441473174563E-2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3.0789682255692653E-2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1.0719952763069156E-2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2.1989990117162121E-2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1.4338838303471118E-2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0.40436145680822178</v>
      </c>
      <c r="G606" s="1">
        <f t="shared" ref="G606:K606" si="374">SUM(G607:G608)</f>
        <v>4.3100253757249705E-2</v>
      </c>
      <c r="H606" s="1">
        <f t="shared" si="374"/>
        <v>0.13334674303371424</v>
      </c>
      <c r="I606" s="1">
        <f t="shared" si="374"/>
        <v>1.6837418189476708E-2</v>
      </c>
      <c r="J606" s="1">
        <f t="shared" si="374"/>
        <v>4.6255530213098736E-2</v>
      </c>
      <c r="K606" s="1">
        <f t="shared" si="374"/>
        <v>2.2819274147714244E-2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0.40436145680822178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4.3100253757249705E-2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0.13334674303371424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1.6837418189476708E-2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2.4160324832218149E-2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8.4118289624083367E-3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2.2095205380880587E-2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1.4407445185305906E-2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0.26809651474530843</v>
      </c>
      <c r="G610">
        <f t="shared" ref="G610:K611" si="375">IFERROR(G600/SUM(G604,G607),"-")</f>
        <v>0.26809651474530821</v>
      </c>
      <c r="H610">
        <f t="shared" si="375"/>
        <v>0.26809651474530855</v>
      </c>
      <c r="I610">
        <f t="shared" si="375"/>
        <v>0.26809651474530866</v>
      </c>
      <c r="J610">
        <f t="shared" si="375"/>
        <v>0.26809651474530838</v>
      </c>
      <c r="K610">
        <f t="shared" si="375"/>
        <v>0.26809651474530849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0.23866348448687352</v>
      </c>
      <c r="K611">
        <f t="shared" si="375"/>
        <v>0.23866348448687355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6.9585779585146801</v>
      </c>
      <c r="G612" s="3">
        <f t="shared" ref="G612" si="376">G613+G614+G619</f>
        <v>10.229452670983873</v>
      </c>
      <c r="H612" s="3">
        <f t="shared" ref="H612" si="377">H613+H614+H619</f>
        <v>10.825606823695166</v>
      </c>
      <c r="I612" s="3">
        <f t="shared" ref="I612" si="378">I613+I614+I619</f>
        <v>11.430481104132534</v>
      </c>
      <c r="J612" s="3">
        <f t="shared" ref="J612" si="379">J613+J614+J619</f>
        <v>12.387838347042241</v>
      </c>
      <c r="K612" s="3">
        <f t="shared" ref="K612" si="380">K613+K614+K619</f>
        <v>19.417241677241879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1.3290002162362038</v>
      </c>
      <c r="G613" s="1">
        <f>[1]Other_transformation!C$19</f>
        <v>4.5264296635647661</v>
      </c>
      <c r="H613" s="1">
        <f>[1]Other_transformation!D$19</f>
        <v>5.3635605591954914</v>
      </c>
      <c r="I613" s="1">
        <f>[1]Other_transformation!E$19</f>
        <v>5.764513815086489</v>
      </c>
      <c r="J613" s="1">
        <f>[1]Other_transformation!F$19</f>
        <v>6.6507190073584281</v>
      </c>
      <c r="K613" s="1">
        <f>[1]Other_transformation!G$19</f>
        <v>9.440504112415665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5.6295777422784763</v>
      </c>
      <c r="G614" s="1">
        <f>[1]Other_transformation!C$20</f>
        <v>5.6370510172539934</v>
      </c>
      <c r="H614" s="1">
        <f>[1]Other_transformation!D$20</f>
        <v>5.4279592987780054</v>
      </c>
      <c r="I614" s="1">
        <f>[1]Other_transformation!E$20</f>
        <v>5.641573622779517</v>
      </c>
      <c r="J614" s="1">
        <f>[1]Other_transformation!F$20</f>
        <v>5.6305403232838929</v>
      </c>
      <c r="K614" s="1">
        <f>[1]Other_transformation!G$20</f>
        <v>9.8677407419580199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5.6295777422784763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5.6370510172539934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5.4279592987780054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5.641573622779517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5.5353111946642368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9.7049470986503561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7.548299696468741E-2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8.4904882425441253E-2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1.9746131654967913E-2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7.7888760882223157E-2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6.5971990165114028E-2</v>
      </c>
      <c r="H619" s="1">
        <f>[1]Other_transformation!D$21</f>
        <v>3.408696572166884E-2</v>
      </c>
      <c r="I619" s="1">
        <f>[1]Other_transformation!E$21</f>
        <v>2.4393666266528318E-2</v>
      </c>
      <c r="J619" s="1">
        <f>[1]Other_transformation!F$21</f>
        <v>0.10657901639992007</v>
      </c>
      <c r="K619" s="1">
        <f>[1]Other_transformation!G$21</f>
        <v>0.10899682286819784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6.5971990165114028E-2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3.408696572166884E-2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2.4393666266528318E-2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5.3183017083267219E-2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1.9119258082258526E-2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5.3395999316652849E-2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8.9877564785939321E-2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0.1125915548455694</v>
      </c>
      <c r="G622" s="3">
        <f t="shared" ref="G622" si="381">G623+G624+G629</f>
        <v>0.11537989995168443</v>
      </c>
      <c r="H622" s="3">
        <f t="shared" ref="H622" si="382">H623+H624+H629</f>
        <v>0.10992266460442675</v>
      </c>
      <c r="I622" s="3">
        <f t="shared" ref="I622" si="383">I623+I624+I629</f>
        <v>0.11380721910625145</v>
      </c>
      <c r="J622" s="3">
        <f t="shared" ref="J622" si="384">J623+J624+J629</f>
        <v>0.1151944417216372</v>
      </c>
      <c r="K622" s="3">
        <f t="shared" ref="K622" si="385">K623+K624+K629</f>
        <v>0.19861970494794318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0.1125915548455694</v>
      </c>
      <c r="G624" s="1">
        <f t="shared" ref="G624:K624" si="386">SUM(G625:G628)</f>
        <v>0.11274102034507986</v>
      </c>
      <c r="H624" s="1">
        <f t="shared" si="386"/>
        <v>0.10855918597556</v>
      </c>
      <c r="I624" s="1">
        <f t="shared" si="386"/>
        <v>0.11283147245559032</v>
      </c>
      <c r="J624" s="1">
        <f t="shared" si="386"/>
        <v>0.11070622389328472</v>
      </c>
      <c r="K624" s="1">
        <f t="shared" si="386"/>
        <v>0.19409894197300714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0.1125915548455694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0.11274102034507986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0.10855918597556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0.11283147245559032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0.11070622389328472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0.19409894197300714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2.6388796066045641E-3</v>
      </c>
      <c r="H629" s="1">
        <f t="shared" si="387"/>
        <v>1.3634786288667573E-3</v>
      </c>
      <c r="I629" s="1">
        <f t="shared" si="387"/>
        <v>9.7574665066113401E-4</v>
      </c>
      <c r="J629" s="1">
        <f t="shared" si="387"/>
        <v>4.4882178283524796E-3</v>
      </c>
      <c r="K629" s="1">
        <f t="shared" si="387"/>
        <v>4.5207629749360401E-3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2.6388796066045641E-3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1.3634786288667573E-3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9.7574665066113401E-4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2.1273206833306905E-3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7.6477032329034177E-4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2.3608971450217895E-3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3.7559926516456984E-3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7.9166388198136858E-3</v>
      </c>
      <c r="H632" s="3">
        <f t="shared" ref="H632" si="389">H633+H634+H639</f>
        <v>4.0904358866002662E-3</v>
      </c>
      <c r="I632" s="3">
        <f t="shared" ref="I632" si="390">I633+I634+I639</f>
        <v>2.9272399519834017E-3</v>
      </c>
      <c r="J632" s="3">
        <f t="shared" ref="J632" si="391">J633+J634+J639</f>
        <v>1.2992410636131954E-2</v>
      </c>
      <c r="K632" s="3">
        <f t="shared" ref="K632" si="392">K633+K634+K639</f>
        <v>1.3296202021374026E-2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7.9166388198136858E-3</v>
      </c>
      <c r="H639" s="1">
        <f t="shared" ref="H639" si="399">SUM(H640:H641)</f>
        <v>4.0904358866002662E-3</v>
      </c>
      <c r="I639" s="1">
        <f t="shared" ref="I639" si="400">SUM(I640:I641)</f>
        <v>2.9272399519834017E-3</v>
      </c>
      <c r="J639" s="1">
        <f t="shared" ref="J639" si="401">SUM(J640:J641)</f>
        <v>1.2992410636131954E-2</v>
      </c>
      <c r="K639" s="1">
        <f t="shared" ref="K639" si="402">SUM(K640:K641)</f>
        <v>1.3296202021374026E-2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7.9166388198136858E-3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4.0904358866002662E-3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2.9272399519834017E-3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6.3819620499920675E-3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2.2943109698710246E-3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6.6104485861398863E-3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1.1001891051503001E-2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13.480597433587485</v>
      </c>
      <c r="G642" s="3">
        <f t="shared" ref="G642" si="403">G643+G644+G649</f>
        <v>22.727157602185123</v>
      </c>
      <c r="H642" s="3">
        <f t="shared" ref="H642" si="404">H643+H644+H649</f>
        <v>24.718788905893653</v>
      </c>
      <c r="I642" s="3">
        <f t="shared" ref="I642" si="405">I643+I644+I649</f>
        <v>26.219723835432038</v>
      </c>
      <c r="J642" s="3">
        <f t="shared" ref="J642" si="406">J643+J644+J649</f>
        <v>28.829214388116338</v>
      </c>
      <c r="K642" s="3">
        <f t="shared" ref="K642" si="407">K643+K644+K649</f>
        <v>44.091840225070506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3.8009406184355381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12.945588837795212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15.339783199299106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16.486509511147336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19.02105636104509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26.999841761508787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9.6796568151519473</v>
      </c>
      <c r="G644" s="1">
        <f t="shared" ref="G644" si="408">SUM(G645:G648)</f>
        <v>9.6925065776670039</v>
      </c>
      <c r="H644" s="1">
        <f t="shared" ref="H644" si="409">SUM(H645:H648)</f>
        <v>9.3329883028702945</v>
      </c>
      <c r="I644" s="1">
        <f t="shared" ref="I644" si="410">SUM(I645:I648)</f>
        <v>9.7002828748248877</v>
      </c>
      <c r="J644" s="1">
        <f t="shared" ref="J644" si="411">SUM(J645:J648)</f>
        <v>9.6567481387798004</v>
      </c>
      <c r="K644" s="1">
        <f t="shared" ref="K644" si="412">SUM(K645:K648)</f>
        <v>16.931888968582737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9.6796568151519473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9.6925065776670039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9.3329883028702945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9.7002828748248877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9.5175722198541077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16.686963325622227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0.10783285280669637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0.12129268917920177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3.1343066118996683E-2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0.12363295378130651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8.906218672290403E-2</v>
      </c>
      <c r="H649" s="1">
        <f t="shared" ref="H649" si="414">SUM(H650:H651)</f>
        <v>4.6017403724253038E-2</v>
      </c>
      <c r="I649" s="1">
        <f t="shared" ref="I649" si="415">SUM(I650:I651)</f>
        <v>3.2931449459813252E-2</v>
      </c>
      <c r="J649" s="1">
        <f t="shared" ref="J649" si="416">SUM(J650:J651)</f>
        <v>0.15140988829144666</v>
      </c>
      <c r="K649" s="1">
        <f t="shared" ref="K649" si="417">SUM(K650:K651)</f>
        <v>0.16010949497898391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8.906218672290403E-2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4.6017403724253038E-2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3.2931449459813252E-2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7.1797073062410774E-2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2.5810998411049016E-2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7.9612815229035891E-2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0.13429849656793488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0.34965034965035008</v>
      </c>
      <c r="G653" s="4">
        <f t="shared" si="418"/>
        <v>0.34965034965035019</v>
      </c>
      <c r="H653" s="4">
        <f t="shared" si="418"/>
        <v>0.34965034965034963</v>
      </c>
      <c r="I653" s="4">
        <f t="shared" si="418"/>
        <v>0.34965034965035013</v>
      </c>
      <c r="J653" s="4">
        <f t="shared" si="418"/>
        <v>0.34965034965034991</v>
      </c>
      <c r="K653" s="4">
        <f t="shared" si="418"/>
        <v>0.34965034965034986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0.59322033898305182</v>
      </c>
      <c r="G654" s="4">
        <f t="shared" si="419"/>
        <v>0.59322033898305115</v>
      </c>
      <c r="H654" s="4">
        <f t="shared" si="419"/>
        <v>0.59322033898305093</v>
      </c>
      <c r="I654" s="4">
        <f t="shared" si="419"/>
        <v>0.59322033898305127</v>
      </c>
      <c r="J654" s="4">
        <f t="shared" si="419"/>
        <v>0.59322033898305082</v>
      </c>
      <c r="K654" s="4">
        <f t="shared" si="419"/>
        <v>0.59322033898305138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0.69999999999999951</v>
      </c>
      <c r="K656" s="4">
        <f t="shared" si="419"/>
        <v>0.70000000000000007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0.63000000000000012</v>
      </c>
      <c r="K657" s="4">
        <f t="shared" si="419"/>
        <v>0.63000000000000045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0.85925925925925839</v>
      </c>
      <c r="H658" s="4">
        <f t="shared" si="420"/>
        <v>0.85925925925925761</v>
      </c>
      <c r="I658" s="4">
        <f t="shared" si="420"/>
        <v>0.85925925925925883</v>
      </c>
      <c r="J658" s="4">
        <f t="shared" si="420"/>
        <v>0.85925925925925895</v>
      </c>
      <c r="K658" s="4">
        <f t="shared" si="420"/>
        <v>0.85925925925925917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0.78338323884655559</v>
      </c>
      <c r="K659" s="4">
        <f t="shared" si="420"/>
        <v>0.77912598549573631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6.95919189993955E-3</v>
      </c>
      <c r="G660" s="3">
        <f t="shared" ref="G660:K660" si="421">SUM(G661,G665,G674)</f>
        <v>6.7719812636374971E-2</v>
      </c>
      <c r="H660" s="3">
        <f t="shared" si="421"/>
        <v>0.2121259360582339</v>
      </c>
      <c r="I660" s="3">
        <f t="shared" si="421"/>
        <v>5.5530499059159721</v>
      </c>
      <c r="J660" s="3">
        <f t="shared" si="421"/>
        <v>12.812705438812586</v>
      </c>
      <c r="K660" s="3">
        <f t="shared" si="421"/>
        <v>30.896854121379956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6.95919189993955E-3</v>
      </c>
      <c r="G661" s="1">
        <f>[1]Other_transformation!C$28</f>
        <v>6.7719812636374971E-2</v>
      </c>
      <c r="H661" s="1">
        <f>[1]Other_transformation!D$28</f>
        <v>0.2121259360582339</v>
      </c>
      <c r="I661" s="1">
        <f>[1]Other_transformation!E$28</f>
        <v>5.5530499059159721</v>
      </c>
      <c r="J661" s="1">
        <f>[1]Other_transformation!F$28</f>
        <v>12.812705438812586</v>
      </c>
      <c r="K661" s="1">
        <f>[1]Other_transformation!G$28</f>
        <v>24.794236830660232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6.95919189993955E-3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6.7719812636374971E-2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0.2121259360582339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5.4783234345877725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11.00846635490103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22.996570193712962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7.4726471328199345E-2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0.57474035756543551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1.1271027426376463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1.2294987263461203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0.67056389430962438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0.19960226299691497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1.2934948325928758E-2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0.18666731467098621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0.19960226299691497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1.2934948325928758E-2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0.18666731467098621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5.9030150277228097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9.0048251498435761E-3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5.8940102025729662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1.0159404233488394E-2</v>
      </c>
      <c r="G677" s="3">
        <f t="shared" ref="G677:K677" si="433">SUM(G678,G682,G684,G693)</f>
        <v>9.7578980744056146E-2</v>
      </c>
      <c r="H677" s="3">
        <f t="shared" si="433"/>
        <v>0.29982464460527769</v>
      </c>
      <c r="I677" s="3">
        <f t="shared" si="433"/>
        <v>7.6069176793369531</v>
      </c>
      <c r="J677" s="3">
        <f t="shared" si="433"/>
        <v>16.3592901042107</v>
      </c>
      <c r="K677" s="3">
        <f t="shared" si="433"/>
        <v>40.628830937719769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1.0159404233488394E-2</v>
      </c>
      <c r="G678" s="1">
        <f t="shared" ref="G678:K678" si="434">SUM(G679:G681)</f>
        <v>9.7578980744056146E-2</v>
      </c>
      <c r="H678" s="1">
        <f t="shared" si="434"/>
        <v>0.29982464460527769</v>
      </c>
      <c r="I678" s="1">
        <f t="shared" si="434"/>
        <v>7.6069176793369531</v>
      </c>
      <c r="J678" s="1">
        <f t="shared" si="434"/>
        <v>16.175571903722201</v>
      </c>
      <c r="K678" s="1">
        <f t="shared" si="434"/>
        <v>30.08967723132255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1.0159404233488394E-2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9.7578980744056146E-2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0.29982464460527769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7.5045526501202415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14.204472716001325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28.044597797210923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0.10236502921671145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0.74160046137475555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1.3745155398020059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1.2294987263461203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0.67056389430962438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0.18371820048850096</v>
      </c>
      <c r="K682" s="1">
        <f t="shared" si="441"/>
        <v>7.4507099367735946E-2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0.18371820048850096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7.4507099367735946E-2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0.28755200895278477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1.7019668849906244E-2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0.27053234010287852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0.28755200895278477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1.7019668849906244E-2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0.27053234010287852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10.177094598076696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1.5008041916406012E-2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10.16208655616029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0.68500000000000005</v>
      </c>
      <c r="G697" s="4">
        <f t="shared" ref="G697:K697" si="450">IFERROR(G662/G679,"-")</f>
        <v>0.69400000000000006</v>
      </c>
      <c r="H697" s="4">
        <f t="shared" si="450"/>
        <v>0.7074999999999998</v>
      </c>
      <c r="I697" s="4">
        <f t="shared" si="450"/>
        <v>0.72999999999999954</v>
      </c>
      <c r="J697" s="4">
        <f t="shared" si="450"/>
        <v>0.77500000000000024</v>
      </c>
      <c r="K697" s="4">
        <f t="shared" si="450"/>
        <v>0.82000000000000017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0.72999999999999987</v>
      </c>
      <c r="J698" s="4">
        <f t="shared" si="452"/>
        <v>0.77499999999999991</v>
      </c>
      <c r="K698" s="4">
        <f t="shared" si="452"/>
        <v>0.82000000000000106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0.90000000000000013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0.76000000000000068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0.69000000000000017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0.59999999999999798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0.57999999999999985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1.1767989058487103</v>
      </c>
      <c r="G704" s="1">
        <f>[1]Other_transformation!C$39</f>
        <v>5.015718854407436</v>
      </c>
      <c r="H704" s="1">
        <f>[1]Other_transformation!D$39</f>
        <v>4.1787761538117545</v>
      </c>
      <c r="I704" s="1">
        <f>[1]Other_transformation!E$39</f>
        <v>3.8602921463774194</v>
      </c>
      <c r="J704" s="1">
        <f>[1]Other_transformation!F$39</f>
        <v>5.5227777598391699</v>
      </c>
      <c r="K704" s="1">
        <f>[1]Other_transformation!G$39</f>
        <v>9.9321633264299809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1.2894299000862226</v>
      </c>
      <c r="G705" s="1">
        <f>[1]Other_transformation!C$38</f>
        <v>5.4957714773152713</v>
      </c>
      <c r="H705" s="1">
        <f>[1]Other_transformation!D$38</f>
        <v>4.5787252959809406</v>
      </c>
      <c r="I705" s="1">
        <f>[1]Other_transformation!E$38</f>
        <v>4.2297593003090226</v>
      </c>
      <c r="J705" s="1">
        <f>[1]Other_transformation!F$38</f>
        <v>6.0513608057206465</v>
      </c>
      <c r="K705" s="1">
        <f>[1]Other_transformation!G$38</f>
        <v>10.882767057301395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0.91265054871925888</v>
      </c>
      <c r="G706" s="14">
        <f t="shared" si="456"/>
        <v>0.91265054871925921</v>
      </c>
      <c r="H706" s="14">
        <f t="shared" si="456"/>
        <v>0.91265054871925844</v>
      </c>
      <c r="I706" s="14">
        <f t="shared" si="456"/>
        <v>0.91265054871925921</v>
      </c>
      <c r="J706" s="14">
        <f t="shared" si="456"/>
        <v>0.91265054871925977</v>
      </c>
      <c r="K706" s="14">
        <f t="shared" si="456"/>
        <v>0.91265054871925777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5.9839210191157868</v>
      </c>
      <c r="G707" s="17" cm="1">
        <f t="array" ref="G707">SUMPRODUCT(("CT_CWODPLT"=[1]OUT_SyntheticFuels!$C$4:$C$1000)*1,("Var_Fout"=[1]OUT_SyntheticFuels!$B$4:$B$1000)*1,[1]OUT_SyntheticFuels!F$4:F$1000)</f>
        <v>6.971654454929026</v>
      </c>
      <c r="H707" s="17" cm="1">
        <f t="array" ref="H707">SUMPRODUCT(("CT_CWODPLT"=[1]OUT_SyntheticFuels!$C$4:$C$1000)*1,("Var_Fout"=[1]OUT_SyntheticFuels!$B$4:$B$1000)*1,[1]OUT_SyntheticFuels!G$4:G$1000)</f>
        <v>7.0702815385575626</v>
      </c>
      <c r="I707" s="17" cm="1">
        <f t="array" ref="I707">SUMPRODUCT(("CT_CWODPLT"=[1]OUT_SyntheticFuels!$C$4:$C$1000)*1,("Var_Fout"=[1]OUT_SyntheticFuels!$B$4:$B$1000)*1,[1]OUT_SyntheticFuels!H$4:H$1000)</f>
        <v>7.3553562317874936</v>
      </c>
      <c r="J707" s="17" cm="1">
        <f t="array" ref="J707">SUMPRODUCT(("CT_CWODPLT"=[1]OUT_SyntheticFuels!$C$4:$C$1000)*1,("Var_Fout"=[1]OUT_SyntheticFuels!$B$4:$B$1000)*1,[1]OUT_SyntheticFuels!I$4:I$1000)</f>
        <v>8.0857054885016169</v>
      </c>
      <c r="K707" s="17" cm="1">
        <f t="array" ref="K707">SUMPRODUCT(("CT_CWODPLT"=[1]OUT_SyntheticFuels!$C$4:$C$1000)*1,("Var_Fout"=[1]OUT_SyntheticFuels!$B$4:$B$1000)*1,[1]OUT_SyntheticFuels!J$4:J$1000)</f>
        <v>7.5747042190254126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5.9839210191157868</v>
      </c>
      <c r="G708" s="18">
        <f t="shared" ref="G708:K708" si="457">G707</f>
        <v>6.971654454929026</v>
      </c>
      <c r="H708" s="18">
        <f t="shared" si="457"/>
        <v>7.0702815385575626</v>
      </c>
      <c r="I708" s="18">
        <f t="shared" si="457"/>
        <v>7.3553562317874936</v>
      </c>
      <c r="J708" s="18">
        <f t="shared" si="457"/>
        <v>8.0857054885016169</v>
      </c>
      <c r="K708" s="18">
        <f t="shared" si="457"/>
        <v>7.5747042190254126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7.1237154989473694</v>
      </c>
      <c r="G709" s="17" cm="1">
        <f t="array" ref="G709">SUMPRODUCT(("CT_CWODPLT"=[1]OUT_SyntheticFuels!$C$4:$C$1000)*1,("Var_Fin"=[1]OUT_SyntheticFuels!$B$4:$B$1000)*1,[1]OUT_SyntheticFuels!F$4:F$1000)</f>
        <v>8.29958863682028</v>
      </c>
      <c r="H709" s="17" cm="1">
        <f t="array" ref="H709">SUMPRODUCT(("CT_CWODPLT"=[1]OUT_SyntheticFuels!$C$4:$C$1000)*1,("Var_Fin"=[1]OUT_SyntheticFuels!$B$4:$B$1000)*1,[1]OUT_SyntheticFuels!G$4:G$1000)</f>
        <v>8.4170018316161528</v>
      </c>
      <c r="I709" s="17" cm="1">
        <f t="array" ref="I709">SUMPRODUCT(("CT_CWODPLT"=[1]OUT_SyntheticFuels!$C$4:$C$1000)*1,("Var_Fin"=[1]OUT_SyntheticFuels!$B$4:$B$1000)*1,[1]OUT_SyntheticFuels!H$4:H$1000)</f>
        <v>8.7563764664136858</v>
      </c>
      <c r="J709" s="17" cm="1">
        <f t="array" ref="J709">SUMPRODUCT(("CT_CWODPLT"=[1]OUT_SyntheticFuels!$C$4:$C$1000)*1,("Var_Fin"=[1]OUT_SyntheticFuels!$B$4:$B$1000)*1,[1]OUT_SyntheticFuels!I$4:I$1000)</f>
        <v>9.6258398672638297</v>
      </c>
      <c r="K709" s="17" cm="1">
        <f t="array" ref="K709">SUMPRODUCT(("CT_CWODPLT"=[1]OUT_SyntheticFuels!$C$4:$C$1000)*1,("Var_Fin"=[1]OUT_SyntheticFuels!$B$4:$B$1000)*1,[1]OUT_SyntheticFuels!J$4:J$1000)</f>
        <v>9.017505022649301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7.1237154989473694</v>
      </c>
      <c r="G710" s="18">
        <f t="shared" si="458"/>
        <v>8.29958863682028</v>
      </c>
      <c r="H710" s="18">
        <f t="shared" si="458"/>
        <v>8.4170018316161528</v>
      </c>
      <c r="I710" s="18">
        <f t="shared" si="458"/>
        <v>8.7563764664136858</v>
      </c>
      <c r="J710" s="18">
        <f t="shared" si="458"/>
        <v>9.6258398672638297</v>
      </c>
      <c r="K710" s="18">
        <f t="shared" si="458"/>
        <v>9.017505022649301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0.83999999999999952</v>
      </c>
      <c r="G711" s="14">
        <f t="shared" si="459"/>
        <v>0.83999999999999886</v>
      </c>
      <c r="H711" s="14">
        <f t="shared" si="459"/>
        <v>0.8399999999999993</v>
      </c>
      <c r="I711" s="14">
        <f t="shared" si="459"/>
        <v>0.83999999999999975</v>
      </c>
      <c r="J711" s="14">
        <f t="shared" si="459"/>
        <v>0.84</v>
      </c>
      <c r="K711" s="14">
        <f t="shared" si="459"/>
        <v>0.84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2.758319799328826</v>
      </c>
      <c r="K712" s="17">
        <f t="shared" si="460"/>
        <v>2.9454037496454282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0.1112857519791092</v>
      </c>
      <c r="K713" s="18">
        <f t="shared" si="461"/>
        <v>0.19832848166557482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0.1112857519791092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0.19832848166557482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2.6470340473497167</v>
      </c>
      <c r="K715" s="18">
        <f t="shared" si="463"/>
        <v>2.7470752679798536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1.9195296088692246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1.8136799212145469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0.43021582350238385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0.93335893898202849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0.29728861497810838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3.6407783278497326E-5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4.5812213701407218</v>
      </c>
      <c r="K719" s="17">
        <f t="shared" si="465"/>
        <v>4.7180364885017729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4.5812213701407218</v>
      </c>
      <c r="K720" s="18">
        <f t="shared" si="467"/>
        <v>4.7180364885017729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0.14452695062221993</v>
      </c>
      <c r="K721" s="18">
        <f t="shared" si="469"/>
        <v>0.25756945670853909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0.14452695062221993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0.25756945670853909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4.4366944195185019</v>
      </c>
      <c r="K723" s="18">
        <f t="shared" si="470"/>
        <v>4.4604670317932342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3.3095338083952051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3.127034346921628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0.61459403357483589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1.3333699128314709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0.51256657754846113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6.2772040135161689E-5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0.76999999999999902</v>
      </c>
      <c r="K728" s="14">
        <f t="shared" si="472"/>
        <v>0.76999999999999891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0.58000000000000174</v>
      </c>
      <c r="K729" s="16">
        <f t="shared" si="474"/>
        <v>0.58000000000000085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0.69999999999999796</v>
      </c>
      <c r="K730" s="16">
        <f t="shared" si="475"/>
        <v>0.69999999999999918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0.58000000000000185</v>
      </c>
      <c r="K731" s="16">
        <f t="shared" si="476"/>
        <v>0.58000000000164953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0.20051921999410699</v>
      </c>
      <c r="K732" s="17">
        <f t="shared" ref="K732" si="481">K733</f>
        <v>0.21301302297835276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0.20051921999410699</v>
      </c>
      <c r="K733" s="18">
        <f t="shared" ref="K733" si="486">SUM(K737,K739)</f>
        <v>0.21301302297835276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0.1116577140079143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0.1507755515483454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8.8615642545027282E-2</v>
      </c>
      <c r="K735" s="18">
        <f>K733-K734-K736</f>
        <v>6.0926957158262338E-2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2.4586344116540225E-4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1.3105142717450117E-3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6.2765164116217612E-3</v>
      </c>
      <c r="K737" s="18">
        <f t="shared" ref="K737" si="492">K738</f>
        <v>1.1185726365938418E-2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6.2765164116217612E-3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1.1185726365938418E-2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0.19424270358248522</v>
      </c>
      <c r="K739" s="18">
        <f t="shared" ref="K739" si="499">SUM(K740:K742)</f>
        <v>0.20182729661241433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0.14070152033011396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0.13294273822502628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3.1749927774475918E-2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6.8881889696873755E-2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2.1791255477895344E-2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2.6686905142958572E-6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3.4950339148309044E-3</v>
      </c>
      <c r="K743" s="18">
        <f t="shared" si="500"/>
        <v>7.917516209629244E-3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3.4950339148309044E-3</v>
      </c>
      <c r="K744" s="18">
        <f t="shared" si="501"/>
        <v>7.917516209629244E-3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0.1081626800930834</v>
      </c>
      <c r="K745" s="18">
        <f t="shared" si="504"/>
        <v>0.14285803533871616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7.8348649660418157E-2</v>
      </c>
      <c r="K746" s="18">
        <f t="shared" si="505"/>
        <v>9.409994938320107E-2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1.7679723446553174E-2</v>
      </c>
      <c r="K747" s="18">
        <f t="shared" si="506"/>
        <v>4.8756196994555911E-2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1.2134306986112064E-2</v>
      </c>
      <c r="K748" s="18">
        <f t="shared" si="507"/>
        <v>1.888960959188332E-6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2.773786646370444E-3</v>
      </c>
      <c r="K749" s="18">
        <f t="shared" si="508"/>
        <v>3.1993925139066895E-3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2.773786646370444E-3</v>
      </c>
      <c r="K750" s="18">
        <f t="shared" si="509"/>
        <v>3.1993925139066895E-3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8.5841855898656838E-2</v>
      </c>
      <c r="K751" s="18">
        <f t="shared" si="512"/>
        <v>5.772756464435564E-2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6.2180351746240078E-2</v>
      </c>
      <c r="K752" s="18">
        <f t="shared" si="513"/>
        <v>3.8024888821757127E-2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1.403127466073366E-2</v>
      </c>
      <c r="K753" s="18">
        <f t="shared" si="514"/>
        <v>1.9701912511556025E-2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9.6302294916831045E-3</v>
      </c>
      <c r="K754" s="18">
        <f t="shared" si="515"/>
        <v>7.6331104248817854E-7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7.695850420412569E-6</v>
      </c>
      <c r="K755" s="18">
        <f t="shared" si="516"/>
        <v>6.8817642402485769E-5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7.695850420412569E-6</v>
      </c>
      <c r="K756" s="18">
        <f t="shared" si="517"/>
        <v>6.8817642402485769E-5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2.3816759074498969E-4</v>
      </c>
      <c r="K757" s="18">
        <f t="shared" si="520"/>
        <v>1.241696629342526E-3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1.7251892345572799E-4</v>
      </c>
      <c r="K758" s="18">
        <f t="shared" si="521"/>
        <v>8.1790002006808444E-4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3.8929667189085635E-5</v>
      </c>
      <c r="K759" s="18">
        <f t="shared" si="522"/>
        <v>4.2378019076182215E-4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2.6719000100176069E-5</v>
      </c>
      <c r="K760" s="18">
        <f t="shared" si="523"/>
        <v>1.6418512619346619E-8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142.24543339321923</v>
      </c>
      <c r="G761" s="17">
        <f t="shared" si="526"/>
        <v>140.34297965617358</v>
      </c>
      <c r="H761" s="17">
        <f t="shared" si="526"/>
        <v>142.41492715509432</v>
      </c>
      <c r="I761" s="17">
        <f t="shared" si="526"/>
        <v>144.4377329246868</v>
      </c>
      <c r="J761" s="17">
        <f t="shared" si="526"/>
        <v>141.80373761788994</v>
      </c>
      <c r="K761" s="17">
        <f t="shared" si="526"/>
        <v>142.39391838044529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60.07671017991683</v>
      </c>
      <c r="G762" s="18">
        <f>[1]Industry!C$11</f>
        <v>62.333077888539393</v>
      </c>
      <c r="H762" s="18">
        <f>[1]Industry!D$11</f>
        <v>65.013745999588096</v>
      </c>
      <c r="I762" s="18">
        <f>[1]Industry!E$11</f>
        <v>67.057164421239008</v>
      </c>
      <c r="J762" s="18">
        <f>[1]Industry!F$11</f>
        <v>68.716947123700464</v>
      </c>
      <c r="K762" s="18">
        <f>[1]Industry!G$11</f>
        <v>72.882610864633932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11.650478293401981</v>
      </c>
      <c r="G763" s="1">
        <f t="shared" si="528"/>
        <v>12.259384149130092</v>
      </c>
      <c r="H763" s="1">
        <f t="shared" si="528"/>
        <v>12.558239482839276</v>
      </c>
      <c r="I763" s="1">
        <f t="shared" si="528"/>
        <v>12.729201260047546</v>
      </c>
      <c r="J763" s="1">
        <f t="shared" si="528"/>
        <v>12.69692689044021</v>
      </c>
      <c r="K763" s="1">
        <f>K762-K764-K765</f>
        <v>13.066348939406318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0.36283423434386003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0.45145584061266647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1.0235643263578793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1.5211056928573754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1.4934877666769617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1.8464442922485145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48.063397652170991</v>
      </c>
      <c r="G765" s="1">
        <f>[1]Industry!C$11-[1]Industry!C$33</f>
        <v>49.622237898796634</v>
      </c>
      <c r="H765" s="1">
        <f>[1]Industry!D$11-[1]Industry!D$33</f>
        <v>51.431942190390942</v>
      </c>
      <c r="I765" s="1">
        <f>[1]Industry!E$11-[1]Industry!E$33</f>
        <v>52.806857468334087</v>
      </c>
      <c r="J765" s="1">
        <f>[1]Industry!F$11-[1]Industry!F$33</f>
        <v>54.526532466583291</v>
      </c>
      <c r="K765" s="1">
        <f>[1]Industry!G$11-[1]Industry!G$33</f>
        <v>57.969817632979094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11.630271539298045</v>
      </c>
      <c r="G766" s="1">
        <f t="shared" ref="G766:K766" si="529">SUM(G769,G774)</f>
        <v>8.0762006021293935</v>
      </c>
      <c r="H766" s="1">
        <f t="shared" si="529"/>
        <v>8.055661417677598</v>
      </c>
      <c r="I766" s="1">
        <f t="shared" si="529"/>
        <v>6.5724979183301331</v>
      </c>
      <c r="J766" s="1">
        <f t="shared" si="529"/>
        <v>3.3815015513895208</v>
      </c>
      <c r="K766" s="1">
        <f t="shared" si="529"/>
        <v>0.73596297322631443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8.899722628771034</v>
      </c>
      <c r="G767" s="1">
        <f t="shared" ref="G767:K767" si="530">SUM(G771,G775)</f>
        <v>8.0242790264547761</v>
      </c>
      <c r="H767" s="1">
        <f t="shared" si="530"/>
        <v>7.9872324034899105</v>
      </c>
      <c r="I767" s="1">
        <f t="shared" si="530"/>
        <v>6.4944347759212562</v>
      </c>
      <c r="J767" s="1">
        <f t="shared" si="530"/>
        <v>3.2775147450665187</v>
      </c>
      <c r="K767" s="1">
        <f t="shared" si="530"/>
        <v>0.73596297322631443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2.7305489105270113</v>
      </c>
      <c r="G768" s="1">
        <f t="shared" ref="G768:K768" si="531">G773</f>
        <v>5.1921575674618033E-2</v>
      </c>
      <c r="H768" s="1">
        <f t="shared" si="531"/>
        <v>6.8429014187686765E-2</v>
      </c>
      <c r="I768" s="1">
        <f t="shared" si="531"/>
        <v>7.8063142408876643E-2</v>
      </c>
      <c r="J768" s="1">
        <f t="shared" si="531"/>
        <v>0.10398680632300204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11.630271539298045</v>
      </c>
      <c r="G769" s="1">
        <f t="shared" ref="G769:K769" si="532">SUM(G770,G772)</f>
        <v>8.0762006021293935</v>
      </c>
      <c r="H769" s="1">
        <f t="shared" si="532"/>
        <v>7.971396039184115</v>
      </c>
      <c r="I769" s="1">
        <f t="shared" si="532"/>
        <v>6.4745511678761192</v>
      </c>
      <c r="J769" s="1">
        <f t="shared" si="532"/>
        <v>2.2128914143425842</v>
      </c>
      <c r="K769" s="1">
        <f t="shared" si="532"/>
        <v>6.7032298676166749E-4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8.899722628771034</v>
      </c>
      <c r="G770" s="1">
        <f>[1]Industry!C$34</f>
        <v>8.0242790264547761</v>
      </c>
      <c r="H770" s="1">
        <f>[1]Industry!D$34</f>
        <v>7.9029670249964283</v>
      </c>
      <c r="I770" s="1">
        <f>[1]Industry!E$34</f>
        <v>6.3964880254672423</v>
      </c>
      <c r="J770" s="1">
        <f>[1]Industry!F$34</f>
        <v>2.1089046080195821</v>
      </c>
      <c r="K770" s="1">
        <f>[1]Industry!G$34</f>
        <v>6.7032298676166749E-4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8.899722628771034</v>
      </c>
      <c r="G771" s="1">
        <f t="shared" ref="G771:K771" si="533">G770</f>
        <v>8.0242790264547761</v>
      </c>
      <c r="H771" s="1">
        <f t="shared" si="533"/>
        <v>7.9029670249964283</v>
      </c>
      <c r="I771" s="1">
        <f t="shared" si="533"/>
        <v>6.3964880254672423</v>
      </c>
      <c r="J771" s="1">
        <f t="shared" si="533"/>
        <v>2.1089046080195821</v>
      </c>
      <c r="K771" s="1">
        <f t="shared" si="533"/>
        <v>6.7032298676166749E-4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2.7305489105270113</v>
      </c>
      <c r="G772" s="1">
        <f>[1]Industry!C$35</f>
        <v>5.1921575674618033E-2</v>
      </c>
      <c r="H772" s="1">
        <f>[1]Industry!D$35</f>
        <v>6.8429014187686765E-2</v>
      </c>
      <c r="I772" s="1">
        <f>[1]Industry!E$35</f>
        <v>7.8063142408876643E-2</v>
      </c>
      <c r="J772" s="1">
        <f>[1]Industry!F$35</f>
        <v>0.10398680632300204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2.7305489105270113</v>
      </c>
      <c r="G773" s="1">
        <f t="shared" ref="G773:K773" si="534">G772</f>
        <v>5.1921575674618033E-2</v>
      </c>
      <c r="H773" s="1">
        <f t="shared" si="534"/>
        <v>6.8429014187686765E-2</v>
      </c>
      <c r="I773" s="1">
        <f t="shared" si="534"/>
        <v>7.8063142408876643E-2</v>
      </c>
      <c r="J773" s="1">
        <f t="shared" si="534"/>
        <v>0.10398680632300204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8.4265378493482368E-2</v>
      </c>
      <c r="I774" s="1">
        <f>[1]Industry!E$36</f>
        <v>9.7946750454013479E-2</v>
      </c>
      <c r="J774" s="1">
        <f>[1]Industry!F$36</f>
        <v>1.1686101370469364</v>
      </c>
      <c r="K774" s="1">
        <f>[1]Industry!G$36</f>
        <v>0.73529265023955281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8.4265378493482368E-2</v>
      </c>
      <c r="I775" s="1">
        <f t="shared" si="535"/>
        <v>9.7946750454013479E-2</v>
      </c>
      <c r="J775" s="1">
        <f t="shared" si="535"/>
        <v>1.1686101370469364</v>
      </c>
      <c r="K775" s="1">
        <f t="shared" si="535"/>
        <v>0.73529265023955281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35.991328891571094</v>
      </c>
      <c r="G776" s="1">
        <f>SUM([1]Industry!C$37:C$39)</f>
        <v>32.361191248958093</v>
      </c>
      <c r="H776" s="1">
        <f>SUM([1]Industry!D$37:D$39)</f>
        <v>36.799125746552185</v>
      </c>
      <c r="I776" s="1">
        <f>SUM([1]Industry!E$37:E$39)</f>
        <v>26.144108550206241</v>
      </c>
      <c r="J776" s="1">
        <f>SUM([1]Industry!F$37:F$39)</f>
        <v>18.028419688057721</v>
      </c>
      <c r="K776" s="1">
        <f>SUM([1]Industry!G$37:G$39)</f>
        <v>4.2669426142025735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35.335577839804493</v>
      </c>
      <c r="G777" s="1">
        <f>SUM([1]Industry!C$37:C$38)-G778</f>
        <v>31.675715408145692</v>
      </c>
      <c r="H777" s="1">
        <f>SUM([1]Industry!D$37:D$38)-H778</f>
        <v>35.191461539191891</v>
      </c>
      <c r="I777" s="1">
        <f>SUM([1]Industry!E$37:E$38)-I778</f>
        <v>22.250641275889219</v>
      </c>
      <c r="J777" s="1">
        <f>SUM([1]Industry!F$37:F$38)-J778</f>
        <v>14.133798768852932</v>
      </c>
      <c r="K777" s="1">
        <f>SUM([1]Industry!G$37:G$38)-K778</f>
        <v>0.37203152492972896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0.21796689213472506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0.13314765399642553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0.65575105176660031</v>
      </c>
      <c r="G779" s="1">
        <f t="shared" si="540"/>
        <v>0.68547584081240132</v>
      </c>
      <c r="H779" s="1">
        <f t="shared" si="540"/>
        <v>1.607664207360294</v>
      </c>
      <c r="I779" s="1">
        <f t="shared" si="540"/>
        <v>3.8934672743170218</v>
      </c>
      <c r="J779" s="1">
        <f t="shared" si="540"/>
        <v>3.8946209192047885</v>
      </c>
      <c r="K779" s="1">
        <f t="shared" si="540"/>
        <v>3.8949110892728447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35.267183441051323</v>
      </c>
      <c r="G780" s="1">
        <f>[1]Industry!C$37</f>
        <v>31.794179638900349</v>
      </c>
      <c r="H780" s="1">
        <f>[1]Industry!D$37</f>
        <v>31.606405375903876</v>
      </c>
      <c r="I780" s="1">
        <f>[1]Industry!E$37</f>
        <v>18.963489589990274</v>
      </c>
      <c r="J780" s="1">
        <f>[1]Industry!F$37</f>
        <v>11.353367964619871</v>
      </c>
      <c r="K780" s="1">
        <f>[1]Industry!G$37</f>
        <v>3.8480258885311029E-2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35.050972134219641</v>
      </c>
      <c r="G781" s="1">
        <f>[1]Industry!C$37*G777/SUM(G777:G778)</f>
        <v>31.661093447753238</v>
      </c>
      <c r="H781" s="1">
        <f>[1]Industry!D$37*H777/SUM(H777:H778)</f>
        <v>31.606405375903879</v>
      </c>
      <c r="I781" s="1">
        <f>[1]Industry!E$37*I777/SUM(I777:I778)</f>
        <v>18.963489589990274</v>
      </c>
      <c r="J781" s="1">
        <f>[1]Industry!F$37*J777/SUM(J777:J778)</f>
        <v>11.353367964619871</v>
      </c>
      <c r="K781" s="1">
        <f>[1]Industry!G$37*K777/SUM(K777:K778)</f>
        <v>3.8480258885311029E-2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0.21621130683168133</v>
      </c>
      <c r="G782" s="1">
        <f t="shared" ref="G782:K782" si="545">G780-G781</f>
        <v>0.13308619114711107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0.72414545051976775</v>
      </c>
      <c r="G783" s="1">
        <f t="shared" ref="G783:K783" si="546">SUM(G784:G786)</f>
        <v>0.56701161005774214</v>
      </c>
      <c r="H783" s="1">
        <f t="shared" si="546"/>
        <v>5.192720370648308</v>
      </c>
      <c r="I783" s="1">
        <f t="shared" si="546"/>
        <v>7.1806189602159662</v>
      </c>
      <c r="J783" s="1">
        <f t="shared" si="546"/>
        <v>6.6750517234378499</v>
      </c>
      <c r="K783" s="1">
        <f t="shared" si="546"/>
        <v>4.2284623553172622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0.28460570558484927</v>
      </c>
      <c r="G784" s="1">
        <f>[1]Industry!C$38*G777/SUM(G777:G778)</f>
        <v>1.4621960392453006E-2</v>
      </c>
      <c r="H784" s="1">
        <f>[1]Industry!D$38*H777/SUM(H777:H778)</f>
        <v>3.5850561632880145</v>
      </c>
      <c r="I784" s="1">
        <f>[1]Industry!E$38*I777/SUM(I777:I778)</f>
        <v>3.2871516858989431</v>
      </c>
      <c r="J784" s="1">
        <f>[1]Industry!F$38*J777/SUM(J777:J778)</f>
        <v>2.7804308042330619</v>
      </c>
      <c r="K784" s="1">
        <f>[1]Industry!G$38*K777/SUM(K777:K778)</f>
        <v>0.33355126604441793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1.7555853030443158E-3</v>
      </c>
      <c r="G785" s="1">
        <f>[1]Industry!C$38-G784</f>
        <v>6.1462849315253518E-5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0.43778415963187423</v>
      </c>
      <c r="G786" s="1">
        <f>[1]Industry!C$39</f>
        <v>0.55232818681597384</v>
      </c>
      <c r="H786" s="1">
        <f>[1]Industry!D$39</f>
        <v>1.6076642073602934</v>
      </c>
      <c r="I786" s="1">
        <f>[1]Industry!E$39</f>
        <v>3.8934672743170231</v>
      </c>
      <c r="J786" s="1">
        <f>[1]Industry!F$39</f>
        <v>3.8946209192047876</v>
      </c>
      <c r="K786" s="1">
        <f>[1]Industry!G$39</f>
        <v>3.8949110892728442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3.561133638659844</v>
      </c>
      <c r="G787" s="1">
        <f>[1]Industry!C$18</f>
        <v>3.4649881307574941</v>
      </c>
      <c r="H787" s="1">
        <f>[1]Industry!D$18</f>
        <v>0.31199555857396816</v>
      </c>
      <c r="I787" s="1">
        <f>[1]Industry!E$18</f>
        <v>6.1807951705741888E-2</v>
      </c>
      <c r="J787" s="1">
        <f>[1]Industry!F$18</f>
        <v>9.9745813816534593E-2</v>
      </c>
      <c r="K787" s="1">
        <f>[1]Industry!G$18</f>
        <v>2.3451547930659681E-2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3.561133638659844</v>
      </c>
      <c r="G788" s="1">
        <f t="shared" ref="G788:K788" si="549">G787</f>
        <v>3.4649881307574941</v>
      </c>
      <c r="H788" s="1">
        <f t="shared" si="549"/>
        <v>0.31199555857396816</v>
      </c>
      <c r="I788" s="1">
        <f t="shared" si="549"/>
        <v>6.1807951705741888E-2</v>
      </c>
      <c r="J788" s="1">
        <f t="shared" si="549"/>
        <v>9.9745813816534593E-2</v>
      </c>
      <c r="K788" s="1">
        <f t="shared" si="549"/>
        <v>2.3451547930659681E-2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12.734716075605501</v>
      </c>
      <c r="G789" s="1">
        <f>[1]Industry!C$19</f>
        <v>13.640409049052824</v>
      </c>
      <c r="H789" s="1">
        <f>[1]Industry!D$19</f>
        <v>13.49611979581924</v>
      </c>
      <c r="I789" s="1">
        <f>[1]Industry!E$19</f>
        <v>17.633773595481404</v>
      </c>
      <c r="J789" s="1">
        <f>[1]Industry!F$19</f>
        <v>20.944720951688783</v>
      </c>
      <c r="K789" s="1">
        <f>[1]Industry!G$19</f>
        <v>25.486052309161529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5.3697395520217484</v>
      </c>
      <c r="G790" s="1">
        <f t="shared" ref="G790:K790" si="552">SUM(G791:G799)</f>
        <v>5.9886802566178083</v>
      </c>
      <c r="H790" s="1">
        <f t="shared" si="552"/>
        <v>6.623221499286073</v>
      </c>
      <c r="I790" s="1">
        <f t="shared" si="552"/>
        <v>8.3862673052375101</v>
      </c>
      <c r="J790" s="1">
        <f t="shared" si="552"/>
        <v>11.287665882939823</v>
      </c>
      <c r="K790" s="1">
        <f t="shared" si="552"/>
        <v>13.045262564877772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0.93933583539438958</v>
      </c>
      <c r="G791" s="1">
        <f t="shared" ref="G791:K791" si="555">G233</f>
        <v>2.0213650694454901</v>
      </c>
      <c r="H791" s="1">
        <f t="shared" si="555"/>
        <v>0.51794775984152519</v>
      </c>
      <c r="I791" s="1">
        <f t="shared" si="555"/>
        <v>0.81125646700681031</v>
      </c>
      <c r="J791" s="1">
        <f t="shared" si="555"/>
        <v>0.21053310452095805</v>
      </c>
      <c r="K791" s="1">
        <f t="shared" si="555"/>
        <v>0.37653395966188746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1.785631744574411</v>
      </c>
      <c r="G792" s="1">
        <f t="shared" ref="G792:K792" si="556">G239</f>
        <v>0.30902926403557518</v>
      </c>
      <c r="H792" s="1">
        <f t="shared" si="556"/>
        <v>0.23093876769037905</v>
      </c>
      <c r="I792" s="1">
        <f t="shared" si="556"/>
        <v>0.99175665076918618</v>
      </c>
      <c r="J792" s="1">
        <f t="shared" si="556"/>
        <v>2.8971753846297252</v>
      </c>
      <c r="K792" s="1">
        <f t="shared" si="556"/>
        <v>1.1143910664219312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0.43116812180642722</v>
      </c>
      <c r="K793" s="1">
        <f t="shared" si="557"/>
        <v>0.64971719159475305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3.4886455555581182E-2</v>
      </c>
      <c r="J794" s="1">
        <f t="shared" si="558"/>
        <v>0.2417855766443735</v>
      </c>
      <c r="K794" s="1">
        <f t="shared" si="558"/>
        <v>3.3689900138613948E-2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1.939532716095981</v>
      </c>
      <c r="G795" s="1">
        <f t="shared" ref="G795:K795" si="559">G272</f>
        <v>1.8613353595913624</v>
      </c>
      <c r="H795" s="1">
        <f t="shared" si="559"/>
        <v>2.5518559373993437</v>
      </c>
      <c r="I795" s="1">
        <f t="shared" si="559"/>
        <v>2.24544934983675</v>
      </c>
      <c r="J795" s="1">
        <f t="shared" si="559"/>
        <v>0.60252456801177523</v>
      </c>
      <c r="K795" s="1">
        <f t="shared" si="559"/>
        <v>2.1629594392304607E-2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1.0810643275818519</v>
      </c>
      <c r="K796" s="1">
        <f t="shared" si="560"/>
        <v>1.9905531405993515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0.70523925595696646</v>
      </c>
      <c r="G797" s="1">
        <f t="shared" ref="G797:K797" si="561">G281</f>
        <v>1.7969505635453811</v>
      </c>
      <c r="H797" s="1">
        <f t="shared" si="561"/>
        <v>3.3224790343548247</v>
      </c>
      <c r="I797" s="1">
        <f t="shared" si="561"/>
        <v>4.06070049859989</v>
      </c>
      <c r="J797" s="1">
        <f t="shared" si="561"/>
        <v>1.6730099023928715</v>
      </c>
      <c r="K797" s="1">
        <f t="shared" si="561"/>
        <v>0.24887453140066107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3.6454346712310381</v>
      </c>
      <c r="K798" s="1">
        <f t="shared" si="562"/>
        <v>7.7811617235972719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0.24221788346929216</v>
      </c>
      <c r="J799" s="1">
        <f t="shared" si="563"/>
        <v>0.50497022612080233</v>
      </c>
      <c r="K799" s="1">
        <f t="shared" si="563"/>
        <v>0.82871145707099703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7.1230181623373658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7.6293834859584173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7.3776695023382253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8.3995963080931002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9.8731569125896073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11.711208376450347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9.0033480503213248</v>
      </c>
      <c r="G801" s="1">
        <f t="shared" ref="G801:K801" si="564">G802</f>
        <v>10.610325946231026</v>
      </c>
      <c r="H801" s="1">
        <f t="shared" si="564"/>
        <v>9.7219635085774776</v>
      </c>
      <c r="I801" s="1">
        <f t="shared" si="564"/>
        <v>12.572125330438338</v>
      </c>
      <c r="J801" s="1">
        <f t="shared" si="564"/>
        <v>9.2012016653630013</v>
      </c>
      <c r="K801" s="1">
        <f t="shared" si="564"/>
        <v>8.9507935147780451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9.0033480503213248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10.610325946231026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9.7219635085774776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12.572125330438338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9.2012016653630013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8.9507935147780451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0.62649927576731279</v>
      </c>
      <c r="G803" s="1">
        <f t="shared" ref="G803:K803" si="566">G804</f>
        <v>0.73777037551524849</v>
      </c>
      <c r="H803" s="1">
        <f t="shared" si="566"/>
        <v>0.87130380716628497</v>
      </c>
      <c r="I803" s="1">
        <f t="shared" si="566"/>
        <v>0.95142087198379555</v>
      </c>
      <c r="J803" s="1">
        <f t="shared" si="566"/>
        <v>1.1972982813159923</v>
      </c>
      <c r="K803" s="1">
        <f t="shared" si="566"/>
        <v>1.2046810063852047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0.62649927576731279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0.73777037551524849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0.87130380716628497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0.95142087198379555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1.1972982813159923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1.2046810063852047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7.7987473330758617</v>
      </c>
      <c r="G805" s="1">
        <f>[1]Industry!C$21</f>
        <v>8.0829708765206103</v>
      </c>
      <c r="H805" s="1">
        <f>[1]Industry!D$21</f>
        <v>5.6137663218858602</v>
      </c>
      <c r="I805" s="1">
        <f>[1]Industry!E$21</f>
        <v>5.5477255777258057</v>
      </c>
      <c r="J805" s="1">
        <f>[1]Industry!F$21</f>
        <v>5.050235727391911</v>
      </c>
      <c r="K805" s="1">
        <f>[1]Industry!G$21</f>
        <v>3.4185790420244173E-2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7.7987473330758617</v>
      </c>
      <c r="G806" s="1">
        <f t="shared" ref="G806:K806" si="568">G805</f>
        <v>8.0829708765206103</v>
      </c>
      <c r="H806" s="1">
        <f t="shared" si="568"/>
        <v>5.6137663218858602</v>
      </c>
      <c r="I806" s="1">
        <f t="shared" si="568"/>
        <v>5.5477255777258057</v>
      </c>
      <c r="J806" s="1">
        <f t="shared" si="568"/>
        <v>5.050235727391911</v>
      </c>
      <c r="K806" s="1">
        <f t="shared" si="568"/>
        <v>3.4185790420244173E-2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7.7987473330758617</v>
      </c>
      <c r="G808" s="1">
        <f t="shared" ref="G808:K808" si="569">G806</f>
        <v>8.0829708765206103</v>
      </c>
      <c r="H808" s="1">
        <f t="shared" si="569"/>
        <v>5.6137663218858602</v>
      </c>
      <c r="I808" s="1">
        <f t="shared" si="569"/>
        <v>5.5477255777258057</v>
      </c>
      <c r="J808" s="1">
        <f t="shared" si="569"/>
        <v>5.050235727391911</v>
      </c>
      <c r="K808" s="1">
        <f t="shared" si="569"/>
        <v>3.4185790420244173E-2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0.14861880838494437</v>
      </c>
      <c r="I809" s="1">
        <f>[1]Industry!E$22</f>
        <v>0.15098045703364255</v>
      </c>
      <c r="J809" s="1">
        <f>[1]Industry!F$22</f>
        <v>2.3577702019100792</v>
      </c>
      <c r="K809" s="1">
        <f>[1]Industry!G$22</f>
        <v>2.3589672187683672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0.14861880838494437</v>
      </c>
      <c r="I810" s="1">
        <f t="shared" si="572"/>
        <v>0.15098045703364255</v>
      </c>
      <c r="J810" s="1">
        <f t="shared" si="572"/>
        <v>2.3577702019100792</v>
      </c>
      <c r="K810" s="1">
        <f t="shared" si="572"/>
        <v>2.3589672187683672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1.1175528170424071E-2</v>
      </c>
      <c r="I811" s="1">
        <f>[1]Industry!E$23</f>
        <v>4.1990224847901665</v>
      </c>
      <c r="J811" s="1">
        <f>[1]Industry!F$23</f>
        <v>9.1341377926674969</v>
      </c>
      <c r="K811" s="1">
        <f>[1]Industry!G$23</f>
        <v>21.785286166926316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1.1175528170424071E-2</v>
      </c>
      <c r="I812" s="1">
        <f t="shared" si="575"/>
        <v>4.1990224847901665</v>
      </c>
      <c r="J812" s="1">
        <f t="shared" si="575"/>
        <v>9.1341377926674969</v>
      </c>
      <c r="K812" s="1">
        <f t="shared" si="575"/>
        <v>21.785286166926316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0.75505085111190717</v>
      </c>
      <c r="G813" s="1">
        <f>[1]Industry!C$24</f>
        <v>0.95055719180420861</v>
      </c>
      <c r="H813" s="1">
        <f>[1]Industry!D$24</f>
        <v>2.3714506626982454</v>
      </c>
      <c r="I813" s="1">
        <f>[1]Industry!E$24</f>
        <v>3.5471057657525273</v>
      </c>
      <c r="J813" s="1">
        <f>[1]Industry!F$24</f>
        <v>3.6917588205884204</v>
      </c>
      <c r="K813" s="1">
        <f>[1]Industry!G$24</f>
        <v>4.6649843740120867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0.75505085111190717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0.95055719180420861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2.1928570065929218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3.3521620092575635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3.4746786438649577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4.5225691418965912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0.17859365610532363</v>
      </c>
      <c r="I815" s="1">
        <f t="shared" si="580"/>
        <v>0.19494375649496387</v>
      </c>
      <c r="J815" s="1">
        <f t="shared" si="580"/>
        <v>0.21708017672346269</v>
      </c>
      <c r="K815" s="1">
        <f t="shared" si="580"/>
        <v>0.14241523211549545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72.732615352823117</v>
      </c>
      <c r="G816" s="17">
        <f>[1]Industry!C$71</f>
        <v>74.150037434807729</v>
      </c>
      <c r="H816" s="17">
        <f>[1]Industry!D$71</f>
        <v>76.124305672260903</v>
      </c>
      <c r="I816" s="17">
        <f>[1]Industry!E$71</f>
        <v>77.075976574284624</v>
      </c>
      <c r="J816" s="17">
        <f>[1]Industry!F$71</f>
        <v>78.02792978308662</v>
      </c>
      <c r="K816" s="17">
        <f>[1]Industry!G$71</f>
        <v>77.968200352611504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58.99815550769182</v>
      </c>
      <c r="G817" s="18">
        <f t="shared" ref="G817:K817" si="581">SUM(G818:G820)</f>
        <v>61.359299056844534</v>
      </c>
      <c r="H817" s="18">
        <f t="shared" si="581"/>
        <v>65.243759369170462</v>
      </c>
      <c r="I817" s="18">
        <f t="shared" si="581"/>
        <v>68.448532619549525</v>
      </c>
      <c r="J817" s="18">
        <f t="shared" si="581"/>
        <v>70.244747126420421</v>
      </c>
      <c r="K817" s="18">
        <f t="shared" si="581"/>
        <v>73.405699774650003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9.8168727700650553</v>
      </c>
      <c r="G818" s="1">
        <f>[1]Industry!C$55</f>
        <v>10.335425395923643</v>
      </c>
      <c r="H818" s="1">
        <f>[1]Industry!D$55</f>
        <v>10.595798169226702</v>
      </c>
      <c r="I818" s="1">
        <f>[1]Industry!E$55</f>
        <v>10.754267059892104</v>
      </c>
      <c r="J818" s="1">
        <f>[1]Industry!F$55</f>
        <v>10.755373606467108</v>
      </c>
      <c r="K818" s="1">
        <f>[1]Industry!G$55</f>
        <v>11.097504494794293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1.1178850854557671</v>
      </c>
      <c r="G819" s="1">
        <f>[1]Industry!C$56</f>
        <v>1.4020130324168751</v>
      </c>
      <c r="H819" s="1">
        <f>[1]Industry!D$56</f>
        <v>3.2164213329508011</v>
      </c>
      <c r="I819" s="1">
        <f>[1]Industry!E$56</f>
        <v>4.8732677021149389</v>
      </c>
      <c r="J819" s="1">
        <f>[1]Industry!F$56</f>
        <v>4.9681664105419197</v>
      </c>
      <c r="K819" s="1">
        <f>[1]Industry!G$56</f>
        <v>6.3690134341451055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49.621860628504017</v>
      </c>
      <c r="H820" s="1">
        <f>[1]Industry!D$3-([1]Industry!D$6-[1]Industry!D$70)</f>
        <v>51.431539866992956</v>
      </c>
      <c r="I820" s="1">
        <f>[1]Industry!E$3-([1]Industry!E$6-[1]Industry!E$70)</f>
        <v>52.82099785754248</v>
      </c>
      <c r="J820" s="1">
        <f>[1]Industry!F$3-([1]Industry!F$6-[1]Industry!F$70)</f>
        <v>54.521207109411392</v>
      </c>
      <c r="K820" s="1">
        <f>[1]Industry!G$3-([1]Industry!G$6-[1]Industry!G$70)</f>
        <v>55.9391818457106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8.7653897134713343</v>
      </c>
      <c r="G821" s="1">
        <f t="shared" ref="G821:K821" si="583">SUM(G822:G823)</f>
        <v>6.2839229918609725</v>
      </c>
      <c r="H821" s="1">
        <f t="shared" si="583"/>
        <v>6.2816526114204025</v>
      </c>
      <c r="I821" s="1">
        <f t="shared" si="583"/>
        <v>5.1439412115110672</v>
      </c>
      <c r="J821" s="1">
        <f t="shared" si="583"/>
        <v>2.6627163489974701</v>
      </c>
      <c r="K821" s="1">
        <f t="shared" si="583"/>
        <v>0.58606824145743486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6.9191973313412589</v>
      </c>
      <c r="G822" s="1">
        <f>[1]Industry!C$57</f>
        <v>6.2486656458991234</v>
      </c>
      <c r="H822" s="1">
        <f>[1]Industry!D$57</f>
        <v>6.2348856570365054</v>
      </c>
      <c r="I822" s="1">
        <f>[1]Industry!E$57</f>
        <v>5.0900190958921359</v>
      </c>
      <c r="J822" s="1">
        <f>[1]Industry!F$57</f>
        <v>2.5893666554873827</v>
      </c>
      <c r="K822" s="1">
        <f>[1]Industry!G$57</f>
        <v>0.58606824145743486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1.8461923821300754</v>
      </c>
      <c r="G823" s="1">
        <f>[1]Industry!C$58</f>
        <v>3.5257345961849373E-2</v>
      </c>
      <c r="H823" s="1">
        <f>[1]Industry!D$58</f>
        <v>4.6766954383897164E-2</v>
      </c>
      <c r="I823" s="1">
        <f>[1]Industry!E$58</f>
        <v>5.3922115618931635E-2</v>
      </c>
      <c r="J823" s="1">
        <f>[1]Industry!F$58</f>
        <v>7.3349693510087521E-2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28.931986478933808</v>
      </c>
      <c r="G824" s="1">
        <f t="shared" ref="G824:K824" si="584">SUM(G825:G827)</f>
        <v>26.021359345951687</v>
      </c>
      <c r="H824" s="1">
        <f t="shared" si="584"/>
        <v>29.760870861931704</v>
      </c>
      <c r="I824" s="1">
        <f t="shared" si="584"/>
        <v>21.16778255601934</v>
      </c>
      <c r="J824" s="1">
        <f t="shared" si="584"/>
        <v>14.566969850485954</v>
      </c>
      <c r="K824" s="1">
        <f t="shared" si="584"/>
        <v>3.2774089408670721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28.620721941435544</v>
      </c>
      <c r="G825" s="1">
        <f>[1]Industry!C$59</f>
        <v>25.628654005125529</v>
      </c>
      <c r="H825" s="1">
        <f>[1]Industry!D$59</f>
        <v>28.237523860535656</v>
      </c>
      <c r="I825" s="1">
        <f>[1]Industry!E$59</f>
        <v>17.993207428879359</v>
      </c>
      <c r="J825" s="1">
        <f>[1]Industry!F$59</f>
        <v>11.36284730807316</v>
      </c>
      <c r="K825" s="1">
        <f>[1]Industry!G$59</f>
        <v>0.1975100704787037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0.38029774996287802</v>
      </c>
      <c r="I826" s="1">
        <f>[1]Industry!E$60</f>
        <v>0.40631989510057498</v>
      </c>
      <c r="J826" s="1">
        <f>[1]Industry!F$60</f>
        <v>0.43504706885818734</v>
      </c>
      <c r="K826" s="1">
        <f>[1]Industry!G$60</f>
        <v>0.27556288611192037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0.31126453749826283</v>
      </c>
      <c r="G827" s="1">
        <f>[1]Industry!C$68</f>
        <v>0.39270534082615755</v>
      </c>
      <c r="H827" s="1">
        <f>[1]Industry!D$68</f>
        <v>1.1430492514331694</v>
      </c>
      <c r="I827" s="1">
        <f>[1]Industry!E$68</f>
        <v>2.768255232039404</v>
      </c>
      <c r="J827" s="1">
        <f>[1]Industry!F$68</f>
        <v>2.7690754735546061</v>
      </c>
      <c r="K827" s="1">
        <f>[1]Industry!G$68</f>
        <v>2.8043359842764479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2.368153869708796</v>
      </c>
      <c r="G828" s="1">
        <f t="shared" ref="G828:K828" si="587">G829</f>
        <v>2.3076820950844921</v>
      </c>
      <c r="H828" s="1">
        <f t="shared" si="587"/>
        <v>0.20825703534812379</v>
      </c>
      <c r="I828" s="1">
        <f t="shared" si="587"/>
        <v>4.1411327642847086E-2</v>
      </c>
      <c r="J828" s="1">
        <f t="shared" si="587"/>
        <v>6.7328424326160846E-2</v>
      </c>
      <c r="K828" s="1">
        <f t="shared" si="587"/>
        <v>1.5947052592848596E-2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2.368153869708796</v>
      </c>
      <c r="G829" s="1">
        <f>[1]Industry!C$61</f>
        <v>2.3076820950844921</v>
      </c>
      <c r="H829" s="1">
        <f>[1]Industry!D$61</f>
        <v>0.20825703534812379</v>
      </c>
      <c r="I829" s="1">
        <f>[1]Industry!E$61</f>
        <v>4.1411327642847086E-2</v>
      </c>
      <c r="J829" s="1">
        <f>[1]Industry!F$61</f>
        <v>6.7328424326160846E-2</v>
      </c>
      <c r="K829" s="1">
        <f>[1]Industry!G$61</f>
        <v>1.5947052592848596E-2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11.772942719864819</v>
      </c>
      <c r="G830" s="1">
        <f t="shared" ref="G830:K830" si="588">G831+G841</f>
        <v>12.637243772807867</v>
      </c>
      <c r="H830" s="1">
        <f t="shared" si="588"/>
        <v>12.543651611766652</v>
      </c>
      <c r="I830" s="1">
        <f t="shared" si="588"/>
        <v>16.476588435836092</v>
      </c>
      <c r="J830" s="1">
        <f t="shared" si="588"/>
        <v>19.869885538418096</v>
      </c>
      <c r="K830" s="1">
        <f t="shared" si="588"/>
        <v>23.472321074375628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5.1878815123838162</v>
      </c>
      <c r="G831" s="1">
        <f>[1]Industry!C$62</f>
        <v>5.5689528878665477</v>
      </c>
      <c r="H831" s="1">
        <f>[1]Industry!D$62</f>
        <v>5.6866499443130172</v>
      </c>
      <c r="I831" s="1">
        <f>[1]Industry!E$62</f>
        <v>8.6282007582784122</v>
      </c>
      <c r="J831" s="1">
        <f>[1]Industry!F$62</f>
        <v>10.546887784073984</v>
      </c>
      <c r="K831" s="1">
        <f>[1]Industry!G$62</f>
        <v>12.346673116747802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0.90752316144036771</v>
      </c>
      <c r="G832" s="1">
        <f t="shared" ref="G832:K832" si="589">IFERROR(G791/G$790,0)*G$831</f>
        <v>1.8796940825955055</v>
      </c>
      <c r="H832" s="1">
        <f t="shared" si="589"/>
        <v>0.44470619017910684</v>
      </c>
      <c r="I832" s="1">
        <f t="shared" si="589"/>
        <v>0.83466021401617918</v>
      </c>
      <c r="J832" s="1">
        <f t="shared" si="589"/>
        <v>0.19671640277475616</v>
      </c>
      <c r="K832" s="1">
        <f t="shared" si="589"/>
        <v>0.35637011475848246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1.7251573983910287</v>
      </c>
      <c r="G833" s="1">
        <f t="shared" si="590"/>
        <v>0.2873703952526816</v>
      </c>
      <c r="H833" s="1">
        <f t="shared" si="590"/>
        <v>0.19828235105345185</v>
      </c>
      <c r="I833" s="1">
        <f t="shared" si="590"/>
        <v>1.0203676051263195</v>
      </c>
      <c r="J833" s="1">
        <f t="shared" si="590"/>
        <v>2.7070418268362912</v>
      </c>
      <c r="K833" s="1">
        <f t="shared" si="590"/>
        <v>1.0547140889582001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0.40287175789242619</v>
      </c>
      <c r="K834" s="1">
        <f t="shared" si="590"/>
        <v>0.61492405714771281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3.5892886706618846E-2</v>
      </c>
      <c r="J835" s="1">
        <f t="shared" si="590"/>
        <v>0.22591786212683934</v>
      </c>
      <c r="K835" s="1">
        <f t="shared" si="590"/>
        <v>3.1885765601011508E-2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1.8738461750364528</v>
      </c>
      <c r="G836" s="1">
        <f t="shared" si="590"/>
        <v>1.7308803412287377</v>
      </c>
      <c r="H836" s="1">
        <f t="shared" si="590"/>
        <v>2.1910050004927419</v>
      </c>
      <c r="I836" s="1">
        <f t="shared" si="590"/>
        <v>2.3102277900010857</v>
      </c>
      <c r="J836" s="1">
        <f t="shared" si="590"/>
        <v>0.56298255741006908</v>
      </c>
      <c r="K836" s="1">
        <f t="shared" si="590"/>
        <v>2.047130368449801E-2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1.010117084312707</v>
      </c>
      <c r="K837" s="1">
        <f t="shared" si="590"/>
        <v>1.8839566337794285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0.68135477751596651</v>
      </c>
      <c r="G838" s="1">
        <f t="shared" si="590"/>
        <v>1.6710080687896236</v>
      </c>
      <c r="H838" s="1">
        <f t="shared" si="590"/>
        <v>2.8526564025877166</v>
      </c>
      <c r="I838" s="1">
        <f t="shared" si="590"/>
        <v>4.177846692208294</v>
      </c>
      <c r="J838" s="1">
        <f t="shared" si="590"/>
        <v>1.5632149184049564</v>
      </c>
      <c r="K838" s="1">
        <f t="shared" si="590"/>
        <v>0.23554700191015579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3.4061949388275821</v>
      </c>
      <c r="K839" s="1">
        <f t="shared" si="590"/>
        <v>7.3644711857668588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0.24920557021991441</v>
      </c>
      <c r="J840" s="1">
        <f t="shared" si="590"/>
        <v>0.47183043548835712</v>
      </c>
      <c r="K840" s="1">
        <f t="shared" si="590"/>
        <v>0.78433296514145301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6.5850612074810018</v>
      </c>
      <c r="G841" s="1">
        <f>[1]Industry!C$63</f>
        <v>7.0682908849413204</v>
      </c>
      <c r="H841" s="1">
        <f>[1]Industry!D$63</f>
        <v>6.8570016674536349</v>
      </c>
      <c r="I841" s="1">
        <f>[1]Industry!E$63</f>
        <v>7.8483876775576791</v>
      </c>
      <c r="J841" s="1">
        <f>[1]Industry!F$63</f>
        <v>9.3229977543441134</v>
      </c>
      <c r="K841" s="1">
        <f>[1]Industry!G$63</f>
        <v>11.125647957627828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5.3119753496895754</v>
      </c>
      <c r="G842" s="1">
        <f t="shared" ref="G842:K842" si="591">G843</f>
        <v>6.2671658589071289</v>
      </c>
      <c r="H842" s="1">
        <f t="shared" si="591"/>
        <v>5.7521617425750087</v>
      </c>
      <c r="I842" s="1">
        <f t="shared" si="591"/>
        <v>7.4594610293934123</v>
      </c>
      <c r="J842" s="1">
        <f t="shared" si="591"/>
        <v>5.4900503269999303</v>
      </c>
      <c r="K842" s="1">
        <f t="shared" si="591"/>
        <v>5.3704761088668249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5.3119753496895754</v>
      </c>
      <c r="G843" s="1">
        <f>[1]Industry!C$64</f>
        <v>6.2671658589071289</v>
      </c>
      <c r="H843" s="1">
        <f>[1]Industry!D$64</f>
        <v>5.7521617425750087</v>
      </c>
      <c r="I843" s="1">
        <f>[1]Industry!E$64</f>
        <v>7.4594610293934123</v>
      </c>
      <c r="J843" s="1">
        <f>[1]Industry!F$64</f>
        <v>5.4900503269999303</v>
      </c>
      <c r="K843" s="1">
        <f>[1]Industry!G$64</f>
        <v>5.3704761088668249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0.46204321587839337</v>
      </c>
      <c r="G844" s="1">
        <f t="shared" ref="G844:K844" si="592">G845</f>
        <v>0.54472046058875834</v>
      </c>
      <c r="H844" s="1">
        <f t="shared" si="592"/>
        <v>0.64440177405006516</v>
      </c>
      <c r="I844" s="1">
        <f t="shared" si="592"/>
        <v>0.70563714672131495</v>
      </c>
      <c r="J844" s="1">
        <f t="shared" si="592"/>
        <v>0.89298496814817663</v>
      </c>
      <c r="K844" s="1">
        <f t="shared" si="592"/>
        <v>0.9035107547889043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0.46204321587839337</v>
      </c>
      <c r="G845" s="1">
        <f>[1]Industry!C$65</f>
        <v>0.54472046058875834</v>
      </c>
      <c r="H845" s="1">
        <f>[1]Industry!D$65</f>
        <v>0.64440177405006516</v>
      </c>
      <c r="I845" s="1">
        <f>[1]Industry!E$65</f>
        <v>0.70563714672131495</v>
      </c>
      <c r="J845" s="1">
        <f>[1]Industry!F$65</f>
        <v>0.89298496814817663</v>
      </c>
      <c r="K845" s="1">
        <f>[1]Industry!G$65</f>
        <v>0.9035107547889043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4.1177385918640512</v>
      </c>
      <c r="G846" s="1">
        <f t="shared" ref="G846:K846" si="593">G847</f>
        <v>4.26780862280288</v>
      </c>
      <c r="H846" s="1">
        <f t="shared" si="593"/>
        <v>2.9640686179557361</v>
      </c>
      <c r="I846" s="1">
        <f t="shared" si="593"/>
        <v>2.9291991050392268</v>
      </c>
      <c r="J846" s="1">
        <f t="shared" si="593"/>
        <v>2.6665244640629315</v>
      </c>
      <c r="K846" s="1">
        <f t="shared" si="593"/>
        <v>1.8597069988612849E-2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4.1177385918640512</v>
      </c>
      <c r="G847" s="1">
        <f>[1]Industry!C$66</f>
        <v>4.26780862280288</v>
      </c>
      <c r="H847" s="1">
        <f>[1]Industry!D$66</f>
        <v>2.9640686179557361</v>
      </c>
      <c r="I847" s="1">
        <f>[1]Industry!E$66</f>
        <v>2.9291991050392268</v>
      </c>
      <c r="J847" s="1">
        <f>[1]Industry!F$66</f>
        <v>2.6665244640629315</v>
      </c>
      <c r="K847" s="1">
        <f>[1]Industry!G$66</f>
        <v>1.8597069988612849E-2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0.14861880838494437</v>
      </c>
      <c r="I848" s="1">
        <f t="shared" si="594"/>
        <v>0.15098045703364255</v>
      </c>
      <c r="J848" s="1">
        <f t="shared" si="594"/>
        <v>2.3577702019100792</v>
      </c>
      <c r="K848" s="1">
        <f t="shared" si="594"/>
        <v>2.3589672187683672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0.14861880838494437</v>
      </c>
      <c r="I849" s="1">
        <f>[1]Industry!E$67</f>
        <v>0.15098045703364255</v>
      </c>
      <c r="J849" s="1">
        <f>[1]Industry!F$67</f>
        <v>2.3577702019100792</v>
      </c>
      <c r="K849" s="1">
        <f>[1]Industry!G$67</f>
        <v>2.3589672187683672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3.2071061307493012</v>
      </c>
      <c r="J850" s="1">
        <f t="shared" si="595"/>
        <v>7.3229611423199712</v>
      </c>
      <c r="K850" s="1">
        <f t="shared" si="595"/>
        <v>17.688060923015534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3.2071061307493012</v>
      </c>
      <c r="J851" s="1">
        <f>[1]Industry!F$69</f>
        <v>7.3229611423199712</v>
      </c>
      <c r="K851" s="1">
        <f>[1]Industry!G$69</f>
        <v>17.688060923015534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4.9273897662722561</v>
      </c>
      <c r="H852" s="1">
        <f t="shared" si="596"/>
        <v>4.9450073738152476</v>
      </c>
      <c r="I852" s="1">
        <f t="shared" si="596"/>
        <v>5.1072770538750465</v>
      </c>
      <c r="J852" s="1">
        <f t="shared" si="596"/>
        <v>7.0878944545341618</v>
      </c>
      <c r="K852" s="1">
        <f t="shared" si="596"/>
        <v>7.521666775461485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0.93018225447409186</v>
      </c>
      <c r="H853" s="1">
        <f>[1]Industry!D$6-H854</f>
        <v>0.93660426716448519</v>
      </c>
      <c r="I853" s="1">
        <f>[1]Industry!E$6-I854</f>
        <v>0.94094264154369789</v>
      </c>
      <c r="J853" s="1">
        <f>[1]Industry!F$6-J854</f>
        <v>0.68069595412532991</v>
      </c>
      <c r="K853" s="1">
        <f>[1]Industry!G$6-K854</f>
        <v>0.71134173651062493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3.9972075117981642</v>
      </c>
      <c r="H854" s="1">
        <f>[1]Industry!D$70</f>
        <v>4.0084031066507624</v>
      </c>
      <c r="I854" s="1">
        <f>[1]Industry!E$70</f>
        <v>4.1663344123313486</v>
      </c>
      <c r="J854" s="1">
        <f>[1]Industry!F$70</f>
        <v>6.4071985004088319</v>
      </c>
      <c r="K854" s="1">
        <f>[1]Industry!G$70</f>
        <v>6.8103250389508601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0.84261542941328404</v>
      </c>
      <c r="G856" s="4">
        <f t="shared" ref="G856:K856" si="597">IFERROR(G818/G763,"-")</f>
        <v>0.84306236513985322</v>
      </c>
      <c r="H856" s="4">
        <f t="shared" si="597"/>
        <v>0.84373276872970671</v>
      </c>
      <c r="I856" s="4">
        <f t="shared" si="597"/>
        <v>0.84485010804613003</v>
      </c>
      <c r="J856" s="4">
        <f t="shared" si="597"/>
        <v>0.84708478667897669</v>
      </c>
      <c r="K856" s="4">
        <f t="shared" si="597"/>
        <v>0.84931946531182412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3.0809801822513285</v>
      </c>
      <c r="G857" s="4">
        <f t="shared" si="600"/>
        <v>3.1055374774069073</v>
      </c>
      <c r="H857" s="4">
        <f t="shared" si="600"/>
        <v>3.1423734201402898</v>
      </c>
      <c r="I857" s="4">
        <f t="shared" si="600"/>
        <v>3.2037666580292492</v>
      </c>
      <c r="J857" s="4">
        <f t="shared" si="600"/>
        <v>3.3265531338071708</v>
      </c>
      <c r="K857" s="4">
        <f t="shared" si="600"/>
        <v>3.4493396095850883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1.0000000000000002</v>
      </c>
      <c r="G858" s="4">
        <f t="shared" si="601"/>
        <v>0.99999239715279697</v>
      </c>
      <c r="H858" s="4">
        <f t="shared" si="601"/>
        <v>0.99999217755774228</v>
      </c>
      <c r="I858" s="4">
        <f t="shared" si="601"/>
        <v>1.0002677756239684</v>
      </c>
      <c r="J858" s="4">
        <f t="shared" si="601"/>
        <v>0.99990233457124456</v>
      </c>
      <c r="K858" s="4">
        <f t="shared" si="601"/>
        <v>0.96497080946286673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0.77746213224363525</v>
      </c>
      <c r="G859" s="4">
        <f t="shared" ref="G859:K860" si="602">IFERROR(G822/G767,"-")</f>
        <v>0.77871988564932293</v>
      </c>
      <c r="H859" s="4">
        <f t="shared" si="602"/>
        <v>0.78060651575785611</v>
      </c>
      <c r="I859" s="4">
        <f t="shared" si="602"/>
        <v>0.78375089927207719</v>
      </c>
      <c r="J859" s="4">
        <f t="shared" si="602"/>
        <v>0.79003966630051892</v>
      </c>
      <c r="K859" s="4">
        <f t="shared" si="602"/>
        <v>0.79632843332896075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0.67612499999999998</v>
      </c>
      <c r="G860" s="4">
        <f t="shared" si="602"/>
        <v>0.67904999999999993</v>
      </c>
      <c r="H860" s="4">
        <f t="shared" si="602"/>
        <v>0.68343749999999981</v>
      </c>
      <c r="I860" s="4">
        <f t="shared" si="602"/>
        <v>0.6907500000000012</v>
      </c>
      <c r="J860" s="4">
        <f t="shared" si="602"/>
        <v>0.70537499999999953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0.80996898002316353</v>
      </c>
      <c r="G861" s="4">
        <f t="shared" ref="G861:K863" si="603">IFERROR(G825/G777,"-")</f>
        <v>0.80909471735356275</v>
      </c>
      <c r="H861" s="4">
        <f t="shared" si="603"/>
        <v>0.80239701977390732</v>
      </c>
      <c r="I861" s="4">
        <f t="shared" si="603"/>
        <v>0.80866017324079498</v>
      </c>
      <c r="J861" s="4">
        <f t="shared" si="603"/>
        <v>0.80394856994241359</v>
      </c>
      <c r="K861" s="4">
        <f t="shared" si="603"/>
        <v>0.53089605918748506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0.4746687583034947</v>
      </c>
      <c r="G863" s="4">
        <f t="shared" si="603"/>
        <v>0.5728945025410922</v>
      </c>
      <c r="H863" s="4">
        <f t="shared" si="603"/>
        <v>0.71100000000000019</v>
      </c>
      <c r="I863" s="4">
        <f t="shared" si="603"/>
        <v>0.71100000000000041</v>
      </c>
      <c r="J863" s="4">
        <f t="shared" si="603"/>
        <v>0.71100000000000041</v>
      </c>
      <c r="K863" s="4">
        <f t="shared" si="603"/>
        <v>0.72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0.66499999999999992</v>
      </c>
      <c r="G864" s="4">
        <f t="shared" ref="G864:K864" si="604">IFERROR(G829/G788,"-")</f>
        <v>0.66600000000000026</v>
      </c>
      <c r="H864" s="4">
        <f t="shared" si="604"/>
        <v>0.66750000000000009</v>
      </c>
      <c r="I864" s="4">
        <f t="shared" si="604"/>
        <v>0.67000000000000037</v>
      </c>
      <c r="J864" s="4">
        <f t="shared" si="604"/>
        <v>0.67499999999999993</v>
      </c>
      <c r="K864" s="4">
        <f t="shared" si="604"/>
        <v>0.6800000000000006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0.96613280069245411</v>
      </c>
      <c r="G865" s="4">
        <f t="shared" ref="G865:K865" si="605">IFERROR(G832/G791,"-")</f>
        <v>0.92991321113070957</v>
      </c>
      <c r="H865" s="4">
        <f t="shared" si="605"/>
        <v>0.85859274749092873</v>
      </c>
      <c r="I865" s="4">
        <f t="shared" si="605"/>
        <v>1.0288487648002593</v>
      </c>
      <c r="J865" s="4">
        <f t="shared" si="605"/>
        <v>0.93437278295192538</v>
      </c>
      <c r="K865" s="4">
        <f t="shared" si="605"/>
        <v>0.94644880126745712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0.96613280069245422</v>
      </c>
      <c r="G866" s="4">
        <f t="shared" si="606"/>
        <v>0.92991321113070946</v>
      </c>
      <c r="H866" s="4">
        <f t="shared" si="606"/>
        <v>0.85859274749092862</v>
      </c>
      <c r="I866" s="4">
        <f t="shared" si="606"/>
        <v>1.0288487648002596</v>
      </c>
      <c r="J866" s="4">
        <f t="shared" si="606"/>
        <v>0.93437278295192538</v>
      </c>
      <c r="K866" s="4">
        <f t="shared" si="606"/>
        <v>0.94644880126745723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0.9343727829519255</v>
      </c>
      <c r="K867" s="4">
        <f t="shared" si="606"/>
        <v>0.94644880126745712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1.0288487648002593</v>
      </c>
      <c r="J868" s="4">
        <f t="shared" si="606"/>
        <v>0.9343727829519255</v>
      </c>
      <c r="K868" s="4">
        <f t="shared" si="606"/>
        <v>0.94644880126745712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0.96613280069245422</v>
      </c>
      <c r="G869" s="4">
        <f t="shared" si="606"/>
        <v>0.92991321113070946</v>
      </c>
      <c r="H869" s="4">
        <f t="shared" si="606"/>
        <v>0.85859274749092873</v>
      </c>
      <c r="I869" s="4">
        <f t="shared" si="606"/>
        <v>1.0288487648002593</v>
      </c>
      <c r="J869" s="4">
        <f t="shared" si="606"/>
        <v>0.93437278295192538</v>
      </c>
      <c r="K869" s="4">
        <f t="shared" si="606"/>
        <v>0.94644880126745723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0.9343727829519255</v>
      </c>
      <c r="K870" s="4">
        <f t="shared" si="606"/>
        <v>0.94644880126745723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0.96613280069245411</v>
      </c>
      <c r="G871" s="4">
        <f t="shared" si="606"/>
        <v>0.92991321113070968</v>
      </c>
      <c r="H871" s="4">
        <f t="shared" si="606"/>
        <v>0.85859274749092873</v>
      </c>
      <c r="I871" s="4">
        <f t="shared" si="606"/>
        <v>1.0288487648002593</v>
      </c>
      <c r="J871" s="4">
        <f t="shared" si="606"/>
        <v>0.93437278295192538</v>
      </c>
      <c r="K871" s="4">
        <f t="shared" si="606"/>
        <v>0.94644880126745712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0.93437278295192527</v>
      </c>
      <c r="K872" s="4">
        <f t="shared" si="606"/>
        <v>0.94644880126745712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1.0288487648002593</v>
      </c>
      <c r="J873" s="4">
        <f t="shared" si="606"/>
        <v>0.93437278295192538</v>
      </c>
      <c r="K873" s="4">
        <f t="shared" si="606"/>
        <v>0.94644880126745723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0.92447626236575009</v>
      </c>
      <c r="G874" s="4">
        <f t="shared" si="606"/>
        <v>0.92645636412827248</v>
      </c>
      <c r="H874" s="4">
        <f t="shared" si="606"/>
        <v>0.92942651677205468</v>
      </c>
      <c r="I874" s="4">
        <f t="shared" si="606"/>
        <v>0.93437677117835705</v>
      </c>
      <c r="J874" s="4">
        <f t="shared" si="606"/>
        <v>0.94427727999096556</v>
      </c>
      <c r="K874" s="4">
        <f>IFERROR(K841/K800,"-")</f>
        <v>0.94999999999999984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0.5899999999999993</v>
      </c>
      <c r="G875" s="4">
        <f t="shared" ref="G875:K875" si="607">IFERROR(G843/G802,"-")</f>
        <v>0.59066666666666701</v>
      </c>
      <c r="H875" s="4">
        <f t="shared" si="607"/>
        <v>0.59166666666666679</v>
      </c>
      <c r="I875" s="4">
        <f t="shared" si="607"/>
        <v>0.59333333333333327</v>
      </c>
      <c r="J875" s="4">
        <f t="shared" si="607"/>
        <v>0.59666666666666734</v>
      </c>
      <c r="K875" s="4">
        <f t="shared" si="607"/>
        <v>0.59999999999999976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0.73750000000000027</v>
      </c>
      <c r="G876" s="4">
        <f t="shared" ref="G876:K876" si="608">IFERROR(G845/G804,"-")</f>
        <v>0.73833333333333317</v>
      </c>
      <c r="H876" s="4">
        <f t="shared" si="608"/>
        <v>0.73958333333333359</v>
      </c>
      <c r="I876" s="4">
        <f t="shared" si="608"/>
        <v>0.74166666666666659</v>
      </c>
      <c r="J876" s="4">
        <f t="shared" si="608"/>
        <v>0.74583333333333257</v>
      </c>
      <c r="K876" s="4">
        <f t="shared" si="608"/>
        <v>0.75000000000000067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0.52799999999999947</v>
      </c>
      <c r="G877" s="4">
        <f t="shared" ref="G877:K877" si="609">IFERROR(G847/G806,"-")</f>
        <v>0.52799999999999969</v>
      </c>
      <c r="H877" s="4">
        <f t="shared" si="609"/>
        <v>0.52800000000000036</v>
      </c>
      <c r="I877" s="4">
        <f t="shared" si="609"/>
        <v>0.52800000000000025</v>
      </c>
      <c r="J877" s="4">
        <f t="shared" si="609"/>
        <v>0.52800000000000047</v>
      </c>
      <c r="K877" s="4">
        <f t="shared" si="609"/>
        <v>0.54400000000000048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0.76377445997638349</v>
      </c>
      <c r="J879" s="4">
        <f t="shared" si="611"/>
        <v>0.80171345216606404</v>
      </c>
      <c r="K879" s="4">
        <f t="shared" si="611"/>
        <v>0.81192694865165238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140.11411933528339</v>
      </c>
      <c r="G880" s="17">
        <f t="shared" si="612"/>
        <v>139.79299050841388</v>
      </c>
      <c r="H880" s="17">
        <f t="shared" si="612"/>
        <v>141.99576834381128</v>
      </c>
      <c r="I880" s="17">
        <f t="shared" si="612"/>
        <v>137.33497728602336</v>
      </c>
      <c r="J880" s="17">
        <f t="shared" si="612"/>
        <v>127.87027391569414</v>
      </c>
      <c r="K880" s="17">
        <f t="shared" si="612"/>
        <v>104.61839420214753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60.953233051287754</v>
      </c>
      <c r="G881" s="1">
        <f>[1]Services!C$11</f>
        <v>60.1423856199075</v>
      </c>
      <c r="H881" s="1">
        <f>[1]Services!D$11</f>
        <v>65.445375397882046</v>
      </c>
      <c r="I881" s="1">
        <f>[1]Services!E$11</f>
        <v>65.570888618745698</v>
      </c>
      <c r="J881" s="1">
        <f>[1]Services!F$11</f>
        <v>65.41330968111194</v>
      </c>
      <c r="K881" s="1">
        <f>[1]Services!G$11</f>
        <v>64.621743824314876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2.6256575227250574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1.460439108996643E-2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2.5082776941300007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2.0707757428866045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1.3462609846096691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0.61535395991827169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1.3328009536502556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1.4256609746082616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1.4007250451233473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1.4848610897005665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1.4763175334601029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2.4002308441358253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58.702120254209269</v>
      </c>
      <c r="H884" s="1">
        <f>[1]Services!D$11-[1]Services!D$28</f>
        <v>61.5363726586287</v>
      </c>
      <c r="I884" s="1">
        <f>[1]Services!E$11-[1]Services!E$28</f>
        <v>62.01525178615853</v>
      </c>
      <c r="J884" s="1">
        <f>[1]Services!F$11-[1]Services!F$28</f>
        <v>62.590731163042165</v>
      </c>
      <c r="K884" s="1">
        <f>[1]Services!G$11-[1]Services!G$28</f>
        <v>61.606159020260776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30.257360472189561</v>
      </c>
      <c r="G885" s="1">
        <f t="shared" ref="G885:K885" si="615">G886</f>
        <v>26.726248365143224</v>
      </c>
      <c r="H885" s="1">
        <f t="shared" si="615"/>
        <v>25.02224267085386</v>
      </c>
      <c r="I885" s="1">
        <f t="shared" si="615"/>
        <v>17.924335525870795</v>
      </c>
      <c r="J885" s="1">
        <f t="shared" si="615"/>
        <v>6.3564670561043251</v>
      </c>
      <c r="K885" s="1">
        <f t="shared" si="615"/>
        <v>0.71053790916998671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30.257360472189561</v>
      </c>
      <c r="G886" s="1">
        <f t="shared" ref="G886:K886" si="616">SUM(G889,G891)</f>
        <v>26.726248365143224</v>
      </c>
      <c r="H886" s="1">
        <f t="shared" si="616"/>
        <v>25.02224267085386</v>
      </c>
      <c r="I886" s="1">
        <f t="shared" si="616"/>
        <v>17.924335525870795</v>
      </c>
      <c r="J886" s="1">
        <f t="shared" si="616"/>
        <v>6.3564670561043251</v>
      </c>
      <c r="K886" s="1">
        <f t="shared" si="616"/>
        <v>0.71053790916998671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30.257360472189561</v>
      </c>
      <c r="G887" s="1">
        <f t="shared" ref="G887:K887" si="617">G888</f>
        <v>26.726248365143224</v>
      </c>
      <c r="H887" s="1">
        <f t="shared" si="617"/>
        <v>24.97820237119366</v>
      </c>
      <c r="I887" s="1">
        <f t="shared" si="617"/>
        <v>17.905275114393483</v>
      </c>
      <c r="J887" s="1">
        <f t="shared" si="617"/>
        <v>6.2803375681049243</v>
      </c>
      <c r="K887" s="1">
        <f t="shared" si="617"/>
        <v>1.0958219794979527E-3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30.257360472189561</v>
      </c>
      <c r="G888" s="1">
        <f>[1]Services!C$12</f>
        <v>26.726248365143224</v>
      </c>
      <c r="H888" s="1">
        <f>[1]Services!D$12</f>
        <v>24.97820237119366</v>
      </c>
      <c r="I888" s="1">
        <f>[1]Services!E$12</f>
        <v>17.905275114393483</v>
      </c>
      <c r="J888" s="1">
        <f>[1]Services!F$12</f>
        <v>6.2803375681049243</v>
      </c>
      <c r="K888" s="1">
        <f>[1]Services!G$12</f>
        <v>1.0958219794979527E-3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30.257360472189561</v>
      </c>
      <c r="G889" s="1">
        <f t="shared" ref="G889:K889" si="618">G888</f>
        <v>26.726248365143224</v>
      </c>
      <c r="H889" s="1">
        <f t="shared" si="618"/>
        <v>24.97820237119366</v>
      </c>
      <c r="I889" s="1">
        <f t="shared" si="618"/>
        <v>17.905275114393483</v>
      </c>
      <c r="J889" s="1">
        <f t="shared" si="618"/>
        <v>6.2803375681049243</v>
      </c>
      <c r="K889" s="1">
        <f t="shared" si="618"/>
        <v>1.0958219794979527E-3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4.4040299660198262E-2</v>
      </c>
      <c r="I890">
        <f t="shared" si="619"/>
        <v>1.9060411477312987E-2</v>
      </c>
      <c r="J890">
        <f t="shared" si="619"/>
        <v>7.61294879994006E-2</v>
      </c>
      <c r="K890">
        <f t="shared" si="619"/>
        <v>0.70944208719048873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4.4040299660198262E-2</v>
      </c>
      <c r="I891">
        <f>[1]Services!E$13</f>
        <v>1.9060411477312987E-2</v>
      </c>
      <c r="J891">
        <f>[1]Services!F$13</f>
        <v>7.61294879994006E-2</v>
      </c>
      <c r="K891">
        <f>[1]Services!G$13</f>
        <v>0.70944208719048873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26.952701370964672</v>
      </c>
      <c r="G892" s="1">
        <f t="shared" ref="G892:K892" si="620">SUM(G893:G895)</f>
        <v>28.28853919718091</v>
      </c>
      <c r="H892" s="1">
        <f t="shared" si="620"/>
        <v>27.007833960986193</v>
      </c>
      <c r="I892" s="1">
        <f t="shared" si="620"/>
        <v>27.333709873173458</v>
      </c>
      <c r="J892" s="1">
        <f t="shared" si="620"/>
        <v>27.165416821384273</v>
      </c>
      <c r="K892" s="1">
        <f t="shared" si="620"/>
        <v>14.790314626870888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25.549485047432384</v>
      </c>
      <c r="G893" s="1">
        <f>SUM([1]Services!C$14:C$15)</f>
        <v>26.75066613972464</v>
      </c>
      <c r="H893" s="1">
        <f>SUM([1]Services!D$14:D$15)</f>
        <v>25.451873113262717</v>
      </c>
      <c r="I893" s="1">
        <f>SUM([1]Services!E$14:E$15)</f>
        <v>25.604253644913033</v>
      </c>
      <c r="J893" s="1">
        <f>SUM([1]Services!F$14:F$15)</f>
        <v>24.251369388732403</v>
      </c>
      <c r="K893" s="1">
        <f>SUM([1]Services!G$14:G$15)</f>
        <v>4.5390270513567996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0.13241907912599557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0.14986700581278409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0.43129819895783678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0.22554228011199903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1.4032163235322861</v>
      </c>
      <c r="G895" s="1">
        <f>[1]Services!C$16</f>
        <v>1.537873057456272</v>
      </c>
      <c r="H895" s="1">
        <f>[1]Services!D$16</f>
        <v>1.4235417685974814</v>
      </c>
      <c r="I895" s="1">
        <f>[1]Services!E$16</f>
        <v>1.5795892224476424</v>
      </c>
      <c r="J895" s="1">
        <f>[1]Services!F$16</f>
        <v>2.4827492336940318</v>
      </c>
      <c r="K895" s="1">
        <f>[1]Services!G$16</f>
        <v>10.025745295402089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25.287721873511988</v>
      </c>
      <c r="G896" s="1">
        <f>[1]Services!C$14</f>
        <v>22.208955829693938</v>
      </c>
      <c r="H896" s="1">
        <f>[1]Services!D$14</f>
        <v>25.362179511161873</v>
      </c>
      <c r="I896" s="1">
        <f>[1]Services!E$14</f>
        <v>25.58244302802116</v>
      </c>
      <c r="J896" s="1">
        <f>[1]Services!F$14</f>
        <v>24.208161901465427</v>
      </c>
      <c r="K896" s="1">
        <f>[1]Services!G$14</f>
        <v>4.4853971401297468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25.287721873511988</v>
      </c>
      <c r="G897" s="1">
        <f>[1]Services!C$14*IFERROR(G893/SUM(G893:G894),0)</f>
        <v>22.208955829693938</v>
      </c>
      <c r="H897" s="1">
        <f>[1]Services!D$14*IFERROR(H893/SUM(H893:H894),0)</f>
        <v>25.230910041979708</v>
      </c>
      <c r="I897" s="1">
        <f>[1]Services!E$14*IFERROR(I893/SUM(I893:I894),0)</f>
        <v>25.433575039477446</v>
      </c>
      <c r="J897" s="1">
        <f>[1]Services!F$14*IFERROR(J893/SUM(J893:J894),0)</f>
        <v>23.785155085403581</v>
      </c>
      <c r="K897" s="1">
        <f>[1]Services!G$14*IFERROR(K893/SUM(K893:K894),0)</f>
        <v>4.273070143120588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0.13126946918216476</v>
      </c>
      <c r="I898" s="1">
        <f t="shared" si="624"/>
        <v>0.14886798854371364</v>
      </c>
      <c r="J898" s="1">
        <f t="shared" si="624"/>
        <v>0.42300681606184654</v>
      </c>
      <c r="K898" s="1">
        <f t="shared" si="624"/>
        <v>0.2123269970091588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1.6649794974526826</v>
      </c>
      <c r="G899" s="1">
        <f>[1]Services!C$15+G902</f>
        <v>6.0795833674869728</v>
      </c>
      <c r="H899" s="1">
        <f>[1]Services!D$15+H902</f>
        <v>1.5132353706983246</v>
      </c>
      <c r="I899" s="1">
        <f>[1]Services!E$15+I902</f>
        <v>1.6013998393395141</v>
      </c>
      <c r="J899" s="1">
        <f>[1]Services!F$15+J902</f>
        <v>2.5259567209610063</v>
      </c>
      <c r="K899" s="1">
        <f>[1]Services!G$15+K902</f>
        <v>10.079375206629143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0.26176317392039655</v>
      </c>
      <c r="G900" s="1">
        <f>[1]Services!C$15*G893/SUM(G893:G894)</f>
        <v>4.5417103100307008</v>
      </c>
      <c r="H900" s="1">
        <f>[1]Services!D$15*H893/SUM(H893:H894)</f>
        <v>8.9229366307084626E-2</v>
      </c>
      <c r="I900" s="1">
        <f>[1]Services!E$15*I893/SUM(I893:I894)</f>
        <v>2.1683697712885083E-2</v>
      </c>
      <c r="J900" s="1">
        <f>[1]Services!F$15*J893/SUM(J893:J894)</f>
        <v>4.2452491423290682E-2</v>
      </c>
      <c r="K900" s="1">
        <f>[1]Services!G$15*K893/SUM(K893:K894)</f>
        <v>5.1091211164391727E-2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4.6423579375866266E-4</v>
      </c>
      <c r="I901" s="1">
        <f>[1]Services!E$15*I894/SUM(I893:I894)</f>
        <v>1.2691917898670073E-4</v>
      </c>
      <c r="J901" s="1">
        <f>[1]Services!F$15*J894/SUM(J893:J894)</f>
        <v>7.5499584368399729E-4</v>
      </c>
      <c r="K901" s="1">
        <f>[1]Services!G$15*K894/SUM(K893:K894)</f>
        <v>2.5387000626612309E-3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1.4032163235322861</v>
      </c>
      <c r="G902" s="1">
        <f>[1]Services!C$16</f>
        <v>1.537873057456272</v>
      </c>
      <c r="H902" s="1">
        <f>[1]Services!D$16</f>
        <v>1.4235417685974814</v>
      </c>
      <c r="I902" s="1">
        <f>[1]Services!E$16</f>
        <v>1.5795892224476424</v>
      </c>
      <c r="J902" s="1">
        <f>[1]Services!F$16</f>
        <v>2.4827492336940318</v>
      </c>
      <c r="K902" s="1">
        <f>[1]Services!G$16</f>
        <v>10.025745295402089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7.7300043926595539</v>
      </c>
      <c r="G903" s="1">
        <f>[1]Services!C$17</f>
        <v>8.3722242553199795</v>
      </c>
      <c r="H903" s="1">
        <f>[1]Services!D$17</f>
        <v>9.7379758684293698</v>
      </c>
      <c r="I903" s="1">
        <f>[1]Services!E$17</f>
        <v>13.025964913872892</v>
      </c>
      <c r="J903" s="1">
        <f>[1]Services!F$17</f>
        <v>14.044112515259826</v>
      </c>
      <c r="K903" s="1">
        <f>[1]Services!G$17</f>
        <v>10.210408792335953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2.1190339576471167</v>
      </c>
      <c r="G904" s="1">
        <f>[1]Services!C$51/0.99</f>
        <v>2.2948712383044172</v>
      </c>
      <c r="H904" s="1">
        <f>[1]Services!D$51/0.99</f>
        <v>3.658403350341894</v>
      </c>
      <c r="I904" s="1">
        <f>[1]Services!E$51/0.99</f>
        <v>6.944385364785953</v>
      </c>
      <c r="J904" s="1">
        <f>[1]Services!F$51/0.99</f>
        <v>7.1649881734590135</v>
      </c>
      <c r="K904" s="1">
        <f>[1]Services!G$51/0.99</f>
        <v>3.3282469185143353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1.4242642607879743</v>
      </c>
      <c r="G905" s="1">
        <f t="shared" ref="G905:K905" si="626">G904-SUM(G906:G909)</f>
        <v>1.5424563773112774</v>
      </c>
      <c r="H905" s="1">
        <f t="shared" si="626"/>
        <v>1.5777124975309471</v>
      </c>
      <c r="I905" s="1">
        <f t="shared" si="626"/>
        <v>1.4151802128898634</v>
      </c>
      <c r="J905" s="1">
        <f t="shared" si="626"/>
        <v>0.88534080205339549</v>
      </c>
      <c r="K905" s="1">
        <f t="shared" si="626"/>
        <v>1.9628502872258369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0.69476969685914247</v>
      </c>
      <c r="G906" s="1">
        <f t="shared" si="627"/>
        <v>0.7524148609931397</v>
      </c>
      <c r="H906" s="1">
        <f t="shared" si="627"/>
        <v>2.0806908528109469</v>
      </c>
      <c r="I906" s="1">
        <f t="shared" si="627"/>
        <v>5.1268367238144519</v>
      </c>
      <c r="J906" s="1">
        <f t="shared" si="627"/>
        <v>5.600811934158954</v>
      </c>
      <c r="K906" s="1">
        <f t="shared" si="627"/>
        <v>0.96322769170966138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2.7364679422406665E-2</v>
      </c>
      <c r="J907" s="1">
        <f t="shared" si="627"/>
        <v>9.2286625621351301E-2</v>
      </c>
      <c r="K907" s="1">
        <f t="shared" si="627"/>
        <v>2.5557349589597961E-2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0.28131592439032493</v>
      </c>
      <c r="J908" s="1">
        <f t="shared" si="628"/>
        <v>0.41925051346045539</v>
      </c>
      <c r="K908" s="1">
        <f t="shared" si="628"/>
        <v>0.15896818377611399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9.3687824268906442E-2</v>
      </c>
      <c r="J909" s="1">
        <f t="shared" si="629"/>
        <v>0.16729829816485675</v>
      </c>
      <c r="K909" s="1">
        <f t="shared" si="629"/>
        <v>0.21764340621312522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5.6109704350124368</v>
      </c>
      <c r="G910" s="1">
        <f t="shared" ref="G910:K910" si="630">G903-G904</f>
        <v>6.0773530170155627</v>
      </c>
      <c r="H910" s="1">
        <f t="shared" si="630"/>
        <v>6.0795725180874758</v>
      </c>
      <c r="I910" s="1">
        <f t="shared" si="630"/>
        <v>6.0815795490869391</v>
      </c>
      <c r="J910" s="1">
        <f t="shared" si="630"/>
        <v>6.8791243418008126</v>
      </c>
      <c r="K910" s="1">
        <f t="shared" si="630"/>
        <v>6.8821618738216177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8.5751462990219078</v>
      </c>
      <c r="G911" s="1">
        <f t="shared" ref="G911:K911" si="631">G912</f>
        <v>9.9823091319339312</v>
      </c>
      <c r="H911" s="1">
        <f t="shared" si="631"/>
        <v>8.5026956918295333</v>
      </c>
      <c r="I911" s="1">
        <f t="shared" si="631"/>
        <v>6.6466538857661126</v>
      </c>
      <c r="J911" s="1">
        <f t="shared" si="631"/>
        <v>3.3178364979048207</v>
      </c>
      <c r="K911" s="1">
        <f t="shared" si="631"/>
        <v>0.43461380904922231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8.5751462990219078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9.9823091319339312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8.5026956918295333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6.6466538857661126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3.3178364979048207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0.43461380904922231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2.0865182969561236</v>
      </c>
      <c r="G913" s="1">
        <f t="shared" ref="G913:K913" si="632">G914</f>
        <v>2.4004720821731955</v>
      </c>
      <c r="H913" s="1">
        <f t="shared" si="632"/>
        <v>2.3275199079907685</v>
      </c>
      <c r="I913" s="1">
        <f t="shared" si="632"/>
        <v>2.4711824560325439</v>
      </c>
      <c r="J913" s="1">
        <f t="shared" si="632"/>
        <v>2.637586820720359</v>
      </c>
      <c r="K913" s="1">
        <f t="shared" si="632"/>
        <v>2.006159253129451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2.0865182969561236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2.4004720821731955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2.3275199079907685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2.4711824560325439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2.637586820720359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2.006159253129451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0.72340957137817041</v>
      </c>
      <c r="I915" s="1">
        <f t="shared" si="633"/>
        <v>0.72598296850553168</v>
      </c>
      <c r="J915" s="1">
        <f t="shared" si="633"/>
        <v>4.8832475594400782</v>
      </c>
      <c r="K915" s="1">
        <f t="shared" si="633"/>
        <v>4.8823140830126341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0.72340957137817041</v>
      </c>
      <c r="I916" s="1">
        <f>[1]Services!E$19</f>
        <v>0.72598296850553168</v>
      </c>
      <c r="J916" s="1">
        <f>[1]Services!F$19</f>
        <v>4.8832475594400782</v>
      </c>
      <c r="K916" s="1">
        <f>[1]Services!G$19</f>
        <v>4.8823140830126341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7.0476706776384356E-3</v>
      </c>
      <c r="I917" s="1">
        <f>[1]Services!E$20</f>
        <v>7.2592428774973863E-2</v>
      </c>
      <c r="J917" s="1">
        <f>[1]Services!F$20</f>
        <v>0.21387137677226145</v>
      </c>
      <c r="K917" s="1">
        <f>[1]Services!G$20</f>
        <v>0.24165554068420123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7.0476706776384356E-3</v>
      </c>
      <c r="I919" s="1">
        <f t="shared" si="635"/>
        <v>7.2592428774973863E-2</v>
      </c>
      <c r="J919" s="1">
        <f t="shared" si="635"/>
        <v>0.21387137677226145</v>
      </c>
      <c r="K919" s="1">
        <f t="shared" si="635"/>
        <v>0.24165554068420123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7.0476706776384356E-3</v>
      </c>
      <c r="I920" s="1">
        <f>[1]Services!E$20</f>
        <v>7.2592428774973863E-2</v>
      </c>
      <c r="J920" s="1">
        <f>[1]Services!F$20</f>
        <v>0.21387137677226145</v>
      </c>
      <c r="K920" s="1">
        <f>[1]Services!G$20</f>
        <v>0.24165554068420123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2.932162098030564</v>
      </c>
      <c r="G921" s="1">
        <f t="shared" ref="G921:K921" si="636">G922</f>
        <v>3.193480583122505</v>
      </c>
      <c r="H921" s="1">
        <f t="shared" si="636"/>
        <v>3.2216676037836973</v>
      </c>
      <c r="I921" s="1">
        <f t="shared" si="636"/>
        <v>3.5636666152813601</v>
      </c>
      <c r="J921" s="1">
        <f t="shared" si="636"/>
        <v>3.8384255869962636</v>
      </c>
      <c r="K921" s="1">
        <f t="shared" si="636"/>
        <v>6.7206463635803111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2.932162098030564</v>
      </c>
      <c r="G922" s="1">
        <f>[1]Services!C$21-G923</f>
        <v>3.193480583122505</v>
      </c>
      <c r="H922" s="1">
        <f>[1]Services!D$21-H923</f>
        <v>3.2216676037836973</v>
      </c>
      <c r="I922" s="1">
        <f>[1]Services!E$21-I923</f>
        <v>3.5636666152813601</v>
      </c>
      <c r="J922" s="1">
        <f>[1]Services!F$21-J923</f>
        <v>3.8384255869962636</v>
      </c>
      <c r="K922" s="1">
        <f>[1]Services!G$21-K923</f>
        <v>6.7206463635803111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0.12977069754347589</v>
      </c>
      <c r="I923" s="1">
        <f>[1]Services!E$50-I894</f>
        <v>0.15586168604529524</v>
      </c>
      <c r="J923" s="1">
        <f>[1]Services!F$50-J894</f>
        <v>0.5003059107910901</v>
      </c>
      <c r="K923" s="1">
        <f>[1]Services!G$50-K894</f>
        <v>0.28869411854335836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73.250566283328922</v>
      </c>
      <c r="G924" s="17">
        <f>[1]Services!C$59</f>
        <v>78.59795206575923</v>
      </c>
      <c r="H924" s="17">
        <f>[1]Services!D$59</f>
        <v>78.733709126840637</v>
      </c>
      <c r="I924" s="17">
        <f>[1]Services!E$59</f>
        <v>77.152796482031931</v>
      </c>
      <c r="J924" s="17">
        <f>[1]Services!F$59</f>
        <v>73.314860205227134</v>
      </c>
      <c r="K924" s="17">
        <f>[1]Services!G$59</f>
        <v>66.648541421974983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63.655650116079876</v>
      </c>
      <c r="G925" s="1">
        <f t="shared" ref="G925:K925" si="639">SUM(G926:G928)</f>
        <v>63.334624829787359</v>
      </c>
      <c r="H925" s="1">
        <f t="shared" si="639"/>
        <v>68.463245439017697</v>
      </c>
      <c r="I925" s="1">
        <f t="shared" si="639"/>
        <v>68.979247053310559</v>
      </c>
      <c r="J925" s="1">
        <f t="shared" si="639"/>
        <v>69.167593956570087</v>
      </c>
      <c r="K925" s="1">
        <f t="shared" si="639"/>
        <v>71.311622489899278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2.3959124894866171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1.3363017847319287E-2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2.3044801314819385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1.9154675621701089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1.2621196730715629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0.58458626192235796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4.2649630516808195</v>
      </c>
      <c r="G927" s="1">
        <f>[1]Services!C$47</f>
        <v>4.6191415577307664</v>
      </c>
      <c r="H927" s="1">
        <f>[1]Services!D$47</f>
        <v>4.622392648907045</v>
      </c>
      <c r="I927" s="1">
        <f>[1]Services!E$47</f>
        <v>5.0485277049819262</v>
      </c>
      <c r="J927" s="1">
        <f>[1]Services!F$47</f>
        <v>5.3147431204563667</v>
      </c>
      <c r="K927" s="1">
        <f>[1]Services!G$47</f>
        <v>9.120877207716136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58.702120254209269</v>
      </c>
      <c r="H928" s="1">
        <f>[1]Services!D$3-([1]Services!D$6-[1]Services!D$58)</f>
        <v>61.536372658628707</v>
      </c>
      <c r="I928" s="1">
        <f>[1]Services!E$3-([1]Services!E$6-[1]Services!E$58)</f>
        <v>62.015251786158522</v>
      </c>
      <c r="J928" s="1">
        <f>[1]Services!F$3-([1]Services!F$6-[1]Services!F$58)</f>
        <v>62.590731163042157</v>
      </c>
      <c r="K928" s="1">
        <f>[1]Services!G$3-([1]Services!G$6-[1]Services!G$58)</f>
        <v>61.60615902026079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24.843666073979161</v>
      </c>
      <c r="G929" s="1">
        <f t="shared" ref="G929:K929" si="642">G930</f>
        <v>21.987800234786583</v>
      </c>
      <c r="H929" s="1">
        <f t="shared" si="642"/>
        <v>20.646932790130766</v>
      </c>
      <c r="I929" s="1">
        <f t="shared" si="642"/>
        <v>14.863000992986912</v>
      </c>
      <c r="J929" s="1">
        <f t="shared" si="642"/>
        <v>5.3235411594873723</v>
      </c>
      <c r="K929" s="1">
        <f t="shared" si="642"/>
        <v>0.59507549892986289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24.843666073979161</v>
      </c>
      <c r="G930" s="1">
        <f>[1]Services!C$48</f>
        <v>21.987800234786583</v>
      </c>
      <c r="H930" s="1">
        <f>[1]Services!D$48</f>
        <v>20.646932790130766</v>
      </c>
      <c r="I930" s="1">
        <f>[1]Services!E$48</f>
        <v>14.863000992986912</v>
      </c>
      <c r="J930" s="1">
        <f>[1]Services!F$48</f>
        <v>5.3235411594873723</v>
      </c>
      <c r="K930" s="1">
        <f>[1]Services!G$48</f>
        <v>0.59507549892986289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25.414355162719819</v>
      </c>
      <c r="G931" s="1">
        <f t="shared" ref="G931:K931" si="643">SUM(G932:G934)</f>
        <v>26.669091247048449</v>
      </c>
      <c r="H931" s="1">
        <f t="shared" si="643"/>
        <v>25.483150266053805</v>
      </c>
      <c r="I931" s="1">
        <f t="shared" si="643"/>
        <v>25.798966820185562</v>
      </c>
      <c r="J931" s="1">
        <f t="shared" si="643"/>
        <v>25.723347074405421</v>
      </c>
      <c r="K931" s="1">
        <f t="shared" si="643"/>
        <v>13.387664647544481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24.190469885334959</v>
      </c>
      <c r="G932" s="1">
        <f>[1]Services!C$49</f>
        <v>25.32775836633509</v>
      </c>
      <c r="H932" s="1">
        <f>[1]Services!D$49</f>
        <v>23.979347358813609</v>
      </c>
      <c r="I932" s="1">
        <f>[1]Services!E$49</f>
        <v>24.115520408508651</v>
      </c>
      <c r="J932" s="1">
        <f>[1]Services!F$49</f>
        <v>22.626289083028556</v>
      </c>
      <c r="K932" s="1">
        <f>[1]Services!G$49</f>
        <v>4.1289732022394299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0.26218977666947146</v>
      </c>
      <c r="I933" s="1">
        <f>[1]Services!E$50</f>
        <v>0.30572869185807933</v>
      </c>
      <c r="J933" s="1">
        <f>[1]Services!F$50</f>
        <v>0.93160410974892693</v>
      </c>
      <c r="K933" s="1">
        <f>[1]Services!G$50</f>
        <v>0.51423639865535742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1.2238852773848594</v>
      </c>
      <c r="G934" s="1">
        <f>[1]Services!C$56</f>
        <v>1.3413328807133611</v>
      </c>
      <c r="H934" s="1">
        <f>[1]Services!D$56</f>
        <v>1.2416131305707236</v>
      </c>
      <c r="I934" s="1">
        <f>[1]Services!E$56</f>
        <v>1.3777177198188342</v>
      </c>
      <c r="J934" s="1">
        <f>[1]Services!F$56</f>
        <v>2.1654538816279367</v>
      </c>
      <c r="K934" s="1">
        <f>[1]Services!G$56</f>
        <v>8.7444550466496942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7.6527043487329589</v>
      </c>
      <c r="G935" s="1">
        <f t="shared" ref="G935:K935" si="648">G936+G942</f>
        <v>8.2885020127667826</v>
      </c>
      <c r="H935" s="1">
        <f t="shared" si="648"/>
        <v>9.6405961097450827</v>
      </c>
      <c r="I935" s="1">
        <f t="shared" si="648"/>
        <v>12.895705264734172</v>
      </c>
      <c r="J935" s="1">
        <f t="shared" si="648"/>
        <v>13.903671390107228</v>
      </c>
      <c r="K935" s="1">
        <f t="shared" si="648"/>
        <v>10.108304704412603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2.0978436180706455</v>
      </c>
      <c r="G936" s="1">
        <f>[1]Services!C$51</f>
        <v>2.2719225259213731</v>
      </c>
      <c r="H936" s="1">
        <f>[1]Services!D$51</f>
        <v>3.6218193168384749</v>
      </c>
      <c r="I936" s="1">
        <f>[1]Services!E$51</f>
        <v>6.8749415111380934</v>
      </c>
      <c r="J936" s="1">
        <f>[1]Services!F$51</f>
        <v>7.0933382917244234</v>
      </c>
      <c r="K936" s="1">
        <f>[1]Services!G$51</f>
        <v>3.2949644493291919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1.4100216181800946</v>
      </c>
      <c r="G937" s="1">
        <f t="shared" ref="G937:K937" si="649">IFERROR(G905/G$904,0)*G$936</f>
        <v>1.5270318135381649</v>
      </c>
      <c r="H937" s="1">
        <f t="shared" si="649"/>
        <v>1.5619353725556375</v>
      </c>
      <c r="I937" s="1">
        <f t="shared" si="649"/>
        <v>1.4010284107609647</v>
      </c>
      <c r="J937" s="1">
        <f t="shared" si="649"/>
        <v>0.87648739403286158</v>
      </c>
      <c r="K937" s="1">
        <f t="shared" si="649"/>
        <v>1.9432217843535784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0.68782199989055104</v>
      </c>
      <c r="G938" s="1">
        <f t="shared" ref="G938:K941" si="650">IFERROR(G906/G$904,0)*G$936</f>
        <v>0.74489071238320836</v>
      </c>
      <c r="H938" s="1">
        <f t="shared" si="650"/>
        <v>2.0598839442828369</v>
      </c>
      <c r="I938" s="1">
        <f t="shared" si="650"/>
        <v>5.0755683565763077</v>
      </c>
      <c r="J938" s="1">
        <f t="shared" si="650"/>
        <v>5.5448038148173646</v>
      </c>
      <c r="K938" s="1">
        <f t="shared" si="650"/>
        <v>0.95359541479256471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2.7091032628182601E-2</v>
      </c>
      <c r="J939" s="1">
        <f t="shared" si="650"/>
        <v>9.1363759365137784E-2</v>
      </c>
      <c r="K939" s="1">
        <f t="shared" si="650"/>
        <v>2.5301776093701982E-2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0.27850276514642169</v>
      </c>
      <c r="J940" s="1">
        <f t="shared" si="650"/>
        <v>0.41505800832585082</v>
      </c>
      <c r="K940" s="1">
        <f t="shared" si="650"/>
        <v>0.15737850193835284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9.2750946026217376E-2</v>
      </c>
      <c r="J941" s="1">
        <f t="shared" si="650"/>
        <v>0.16562531518320819</v>
      </c>
      <c r="K941" s="1">
        <f t="shared" si="650"/>
        <v>0.21546697215099395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5.5548607306623135</v>
      </c>
      <c r="G942" s="1">
        <f>[1]Services!C$52</f>
        <v>6.0165794868454094</v>
      </c>
      <c r="H942" s="1">
        <f>[1]Services!D$52</f>
        <v>6.0187767929066087</v>
      </c>
      <c r="I942" s="1">
        <f>[1]Services!E$52</f>
        <v>6.0207637535960776</v>
      </c>
      <c r="J942" s="1">
        <f>[1]Services!F$52</f>
        <v>6.8103330983828032</v>
      </c>
      <c r="K942" s="1">
        <f>[1]Services!G$52</f>
        <v>6.8133402550834106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6.1741053352957769</v>
      </c>
      <c r="G943" s="1">
        <f t="shared" ref="G943:K943" si="651">G944</f>
        <v>7.187262574992423</v>
      </c>
      <c r="H943" s="1">
        <f t="shared" si="651"/>
        <v>6.1219408981172592</v>
      </c>
      <c r="I943" s="1">
        <f t="shared" si="651"/>
        <v>4.7855907977515999</v>
      </c>
      <c r="J943" s="1">
        <f t="shared" si="651"/>
        <v>2.3888422784914707</v>
      </c>
      <c r="K943" s="1">
        <f t="shared" si="651"/>
        <v>0.3129219425154402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6.1741053352957769</v>
      </c>
      <c r="G944" s="1">
        <f>[1]Services!C$53</f>
        <v>7.187262574992423</v>
      </c>
      <c r="H944" s="1">
        <f>[1]Services!D$53</f>
        <v>6.1219408981172592</v>
      </c>
      <c r="I944" s="1">
        <f>[1]Services!E$53</f>
        <v>4.7855907977515999</v>
      </c>
      <c r="J944" s="1">
        <f>[1]Services!F$53</f>
        <v>2.3888422784914707</v>
      </c>
      <c r="K944" s="1">
        <f>[1]Services!G$53</f>
        <v>0.3129219425154402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1.8778664672605099</v>
      </c>
      <c r="G945" s="1">
        <f t="shared" ref="G945:K945" si="652">G946</f>
        <v>2.1604248739558765</v>
      </c>
      <c r="H945" s="1">
        <f t="shared" si="652"/>
        <v>2.0947679171916924</v>
      </c>
      <c r="I945" s="1">
        <f t="shared" si="652"/>
        <v>2.2240642104292885</v>
      </c>
      <c r="J945" s="1">
        <f t="shared" si="652"/>
        <v>2.3738281386483231</v>
      </c>
      <c r="K945" s="1">
        <f t="shared" si="652"/>
        <v>1.8055433278165054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1.8778664672605099</v>
      </c>
      <c r="G946" s="1">
        <f>[1]Services!C$54</f>
        <v>2.1604248739558765</v>
      </c>
      <c r="H946" s="1">
        <f>[1]Services!D$54</f>
        <v>2.0947679171916924</v>
      </c>
      <c r="I946" s="1">
        <f>[1]Services!E$54</f>
        <v>2.2240642104292885</v>
      </c>
      <c r="J946" s="1">
        <f>[1]Services!F$54</f>
        <v>2.3738281386483231</v>
      </c>
      <c r="K946" s="1">
        <f>[1]Services!G$54</f>
        <v>1.8055433278165054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0.72340957137817041</v>
      </c>
      <c r="I947" s="1">
        <f t="shared" si="653"/>
        <v>0.72598296850553168</v>
      </c>
      <c r="J947" s="1">
        <f t="shared" si="653"/>
        <v>4.8832475594400782</v>
      </c>
      <c r="K947" s="1">
        <f t="shared" si="653"/>
        <v>4.8823140830126341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0.72340957137817041</v>
      </c>
      <c r="I948" s="1">
        <f>[1]Services!E$55</f>
        <v>0.72598296850553168</v>
      </c>
      <c r="J948" s="1">
        <f>[1]Services!F$55</f>
        <v>4.8832475594400782</v>
      </c>
      <c r="K948" s="1">
        <f>[1]Services!G$55</f>
        <v>4.8823140830126341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5.3640623841315398E-2</v>
      </c>
      <c r="J949" s="1">
        <f t="shared" si="654"/>
        <v>0.12925228317007253</v>
      </c>
      <c r="K949" s="1">
        <f t="shared" si="654"/>
        <v>0.18387241224654144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5.3640623841315398E-2</v>
      </c>
      <c r="J950" s="1">
        <f>[1]Services!F$57</f>
        <v>0.12925228317007253</v>
      </c>
      <c r="K950" s="1">
        <f>[1]Services!G$57</f>
        <v>0.18387241224654144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6.9850352729983651</v>
      </c>
      <c r="H951" s="1">
        <f>[1]Services!D$58</f>
        <v>7.0960387938348743</v>
      </c>
      <c r="I951" s="1">
        <f>[1]Services!E$58</f>
        <v>8.841849536445503</v>
      </c>
      <c r="J951" s="1">
        <f>[1]Services!F$58</f>
        <v>12.012267527949232</v>
      </c>
      <c r="K951" s="1">
        <f>[1]Services!G$58</f>
        <v>25.667381335858416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0.91250000000000087</v>
      </c>
      <c r="G953" s="4">
        <f t="shared" si="657"/>
        <v>0.91500000000000026</v>
      </c>
      <c r="H953" s="4">
        <f t="shared" si="657"/>
        <v>0.91875000000000018</v>
      </c>
      <c r="I953" s="4">
        <f t="shared" si="657"/>
        <v>0.92499999999999993</v>
      </c>
      <c r="J953" s="4">
        <f t="shared" si="657"/>
        <v>0.93749999999999856</v>
      </c>
      <c r="K953" s="4">
        <f t="shared" si="657"/>
        <v>0.94999999999999973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3.2000000000000011</v>
      </c>
      <c r="G954" s="4">
        <f t="shared" si="657"/>
        <v>3.2399999999999993</v>
      </c>
      <c r="H954" s="4">
        <f t="shared" si="657"/>
        <v>3.2999999999999994</v>
      </c>
      <c r="I954" s="4">
        <f t="shared" si="657"/>
        <v>3.4</v>
      </c>
      <c r="J954" s="4">
        <f t="shared" si="657"/>
        <v>3.5999999999999974</v>
      </c>
      <c r="K954" s="4">
        <f t="shared" si="657"/>
        <v>3.8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1.0000000000000002</v>
      </c>
      <c r="I955" s="4">
        <f t="shared" si="657"/>
        <v>0.99999999999999989</v>
      </c>
      <c r="J955" s="4">
        <f t="shared" si="657"/>
        <v>0.99999999999999989</v>
      </c>
      <c r="K955" s="4">
        <f t="shared" si="657"/>
        <v>1.0000000000000002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0.82107843137254866</v>
      </c>
      <c r="G956" s="4">
        <f t="shared" si="658"/>
        <v>0.82270432925645498</v>
      </c>
      <c r="H956" s="4">
        <f t="shared" si="658"/>
        <v>0.82514317608231436</v>
      </c>
      <c r="I956" s="4">
        <f t="shared" si="658"/>
        <v>0.82920792079207861</v>
      </c>
      <c r="J956" s="4">
        <f t="shared" si="658"/>
        <v>0.83750000000000002</v>
      </c>
      <c r="K956" s="4">
        <f t="shared" si="658"/>
        <v>0.83749999999999858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0.94680851063829952</v>
      </c>
      <c r="G957" s="4">
        <f t="shared" si="659"/>
        <v>0.94680851063830007</v>
      </c>
      <c r="H957" s="4">
        <f t="shared" si="659"/>
        <v>0.9421447000031683</v>
      </c>
      <c r="I957" s="4">
        <f t="shared" si="659"/>
        <v>0.94185601904079874</v>
      </c>
      <c r="J957" s="4">
        <f t="shared" si="659"/>
        <v>0.93299016316749162</v>
      </c>
      <c r="K957" s="4">
        <f t="shared" si="659"/>
        <v>0.90966040861228248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1.9800000000000018</v>
      </c>
      <c r="I958" s="4">
        <f t="shared" si="659"/>
        <v>2.0399999999999987</v>
      </c>
      <c r="J958" s="4">
        <f t="shared" si="659"/>
        <v>2.1599999999999988</v>
      </c>
      <c r="K958" s="4">
        <f t="shared" si="659"/>
        <v>2.2799999999999985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0.87219999999999964</v>
      </c>
      <c r="G959" s="4">
        <f t="shared" si="659"/>
        <v>0.87220000000000042</v>
      </c>
      <c r="H959" s="4">
        <f t="shared" si="659"/>
        <v>0.87220000000000031</v>
      </c>
      <c r="I959" s="4">
        <f t="shared" si="659"/>
        <v>0.87220000000000031</v>
      </c>
      <c r="J959" s="4">
        <f t="shared" si="659"/>
        <v>0.87220000000000086</v>
      </c>
      <c r="K959" s="4">
        <f t="shared" si="659"/>
        <v>0.8721999999999992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0.99000000000000021</v>
      </c>
      <c r="H960" s="4">
        <f t="shared" si="660"/>
        <v>0.98999999999999988</v>
      </c>
      <c r="I960" s="4">
        <f t="shared" si="660"/>
        <v>0.99</v>
      </c>
      <c r="J960" s="4">
        <f t="shared" si="660"/>
        <v>0.99</v>
      </c>
      <c r="K960" s="4">
        <f t="shared" si="660"/>
        <v>0.99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</v>
      </c>
      <c r="G961" s="4">
        <f t="shared" si="660"/>
        <v>0.9900000000000001</v>
      </c>
      <c r="H961" s="4">
        <f t="shared" si="660"/>
        <v>0.98999999999999977</v>
      </c>
      <c r="I961" s="4">
        <f t="shared" si="660"/>
        <v>0.9900000000000001</v>
      </c>
      <c r="J961" s="4">
        <f t="shared" si="660"/>
        <v>0.99</v>
      </c>
      <c r="K961" s="4">
        <f t="shared" si="660"/>
        <v>0.99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0.99</v>
      </c>
      <c r="K962" s="4">
        <f t="shared" si="660"/>
        <v>0.99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</v>
      </c>
      <c r="J963" s="4">
        <f t="shared" si="660"/>
        <v>0.99</v>
      </c>
      <c r="K963" s="4">
        <f t="shared" si="660"/>
        <v>0.99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0.9900000000000001</v>
      </c>
      <c r="K964" s="4">
        <f t="shared" si="660"/>
        <v>0.98999999999999988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0.99000000000000021</v>
      </c>
      <c r="G965" s="4">
        <f t="shared" si="660"/>
        <v>0.99000000000000044</v>
      </c>
      <c r="H965" s="4">
        <f t="shared" si="660"/>
        <v>0.99000000000000121</v>
      </c>
      <c r="I965" s="4">
        <f t="shared" si="660"/>
        <v>0.99000000000000132</v>
      </c>
      <c r="J965" s="4">
        <f t="shared" si="660"/>
        <v>0.98999999999999977</v>
      </c>
      <c r="K965" s="4">
        <f t="shared" si="660"/>
        <v>0.99000000000000132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0.72000000000000042</v>
      </c>
      <c r="G966" s="4">
        <f t="shared" si="661"/>
        <v>0.71999999999999931</v>
      </c>
      <c r="H966" s="4">
        <f t="shared" si="661"/>
        <v>0.71999999999999942</v>
      </c>
      <c r="I966" s="4">
        <f t="shared" si="661"/>
        <v>0.71999999999999986</v>
      </c>
      <c r="J966" s="4">
        <f t="shared" si="661"/>
        <v>0.72</v>
      </c>
      <c r="K966" s="4">
        <f t="shared" si="661"/>
        <v>0.72000000000000031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0.89999999999999936</v>
      </c>
      <c r="G967" s="4">
        <f t="shared" si="662"/>
        <v>0.90000000000000024</v>
      </c>
      <c r="H967" s="4">
        <f t="shared" si="662"/>
        <v>0.90000000000000036</v>
      </c>
      <c r="I967" s="4">
        <f t="shared" si="662"/>
        <v>0.89999999999999958</v>
      </c>
      <c r="J967" s="4">
        <f t="shared" si="662"/>
        <v>0.9</v>
      </c>
      <c r="K967" s="4">
        <f t="shared" si="662"/>
        <v>0.8999999999999998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0.73892862859835773</v>
      </c>
      <c r="J969" s="4">
        <f t="shared" si="664"/>
        <v>0.60434586956301961</v>
      </c>
      <c r="K969" s="4">
        <f t="shared" si="664"/>
        <v>0.76088639112491296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217.5394846984978</v>
      </c>
      <c r="G970" s="3">
        <f>[1]Residential!C$26</f>
        <v>216.47074489984905</v>
      </c>
      <c r="H970" s="3">
        <f>[1]Residential!D$26</f>
        <v>216.5513381543405</v>
      </c>
      <c r="I970" s="3">
        <f>[1]Residential!E$26</f>
        <v>212.8877795154001</v>
      </c>
      <c r="J970" s="3">
        <f>[1]Residential!F$26</f>
        <v>191.85695388527401</v>
      </c>
      <c r="K970" s="3">
        <f>[1]Residential!G$26</f>
        <v>174.10001689675619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69.481288882601817</v>
      </c>
      <c r="G971" s="1">
        <f>[1]Residential!C$15</f>
        <v>69.715953647842255</v>
      </c>
      <c r="H971" s="1">
        <f>[1]Residential!D$15</f>
        <v>71.79558856470922</v>
      </c>
      <c r="I971" s="1">
        <f>[1]Residential!E$15</f>
        <v>67.409911715887205</v>
      </c>
      <c r="J971" s="1">
        <f>[1]Residential!F$15</f>
        <v>63.851137015145028</v>
      </c>
      <c r="K971" s="1">
        <f>[1]Residential!G$15</f>
        <v>71.92010334363988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15.339038249780065</v>
      </c>
      <c r="G972" s="1">
        <f t="shared" ref="G972:K972" si="665">SUM(G973:G974)</f>
        <v>14.7682623695401</v>
      </c>
      <c r="H972" s="1">
        <f t="shared" si="665"/>
        <v>15.957295016628525</v>
      </c>
      <c r="I972" s="1">
        <f t="shared" si="665"/>
        <v>13.196714074406767</v>
      </c>
      <c r="J972" s="1">
        <f t="shared" si="665"/>
        <v>10.58206893974474</v>
      </c>
      <c r="K972" s="1">
        <f t="shared" si="665"/>
        <v>16.33227022312407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9.3807806082721648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7.778489759840669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8.7604619589411143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5.6574166536737467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2.0941409928355541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0.72470818142725213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5.9582576415079007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6.9897726096994299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7.1968330576874093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7.5392974207330212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8.4879279469091866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15.607562041696818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9.5644873068830716</v>
      </c>
      <c r="G975" s="1">
        <f t="shared" ref="G975:K975" si="669">SUM(G976:G977)</f>
        <v>10.086282601106598</v>
      </c>
      <c r="H975" s="1">
        <f t="shared" si="669"/>
        <v>11.175711793650647</v>
      </c>
      <c r="I975" s="1">
        <f t="shared" si="669"/>
        <v>9.1507176096713305</v>
      </c>
      <c r="J975" s="1">
        <f t="shared" si="669"/>
        <v>7.0900589676384822</v>
      </c>
      <c r="K975" s="1">
        <f t="shared" si="669"/>
        <v>6.7826332257229218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8.4144793671404372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8.7993212307761617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8.2000451318494232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5.2576640721409991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1.8765734413708934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0.64197750457451774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1.1500079397426337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1.2869613703304366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2.975666661801224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3.893053537530331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5.213485526267589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6.1406557211484039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44.577763325938683</v>
      </c>
      <c r="G978" s="1">
        <f>[1]Residential!C$3-([1]Residential!C$10-[1]Residential!C$244)</f>
        <v>44.861408677195556</v>
      </c>
      <c r="H978" s="1">
        <f>[1]Residential!D$3-([1]Residential!D$10-[1]Residential!D$244)</f>
        <v>44.66258175443005</v>
      </c>
      <c r="I978" s="1">
        <f>[1]Residential!E$3-([1]Residential!E$10-[1]Residential!E$244)</f>
        <v>45.062480031809109</v>
      </c>
      <c r="J978" s="1">
        <f>[1]Residential!F$3-([1]Residential!F$10-[1]Residential!F$244)</f>
        <v>46.179009107761807</v>
      </c>
      <c r="K978" s="1">
        <f>[1]Residential!G$3-([1]Residential!G$10-[1]Residential!G$244)</f>
        <v>48.805199894792892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60.237087146665317</v>
      </c>
      <c r="G979" s="1">
        <f>SUM([1]Residential!C$16:C$17)</f>
        <v>51.282246105334295</v>
      </c>
      <c r="H979" s="1">
        <f>SUM([1]Residential!D$16:D$17)</f>
        <v>45.961011803581712</v>
      </c>
      <c r="I979" s="1">
        <f>SUM([1]Residential!E$16:E$17)</f>
        <v>42.994151610956152</v>
      </c>
      <c r="J979" s="1">
        <f>SUM([1]Residential!F$16:F$17)</f>
        <v>22.916125015275767</v>
      </c>
      <c r="K979" s="1">
        <f>SUM([1]Residential!G$16:G$17)</f>
        <v>0.26566605870769083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60.237087146665317</v>
      </c>
      <c r="G980" s="1">
        <f>[1]Residential!C$16</f>
        <v>51.282246105334295</v>
      </c>
      <c r="H980" s="1">
        <f>[1]Residential!D$16</f>
        <v>45.918391614002964</v>
      </c>
      <c r="I980" s="1">
        <f>[1]Residential!E$16</f>
        <v>42.974908546782451</v>
      </c>
      <c r="J980" s="1">
        <f>[1]Residential!F$16</f>
        <v>22.811402673707882</v>
      </c>
      <c r="K980" s="1">
        <f>[1]Residential!G$16</f>
        <v>1.36198681055627E-3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4.2620189578748531E-2</v>
      </c>
      <c r="I981" s="1">
        <f>[1]Residential!E$17</f>
        <v>1.9243064173700364E-2</v>
      </c>
      <c r="J981" s="1">
        <f>[1]Residential!F$17</f>
        <v>0.10472234156788443</v>
      </c>
      <c r="K981" s="1">
        <f>[1]Residential!G$17</f>
        <v>0.26430407189713456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50.374569196369919</v>
      </c>
      <c r="G982" s="1">
        <f t="shared" ref="G982:K982" si="672">SUM(G984,G986)</f>
        <v>43.158677104857958</v>
      </c>
      <c r="H982" s="1">
        <f t="shared" si="672"/>
        <v>43.926707232810386</v>
      </c>
      <c r="I982" s="1">
        <f t="shared" si="672"/>
        <v>41.902771090831848</v>
      </c>
      <c r="J982" s="1">
        <f t="shared" si="672"/>
        <v>22.793839886022283</v>
      </c>
      <c r="K982" s="1">
        <f t="shared" si="672"/>
        <v>0.22966275511573186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50.374569196369919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43.158677104857958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43.926707232810386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41.902771090831848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22.793839886022283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0.22966275511573186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50.374569196369919</v>
      </c>
      <c r="G984" s="1">
        <f t="shared" ref="G984:K984" si="673">G985</f>
        <v>43.158677104857958</v>
      </c>
      <c r="H984" s="1">
        <f t="shared" si="673"/>
        <v>43.885973477908877</v>
      </c>
      <c r="I984" s="1">
        <f t="shared" si="673"/>
        <v>41.884016500196985</v>
      </c>
      <c r="J984" s="1">
        <f t="shared" si="673"/>
        <v>22.689676364283919</v>
      </c>
      <c r="K984" s="1">
        <f t="shared" si="673"/>
        <v>1.1774091310919352E-3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50.374569196369919</v>
      </c>
      <c r="G985" s="1">
        <f t="shared" ref="G985:K985" si="674">G983*IFERROR(G980/G979,0)</f>
        <v>43.158677104857958</v>
      </c>
      <c r="H985" s="1">
        <f t="shared" si="674"/>
        <v>43.885973477908877</v>
      </c>
      <c r="I985" s="1">
        <f t="shared" si="674"/>
        <v>41.884016500196985</v>
      </c>
      <c r="J985" s="1">
        <f t="shared" si="674"/>
        <v>22.689676364283919</v>
      </c>
      <c r="K985" s="1">
        <f t="shared" si="674"/>
        <v>1.1774091310919352E-3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4.0733754901509656E-2</v>
      </c>
      <c r="I986" s="1">
        <f t="shared" si="675"/>
        <v>1.8754590634863177E-2</v>
      </c>
      <c r="J986" s="1">
        <f t="shared" si="675"/>
        <v>0.1041635217383643</v>
      </c>
      <c r="K986" s="1">
        <f t="shared" si="675"/>
        <v>0.22848534598463993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4.0733754901509656E-2</v>
      </c>
      <c r="I987" s="1">
        <f t="shared" si="676"/>
        <v>1.8754590634863177E-2</v>
      </c>
      <c r="J987" s="1">
        <f t="shared" si="676"/>
        <v>0.1041635217383643</v>
      </c>
      <c r="K987" s="1">
        <f t="shared" si="676"/>
        <v>0.22848534598463993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9.8625179502953948</v>
      </c>
      <c r="G988" s="1">
        <f t="shared" ref="G988:K988" si="677">G989</f>
        <v>8.1235690004763352</v>
      </c>
      <c r="H988" s="1">
        <f t="shared" si="677"/>
        <v>2.0343045707713334</v>
      </c>
      <c r="I988" s="1">
        <f t="shared" si="677"/>
        <v>1.0913805201243023</v>
      </c>
      <c r="J988" s="1">
        <f t="shared" si="677"/>
        <v>0.12228512925348146</v>
      </c>
      <c r="K988" s="1">
        <f t="shared" si="677"/>
        <v>3.6003303591959003E-2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9.8625179502953948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8.1235690004763352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2.0343045707713334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1.0913805201243023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0.12228512925348146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3.6003303591959003E-2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9.8625179502953948</v>
      </c>
      <c r="G990" s="1">
        <f t="shared" ref="G990:K990" si="678">IFERROR(G980/G979,0)*G989</f>
        <v>8.1235690004763352</v>
      </c>
      <c r="H990" s="1">
        <f t="shared" si="678"/>
        <v>2.0324181360940963</v>
      </c>
      <c r="I990" s="1">
        <f t="shared" si="678"/>
        <v>1.0908920465854657</v>
      </c>
      <c r="J990" s="1">
        <f t="shared" si="678"/>
        <v>0.12172630942395882</v>
      </c>
      <c r="K990" s="1">
        <f t="shared" si="678"/>
        <v>1.8457767946433493E-4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1.8864346772371476E-3</v>
      </c>
      <c r="I991" s="1">
        <f t="shared" si="679"/>
        <v>4.8847353883663125E-4</v>
      </c>
      <c r="J991" s="1">
        <f t="shared" si="679"/>
        <v>5.5881982952264708E-4</v>
      </c>
      <c r="K991" s="1">
        <f t="shared" si="679"/>
        <v>3.5818725912494666E-2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47.007337221552625</v>
      </c>
      <c r="G992" s="1">
        <f t="shared" ref="G992:K992" si="680">SUM(G993:G994)</f>
        <v>48.119082664202466</v>
      </c>
      <c r="H992" s="1">
        <f t="shared" si="680"/>
        <v>47.031699970660497</v>
      </c>
      <c r="I992" s="1">
        <f t="shared" si="680"/>
        <v>46.579079846694391</v>
      </c>
      <c r="J992" s="1">
        <f t="shared" si="680"/>
        <v>36.871422243828015</v>
      </c>
      <c r="K992" s="1">
        <f t="shared" si="680"/>
        <v>16.020565776316879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46.725324777665016</v>
      </c>
      <c r="G993" s="1">
        <f>[1]Residential!C$18</f>
        <v>48.033699534163532</v>
      </c>
      <c r="H993" s="1">
        <f>[1]Residential!D$18</f>
        <v>46.958402170510041</v>
      </c>
      <c r="I993" s="1">
        <f>[1]Residential!E$18</f>
        <v>46.50591970491633</v>
      </c>
      <c r="J993" s="1">
        <f>[1]Residential!F$18</f>
        <v>36.803591064698779</v>
      </c>
      <c r="K993" s="1">
        <f>[1]Residential!G$18</f>
        <v>15.959881706043914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0.28201244388760915</v>
      </c>
      <c r="G994" s="1">
        <f>[1]Residential!C$19</f>
        <v>8.5383130038935551E-2</v>
      </c>
      <c r="H994" s="1">
        <f>[1]Residential!D$19</f>
        <v>7.3297800150455714E-2</v>
      </c>
      <c r="I994" s="1">
        <f>[1]Residential!E$19</f>
        <v>7.316014177805942E-2</v>
      </c>
      <c r="J994" s="1">
        <f>[1]Residential!F$19</f>
        <v>6.7831179129234045E-2</v>
      </c>
      <c r="K994" s="1">
        <f>[1]Residential!G$19</f>
        <v>6.068407027296311E-2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38.498075861666983</v>
      </c>
      <c r="G995" s="1">
        <f t="shared" ref="G995:K995" si="683">SUM(G996:G997)</f>
        <v>40.835455184696201</v>
      </c>
      <c r="H995" s="1">
        <f t="shared" si="683"/>
        <v>38.859548464068062</v>
      </c>
      <c r="I995" s="1">
        <f t="shared" si="683"/>
        <v>38.516838111590452</v>
      </c>
      <c r="J995" s="1">
        <f t="shared" si="683"/>
        <v>31.907912821870831</v>
      </c>
      <c r="K995" s="1">
        <f t="shared" si="683"/>
        <v>14.008505689781192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38.498075861666983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40.835455184696201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38.417508513712875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38.035986222970095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31.069936902126152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13.588789374773008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0.44203995035518884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0.48085188862035511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0.83797591974467822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0.41971631500818418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38.267113269432734</v>
      </c>
      <c r="G998" s="1">
        <f t="shared" ref="G998:K998" si="684">SUM(G999:G1000)</f>
        <v>40.762996218581542</v>
      </c>
      <c r="H998" s="1">
        <f t="shared" si="684"/>
        <v>38.798986770167289</v>
      </c>
      <c r="I998" s="1">
        <f t="shared" si="684"/>
        <v>38.456341052688444</v>
      </c>
      <c r="J998" s="1">
        <f t="shared" si="684"/>
        <v>31.849212852665747</v>
      </c>
      <c r="K998" s="1">
        <f t="shared" si="684"/>
        <v>13.955443072919396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38.267113269432734</v>
      </c>
      <c r="G999" s="1">
        <f t="shared" ref="G999:K999" si="685">G996-G1002</f>
        <v>40.762996218581542</v>
      </c>
      <c r="H999" s="1">
        <f t="shared" si="685"/>
        <v>38.357635728696103</v>
      </c>
      <c r="I999" s="1">
        <f t="shared" si="685"/>
        <v>37.976244421416702</v>
      </c>
      <c r="J999" s="1">
        <f t="shared" si="685"/>
        <v>31.012778530485228</v>
      </c>
      <c r="K999" s="1">
        <f t="shared" si="685"/>
        <v>13.53731659529338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0.4413510414711837</v>
      </c>
      <c r="I1000" s="1">
        <f t="shared" si="686"/>
        <v>0.48009663127174501</v>
      </c>
      <c r="J1000" s="1">
        <f t="shared" si="686"/>
        <v>0.83643432218051861</v>
      </c>
      <c r="K1000" s="1">
        <f t="shared" si="686"/>
        <v>0.41812647762601646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0.2309625922342487</v>
      </c>
      <c r="G1001" s="1">
        <f t="shared" ref="G1001:K1001" si="687">SUM(G1002:G1003)</f>
        <v>7.2458966114661474E-2</v>
      </c>
      <c r="H1001" s="1">
        <f t="shared" si="687"/>
        <v>6.0561693900774566E-2</v>
      </c>
      <c r="I1001" s="1">
        <f t="shared" si="687"/>
        <v>6.0497058902001896E-2</v>
      </c>
      <c r="J1001" s="1">
        <f t="shared" si="687"/>
        <v>5.869996920508265E-2</v>
      </c>
      <c r="K1001" s="1">
        <f t="shared" si="687"/>
        <v>5.3062616861794844E-2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0.2309625922342487</v>
      </c>
      <c r="G1002" s="1">
        <f t="shared" ref="G1002:K1002" si="688">G996*IFERROR(G994/G992,0)</f>
        <v>7.2458966114661474E-2</v>
      </c>
      <c r="H1002" s="1">
        <f t="shared" si="688"/>
        <v>5.9872785016769431E-2</v>
      </c>
      <c r="I1002" s="1">
        <f t="shared" si="688"/>
        <v>5.9741801553391788E-2</v>
      </c>
      <c r="J1002" s="1">
        <f t="shared" si="688"/>
        <v>5.7158371640923036E-2</v>
      </c>
      <c r="K1002" s="1">
        <f t="shared" si="688"/>
        <v>5.1472779479627098E-2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6.8890888400513354E-4</v>
      </c>
      <c r="I1003" s="1">
        <f t="shared" si="689"/>
        <v>7.552573486101058E-4</v>
      </c>
      <c r="J1003" s="1">
        <f t="shared" si="689"/>
        <v>1.5415975641596153E-3</v>
      </c>
      <c r="K1003" s="1">
        <f t="shared" si="689"/>
        <v>1.5898373821677436E-3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8.5092613598856417</v>
      </c>
      <c r="G1004" s="1">
        <f t="shared" ref="G1004:K1004" si="690">SUM(G1005:G1006)</f>
        <v>7.283627479506265</v>
      </c>
      <c r="H1004" s="1">
        <f t="shared" si="690"/>
        <v>8.1721515065924333</v>
      </c>
      <c r="I1004" s="1">
        <f t="shared" si="690"/>
        <v>8.0622417351039406</v>
      </c>
      <c r="J1004" s="1">
        <f t="shared" si="690"/>
        <v>4.9635094219571849</v>
      </c>
      <c r="K1004" s="1">
        <f t="shared" si="690"/>
        <v>2.012060086535687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8.5092613598856417</v>
      </c>
      <c r="G1005" s="1">
        <f t="shared" ref="G1005:K1005" si="691">G992-G996-G997-G1006</f>
        <v>7.283627479506265</v>
      </c>
      <c r="H1005" s="1">
        <f t="shared" si="691"/>
        <v>8.0685758244219965</v>
      </c>
      <c r="I1005" s="1">
        <f t="shared" si="691"/>
        <v>7.9335310009526436</v>
      </c>
      <c r="J1005" s="1">
        <f t="shared" si="691"/>
        <v>4.6801918071499449</v>
      </c>
      <c r="K1005" s="1">
        <f t="shared" si="691"/>
        <v>1.9027850866589566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0.10357568217043725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0.12871073415129677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0.28331761480723988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0.10927499987673031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8.4582115082322815</v>
      </c>
      <c r="G1007" s="1">
        <f t="shared" ref="G1007:K1007" si="692">SUM(G1008:G1009)</f>
        <v>7.2707033155819909</v>
      </c>
      <c r="H1007" s="1">
        <f t="shared" si="692"/>
        <v>8.1594154003427537</v>
      </c>
      <c r="I1007" s="1">
        <f t="shared" si="692"/>
        <v>8.0495786522278827</v>
      </c>
      <c r="J1007" s="1">
        <f t="shared" si="692"/>
        <v>4.9543782120330331</v>
      </c>
      <c r="K1007" s="1">
        <f t="shared" si="692"/>
        <v>2.0044386331245185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8.4582115082322815</v>
      </c>
      <c r="G1008" s="1">
        <f t="shared" ref="G1008:K1008" si="693">G1005-G1011</f>
        <v>7.2707033155819909</v>
      </c>
      <c r="H1008" s="1">
        <f t="shared" si="693"/>
        <v>8.0560011384411325</v>
      </c>
      <c r="I1008" s="1">
        <f t="shared" si="693"/>
        <v>7.9210700795531519</v>
      </c>
      <c r="J1008" s="1">
        <f t="shared" si="693"/>
        <v>4.6715818076025828</v>
      </c>
      <c r="K1008" s="1">
        <f t="shared" si="693"/>
        <v>1.8955775544453406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0.10341426190162044</v>
      </c>
      <c r="I1009" s="1">
        <f t="shared" si="694"/>
        <v>0.12850857267473134</v>
      </c>
      <c r="J1009" s="1">
        <f t="shared" si="694"/>
        <v>0.28279640443045073</v>
      </c>
      <c r="K1009" s="1">
        <f t="shared" si="694"/>
        <v>0.10886107867917807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5.1049851653360442E-2</v>
      </c>
      <c r="G1010" s="1">
        <f t="shared" si="695"/>
        <v>1.292416392427408E-2</v>
      </c>
      <c r="H1010" s="1">
        <f t="shared" si="695"/>
        <v>1.2736106249681146E-2</v>
      </c>
      <c r="I1010" s="1">
        <f t="shared" si="695"/>
        <v>1.2663082876057529E-2</v>
      </c>
      <c r="J1010" s="1">
        <f t="shared" si="695"/>
        <v>9.1312099241513921E-3</v>
      </c>
      <c r="K1010" s="1">
        <f t="shared" si="695"/>
        <v>7.6214534111682664E-3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5.1049851653360442E-2</v>
      </c>
      <c r="G1011" s="1">
        <f t="shared" ref="G1011:K1011" si="696">G1005*IFERROR(G$994/G$992,0)</f>
        <v>1.292416392427408E-2</v>
      </c>
      <c r="H1011" s="1">
        <f t="shared" si="696"/>
        <v>1.2574685980864331E-2</v>
      </c>
      <c r="I1011" s="1">
        <f t="shared" si="696"/>
        <v>1.2460921399492095E-2</v>
      </c>
      <c r="J1011" s="1">
        <f t="shared" si="696"/>
        <v>8.6099995473622477E-3</v>
      </c>
      <c r="K1011" s="1">
        <f t="shared" si="696"/>
        <v>7.207532213616025E-3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1.6142026881681544E-4</v>
      </c>
      <c r="I1012" s="1">
        <f t="shared" si="697"/>
        <v>2.02161476565434E-4</v>
      </c>
      <c r="J1012" s="1">
        <f t="shared" si="697"/>
        <v>5.2121037678914386E-4</v>
      </c>
      <c r="K1012" s="1">
        <f t="shared" si="697"/>
        <v>4.1392119755224148E-4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0.10022226890322677</v>
      </c>
      <c r="G1013" s="1">
        <f>[1]Residential!C$20</f>
        <v>9.9983431808971263E-2</v>
      </c>
      <c r="H1013" s="1">
        <f>[1]Residential!D$20</f>
        <v>8.1680330742525772E-2</v>
      </c>
      <c r="I1013" s="1">
        <f>[1]Residential!E$20</f>
        <v>6.7453655357548062E-2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0.10022226890322677</v>
      </c>
      <c r="G1014" s="1">
        <f t="shared" ref="G1014:G1015" si="698">G1013</f>
        <v>9.9983431808971263E-2</v>
      </c>
      <c r="H1014" s="1">
        <f t="shared" ref="H1014:H1015" si="699">H1013</f>
        <v>8.1680330742525772E-2</v>
      </c>
      <c r="I1014" s="1">
        <f t="shared" ref="I1014:I1015" si="700">I1013</f>
        <v>6.7453655357548062E-2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0.10022226890322677</v>
      </c>
      <c r="G1015" s="1">
        <f t="shared" si="698"/>
        <v>9.9983431808971263E-2</v>
      </c>
      <c r="H1015" s="1">
        <f t="shared" si="699"/>
        <v>8.1680330742525772E-2</v>
      </c>
      <c r="I1015" s="1">
        <f t="shared" si="700"/>
        <v>6.7453655357548062E-2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13.726232550327616</v>
      </c>
      <c r="G1018" s="1">
        <f t="shared" ref="G1018:K1018" si="704">G1019+G1021</f>
        <v>12.662808081613619</v>
      </c>
      <c r="H1018" s="1">
        <f t="shared" si="704"/>
        <v>10.459602032308606</v>
      </c>
      <c r="I1018" s="1">
        <f t="shared" si="704"/>
        <v>9.3684627135902261</v>
      </c>
      <c r="J1018" s="1">
        <f t="shared" si="704"/>
        <v>9.6758623339634706</v>
      </c>
      <c r="K1018" s="1">
        <f t="shared" si="704"/>
        <v>3.7994209534393528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12.683786556670835</v>
      </c>
      <c r="G1019" s="1">
        <f t="shared" ref="G1019:K1019" si="705">G1020</f>
        <v>11.467954486880098</v>
      </c>
      <c r="H1019" s="1">
        <f t="shared" si="705"/>
        <v>9.861481968256534</v>
      </c>
      <c r="I1019" s="1">
        <f t="shared" si="705"/>
        <v>8.8476558802710148</v>
      </c>
      <c r="J1019" s="1">
        <f t="shared" si="705"/>
        <v>9.1300552236239234</v>
      </c>
      <c r="K1019" s="1">
        <f t="shared" si="705"/>
        <v>3.5883193130749289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12.683786556670835</v>
      </c>
      <c r="G1020" s="1">
        <f>[1]Residential!C$22-G1022-G1023</f>
        <v>11.467954486880098</v>
      </c>
      <c r="H1020" s="1">
        <f>[1]Residential!D$22-H1022-H1023</f>
        <v>9.861481968256534</v>
      </c>
      <c r="I1020" s="1">
        <f>[1]Residential!E$22-I1022-I1023</f>
        <v>8.8476558802710148</v>
      </c>
      <c r="J1020" s="1">
        <f>[1]Residential!F$22-J1022-J1023</f>
        <v>9.1300552236239234</v>
      </c>
      <c r="K1020" s="1">
        <f>[1]Residential!G$22-K1022-K1023</f>
        <v>3.5883193130749289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1.0424459936567798</v>
      </c>
      <c r="G1021" s="1">
        <f t="shared" ref="G1021" si="706">G1022</f>
        <v>1.1948535947335206</v>
      </c>
      <c r="H1021" s="1">
        <f t="shared" ref="H1021" si="707">H1022</f>
        <v>0.59812006405207174</v>
      </c>
      <c r="I1021" s="1">
        <f t="shared" ref="I1021" si="708">I1022</f>
        <v>0.52080683331921107</v>
      </c>
      <c r="J1021" s="1">
        <f t="shared" ref="J1021" si="709">J1022</f>
        <v>0.54580711033954643</v>
      </c>
      <c r="K1021" s="1">
        <f t="shared" ref="K1021" si="710">K1022</f>
        <v>0.21110164036442391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1.0424459936567798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1.1948535947335206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0.59812006405207174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0.52080683331921107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0.54580711033954643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0.21110164036442391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3.2709034463923503</v>
      </c>
      <c r="G1023" s="1">
        <f t="shared" ref="G1023:K1023" si="711">G1024+G1026</f>
        <v>3.833411997240582</v>
      </c>
      <c r="H1023" s="1">
        <f t="shared" si="711"/>
        <v>3.8749363078971504</v>
      </c>
      <c r="I1023" s="1">
        <f t="shared" si="711"/>
        <v>3.935771953978179</v>
      </c>
      <c r="J1023" s="1">
        <f t="shared" si="711"/>
        <v>4.2522787802378303</v>
      </c>
      <c r="K1023" s="1">
        <f t="shared" si="711"/>
        <v>4.3656750203854413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2.9980307753613928</v>
      </c>
      <c r="G1024" s="1">
        <f t="shared" ref="G1024:K1024" si="712">G1025</f>
        <v>3.5213737982784949</v>
      </c>
      <c r="H1024" s="1">
        <f t="shared" si="712"/>
        <v>3.6541155543556814</v>
      </c>
      <c r="I1024" s="1">
        <f t="shared" si="712"/>
        <v>3.7160964616866443</v>
      </c>
      <c r="J1024" s="1">
        <f t="shared" si="712"/>
        <v>3.9936376356218513</v>
      </c>
      <c r="K1024" s="1">
        <f t="shared" si="712"/>
        <v>4.1237314627020432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2.9980307753613928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3.5213737982784949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3.6541155543556814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3.7160964616866443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3.9936376356218513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4.1237314627020432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0.27287267103095725</v>
      </c>
      <c r="G1026" s="1">
        <f t="shared" ref="G1026:K1026" si="713">G1027</f>
        <v>0.31203819896208723</v>
      </c>
      <c r="H1026" s="1">
        <f t="shared" si="713"/>
        <v>0.22082075354146924</v>
      </c>
      <c r="I1026" s="1">
        <f t="shared" si="713"/>
        <v>0.21967549229153485</v>
      </c>
      <c r="J1026" s="1">
        <f t="shared" si="713"/>
        <v>0.25864114461597865</v>
      </c>
      <c r="K1026" s="1">
        <f t="shared" si="713"/>
        <v>0.24194355768339854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0.27287267103095725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0.31203819896208723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0.22082075354146924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0.21967549229153485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0.25864114461597865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0.24194355768339854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3.2686562245456141</v>
      </c>
      <c r="I1028" s="1">
        <f>[1]Residential!E$23</f>
        <v>3.3251879138423623</v>
      </c>
      <c r="J1028" s="1">
        <f>[1]Residential!F$23</f>
        <v>5.880586369406327</v>
      </c>
      <c r="K1028" s="1">
        <f>[1]Residential!G$23</f>
        <v>5.7762599092016842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1.2361377527454915</v>
      </c>
      <c r="I1029" s="1">
        <f t="shared" si="714"/>
        <v>1.2587958523557767</v>
      </c>
      <c r="J1029" s="1">
        <f t="shared" si="714"/>
        <v>2.58765243898669</v>
      </c>
      <c r="K1029" s="1">
        <f t="shared" si="714"/>
        <v>2.5428976684012765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1.2361377527454915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1.2587958523557767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2.58765243898669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2.5428976684012765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2.0325184718001226</v>
      </c>
      <c r="I1031" s="1">
        <f t="shared" si="715"/>
        <v>2.0663920614865856</v>
      </c>
      <c r="J1031" s="1">
        <f t="shared" si="715"/>
        <v>3.292933930419637</v>
      </c>
      <c r="K1031" s="1">
        <f t="shared" si="715"/>
        <v>3.2333622408004077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2.0325184718001226</v>
      </c>
      <c r="I1032" s="1">
        <f t="shared" si="716"/>
        <v>2.0663920614865856</v>
      </c>
      <c r="J1032" s="1">
        <f t="shared" si="716"/>
        <v>3.292933930419637</v>
      </c>
      <c r="K1032" s="1">
        <f t="shared" si="716"/>
        <v>3.2333622408004077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1.211724367860445E-2</v>
      </c>
      <c r="I1033" s="1">
        <f>[1]Residential!E$24</f>
        <v>2.2168613738064478E-2</v>
      </c>
      <c r="J1033" s="1">
        <f>[1]Residential!F$24</f>
        <v>0.10337718683626054</v>
      </c>
      <c r="K1033" s="1">
        <f>[1]Residential!G$24</f>
        <v>0.16285519299999837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1.211724367860445E-2</v>
      </c>
      <c r="I1034" s="1">
        <f t="shared" si="717"/>
        <v>2.2168613738064478E-2</v>
      </c>
      <c r="J1034" s="1">
        <f t="shared" si="717"/>
        <v>0.10337718683626054</v>
      </c>
      <c r="K1034" s="1">
        <f t="shared" si="717"/>
        <v>0.16285519299999837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6.00840742339751</v>
      </c>
      <c r="G1040" s="1">
        <f>[1]Residential!C$21</f>
        <v>9.7289929682715446</v>
      </c>
      <c r="H1040" s="1">
        <f>[1]Residential!D$21</f>
        <v>11.298440380317395</v>
      </c>
      <c r="I1040" s="1">
        <f>[1]Residential!E$21</f>
        <v>12.775804148159294</v>
      </c>
      <c r="J1040" s="1">
        <f>[1]Residential!F$21</f>
        <v>13.65896895650549</v>
      </c>
      <c r="K1040" s="1">
        <f>[1]Residential!G$21</f>
        <v>12.851642930306413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0.58405140270463629</v>
      </c>
      <c r="G1041" s="1">
        <f t="shared" ref="G1041:K1041" si="721">SUM(G1042:G1044)</f>
        <v>0.2287526914359001</v>
      </c>
      <c r="H1041" s="1">
        <f t="shared" si="721"/>
        <v>3.8483180092846987</v>
      </c>
      <c r="I1041" s="1">
        <f t="shared" si="721"/>
        <v>5.3973710132493746</v>
      </c>
      <c r="J1041" s="1">
        <f t="shared" si="721"/>
        <v>10.120213549000926</v>
      </c>
      <c r="K1041" s="1">
        <f t="shared" si="721"/>
        <v>5.9618345480951147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0.49980481371194602</v>
      </c>
      <c r="G1042" s="1">
        <f t="shared" si="722"/>
        <v>0.1431722357804022</v>
      </c>
      <c r="H1042" s="1">
        <f t="shared" si="722"/>
        <v>3.7534911848212991</v>
      </c>
      <c r="I1042" s="1">
        <f t="shared" si="722"/>
        <v>4.1222309041869032</v>
      </c>
      <c r="J1042" s="1">
        <f t="shared" si="722"/>
        <v>7.5605700908158759</v>
      </c>
      <c r="K1042" s="1">
        <f t="shared" si="722"/>
        <v>4.4671393355906943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8.4246588992690302E-2</v>
      </c>
      <c r="G1044" s="1">
        <f t="shared" si="723"/>
        <v>8.558045565549792E-2</v>
      </c>
      <c r="H1044" s="1">
        <f t="shared" si="723"/>
        <v>9.4826824463399753E-2</v>
      </c>
      <c r="I1044" s="1">
        <f t="shared" si="723"/>
        <v>1.2751401090624719</v>
      </c>
      <c r="J1044" s="1">
        <f t="shared" si="723"/>
        <v>2.5596434581850493</v>
      </c>
      <c r="K1044" s="1">
        <f t="shared" si="723"/>
        <v>1.4946952125044204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5.4243560206928736</v>
      </c>
      <c r="G1045" s="1">
        <f t="shared" ref="G1045:K1045" si="724">G1040-G1041</f>
        <v>9.500240276835644</v>
      </c>
      <c r="H1045" s="1">
        <f t="shared" si="724"/>
        <v>7.4501223710326965</v>
      </c>
      <c r="I1045" s="1">
        <f t="shared" si="724"/>
        <v>7.378433134909919</v>
      </c>
      <c r="J1045" s="1">
        <f t="shared" si="724"/>
        <v>3.5387554075045635</v>
      </c>
      <c r="K1045" s="1">
        <f t="shared" si="724"/>
        <v>6.8898083822112985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15.20118126164898</v>
      </c>
      <c r="G1046" s="1">
        <f>[1]Residential!C$25</f>
        <v>18.100279076079428</v>
      </c>
      <c r="H1046" s="1">
        <f>[1]Residential!D$25</f>
        <v>22.767605295899191</v>
      </c>
      <c r="I1046" s="1">
        <f>[1]Residential!E$25</f>
        <v>26.409787343196655</v>
      </c>
      <c r="J1046" s="1">
        <f>[1]Residential!F$25</f>
        <v>34.647195984075807</v>
      </c>
      <c r="K1046" s="1">
        <f>[1]Residential!G$25</f>
        <v>58.937827711758842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13.108166811317389</v>
      </c>
      <c r="G1047" s="1">
        <f t="shared" ref="G1047:K1047" si="725">G1046-G1050</f>
        <v>15.750287613856049</v>
      </c>
      <c r="H1047" s="1">
        <f t="shared" si="725"/>
        <v>17.234650418292468</v>
      </c>
      <c r="I1047" s="1">
        <f t="shared" si="725"/>
        <v>19.116253677518124</v>
      </c>
      <c r="J1047" s="1">
        <f t="shared" si="725"/>
        <v>23.939736078743316</v>
      </c>
      <c r="K1047" s="1">
        <f t="shared" si="725"/>
        <v>45.824349783031721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13.108166811317389</v>
      </c>
      <c r="G1048" s="1">
        <f t="shared" ref="G1048:K1048" si="726">G1047-G1049</f>
        <v>15.750287613856049</v>
      </c>
      <c r="H1048" s="1">
        <f t="shared" si="726"/>
        <v>16.79261046793728</v>
      </c>
      <c r="I1048" s="1">
        <f t="shared" si="726"/>
        <v>18.596933637808139</v>
      </c>
      <c r="J1048" s="1">
        <f t="shared" si="726"/>
        <v>22.917405456654809</v>
      </c>
      <c r="K1048" s="1">
        <f t="shared" si="726"/>
        <v>45.261929920920757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0.44203995035518862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0.51932003970998342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1.022330622088508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0.5624198621109664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2.0930144503315908</v>
      </c>
      <c r="G1050" s="1">
        <f t="shared" ref="G1050:K1050" si="727">SUM(G1051:G1052)</f>
        <v>2.3499914622233788</v>
      </c>
      <c r="H1050" s="1">
        <f t="shared" si="727"/>
        <v>5.5329548776067217</v>
      </c>
      <c r="I1050" s="1">
        <f t="shared" si="727"/>
        <v>7.2935336656785301</v>
      </c>
      <c r="J1050" s="1">
        <f t="shared" si="727"/>
        <v>10.707459905332493</v>
      </c>
      <c r="K1050" s="1">
        <f t="shared" si="727"/>
        <v>13.113477928727118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2.0930144503315908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2.3499914622233788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5.4603483244052455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7.2021490444311098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10.479105907797859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13.018190128834609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7.2606553201476381E-2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9.1384621247420583E-2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0.22835399753463542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9.528779989250874E-2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157.17032891676755</v>
      </c>
      <c r="G1053" s="3">
        <f>[1]Residential!C$245</f>
        <v>162.53260658965945</v>
      </c>
      <c r="H1053" s="3">
        <f>[1]Residential!D$245</f>
        <v>165.49944034516744</v>
      </c>
      <c r="I1053" s="3">
        <f>[1]Residential!E$245</f>
        <v>165.29888504155889</v>
      </c>
      <c r="J1053" s="3">
        <f>[1]Residential!F$245</f>
        <v>163.75344038232862</v>
      </c>
      <c r="K1053" s="3">
        <f>[1]Residential!G$245</f>
        <v>155.87378089297499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130.17790582880366</v>
      </c>
      <c r="G1054" s="1">
        <f>[1]Residential!C$116</f>
        <v>136.38660708530529</v>
      </c>
      <c r="H1054" s="1">
        <f>[1]Residential!D$116</f>
        <v>138.69364864352357</v>
      </c>
      <c r="I1054" s="1">
        <f>[1]Residential!E$116</f>
        <v>138.57724170579451</v>
      </c>
      <c r="J1054" s="1">
        <f>[1]Residential!F$116</f>
        <v>136.49595311040056</v>
      </c>
      <c r="K1054" s="1">
        <f>[1]Residential!G$116</f>
        <v>128.9955589327493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27.978166030683845</v>
      </c>
      <c r="G1055" s="1">
        <f t="shared" ref="G1055:K1055" si="730">SUM(G1056:G1057)</f>
        <v>30.12962549540412</v>
      </c>
      <c r="H1055" s="1">
        <f t="shared" si="730"/>
        <v>32.311882386618748</v>
      </c>
      <c r="I1055" s="1">
        <f t="shared" si="730"/>
        <v>31.510776879531225</v>
      </c>
      <c r="J1055" s="1">
        <f t="shared" si="730"/>
        <v>33.394767346757767</v>
      </c>
      <c r="K1055" s="1">
        <f t="shared" si="730"/>
        <v>61.557964734973467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8.9117415778585567</v>
      </c>
      <c r="G1056" s="1">
        <f>[1]Residential!C$102</f>
        <v>7.3895652718486433</v>
      </c>
      <c r="H1056" s="1">
        <f>[1]Residential!D$102</f>
        <v>8.3224388609940618</v>
      </c>
      <c r="I1056" s="1">
        <f>[1]Residential!E$102</f>
        <v>5.3745458209900567</v>
      </c>
      <c r="J1056" s="1">
        <f>[1]Residential!F$102</f>
        <v>1.9894339431937758</v>
      </c>
      <c r="K1056" s="1">
        <f>[1]Residential!G$102</f>
        <v>0.688472772355889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19.066424452825288</v>
      </c>
      <c r="G1057" s="1">
        <f>[1]Residential!C$104</f>
        <v>22.740060223555478</v>
      </c>
      <c r="H1057" s="1">
        <f>[1]Residential!D$104</f>
        <v>23.989443525624687</v>
      </c>
      <c r="I1057" s="1">
        <f>[1]Residential!E$104</f>
        <v>26.136231058541167</v>
      </c>
      <c r="J1057" s="1">
        <f>[1]Residential!F$104</f>
        <v>31.405333403563993</v>
      </c>
      <c r="K1057" s="1">
        <f>[1]Residential!G$104</f>
        <v>60.86949196261758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45.127218238414727</v>
      </c>
      <c r="G1058" s="1">
        <f t="shared" ref="G1058:K1058" si="731">G1059</f>
        <v>38.662981573101924</v>
      </c>
      <c r="H1058" s="1">
        <f t="shared" si="731"/>
        <v>39.35100856272598</v>
      </c>
      <c r="I1058" s="1">
        <f t="shared" si="731"/>
        <v>37.537899102203582</v>
      </c>
      <c r="J1058" s="1">
        <f t="shared" si="731"/>
        <v>20.419481564561654</v>
      </c>
      <c r="K1058" s="1">
        <f t="shared" si="731"/>
        <v>0.20573955145784317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45.127218238414727</v>
      </c>
      <c r="G1059" s="1">
        <f>[1]Residential!C$105</f>
        <v>38.662981573101924</v>
      </c>
      <c r="H1059" s="1">
        <f>[1]Residential!D$105</f>
        <v>39.35100856272598</v>
      </c>
      <c r="I1059" s="1">
        <f>[1]Residential!E$105</f>
        <v>37.537899102203582</v>
      </c>
      <c r="J1059" s="1">
        <f>[1]Residential!F$105</f>
        <v>20.419481564561654</v>
      </c>
      <c r="K1059" s="1">
        <f>[1]Residential!G$105</f>
        <v>0.20573955145784317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36.573172068583631</v>
      </c>
      <c r="G1060" s="1">
        <f t="shared" ref="G1060:K1060" si="732">SUM(G1061:G1062)</f>
        <v>38.793682425461427</v>
      </c>
      <c r="H1060" s="1">
        <f t="shared" si="732"/>
        <v>37.380712988737592</v>
      </c>
      <c r="I1060" s="1">
        <f t="shared" si="732"/>
        <v>37.13435884015194</v>
      </c>
      <c r="J1060" s="1">
        <f t="shared" si="732"/>
        <v>31.376746598853021</v>
      </c>
      <c r="K1060" s="1">
        <f t="shared" si="732"/>
        <v>13.891486083153511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36.573172068583631</v>
      </c>
      <c r="G1061" s="1">
        <f>[1]Residential!C$106</f>
        <v>38.793682425461427</v>
      </c>
      <c r="H1061" s="1">
        <f>[1]Residential!D$106</f>
        <v>36.496633088027217</v>
      </c>
      <c r="I1061" s="1">
        <f>[1]Residential!E$106</f>
        <v>36.134186911821601</v>
      </c>
      <c r="J1061" s="1">
        <f>[1]Residential!F$106</f>
        <v>29.516440057019835</v>
      </c>
      <c r="K1061" s="1">
        <f>[1]Residential!G$106</f>
        <v>12.909349906034361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0.88407990071037756</v>
      </c>
      <c r="I1062" s="1">
        <f>[1]Residential!E$107</f>
        <v>1.0001719283303385</v>
      </c>
      <c r="J1062" s="1">
        <f>[1]Residential!F$107</f>
        <v>1.8603065418331863</v>
      </c>
      <c r="K1062" s="1">
        <f>[1]Residential!G$107</f>
        <v>0.98213617711915058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7.2160033610323193E-2</v>
      </c>
      <c r="G1063" s="1">
        <f t="shared" ref="G1063:K1063" si="733">G1064</f>
        <v>7.1988070902459317E-2</v>
      </c>
      <c r="H1063" s="1">
        <f t="shared" si="733"/>
        <v>5.8809838134618576E-2</v>
      </c>
      <c r="I1063" s="1">
        <f t="shared" si="733"/>
        <v>4.8566631857434574E-2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7.2160033610323193E-2</v>
      </c>
      <c r="G1064" s="1">
        <f>[1]Residential!C$108</f>
        <v>7.1988070902459317E-2</v>
      </c>
      <c r="H1064" s="1">
        <f>[1]Residential!D$108</f>
        <v>5.8809838134618576E-2</v>
      </c>
      <c r="I1064" s="1">
        <f>[1]Residential!E$108</f>
        <v>4.8566631857434574E-2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4.2501399348301696</v>
      </c>
      <c r="G1065" s="1">
        <f>SUM([1]Residential!C$109:C$110)</f>
        <v>7.7543011928669143</v>
      </c>
      <c r="H1065" s="1">
        <f>SUM([1]Residential!D$109:D$110)</f>
        <v>9.1532240272501699</v>
      </c>
      <c r="I1065" s="1">
        <f>SUM([1]Residential!E$109:E$110)</f>
        <v>10.359539344873655</v>
      </c>
      <c r="J1065" s="1">
        <f>SUM([1]Residential!F$109:F$110)</f>
        <v>11.098331329851218</v>
      </c>
      <c r="K1065" s="1">
        <f>SUM([1]Residential!G$109:G$110)</f>
        <v>10.444169366794927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9.9509712122586164E-2</v>
      </c>
      <c r="G1066" s="1">
        <f>[1]Residential!C$109</f>
        <v>5.9514396131208458E-2</v>
      </c>
      <c r="H1066" s="1">
        <f>[1]Residential!D$109</f>
        <v>2.0732227771602481</v>
      </c>
      <c r="I1066" s="1">
        <f>[1]Residential!E$109</f>
        <v>3.0291086612438667</v>
      </c>
      <c r="J1066" s="1">
        <f>[1]Residential!F$109</f>
        <v>4.3623464397244449</v>
      </c>
      <c r="K1066" s="1">
        <f>[1]Residential!G$109</f>
        <v>4.3636003528091649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8.515591761211902E-2</v>
      </c>
      <c r="G1067" s="1">
        <f t="shared" ref="G1067:K1067" si="734">IFERROR(G$1066/G$1041,0)*G1042</f>
        <v>3.7249000664166129E-2</v>
      </c>
      <c r="H1067" s="1">
        <f t="shared" si="734"/>
        <v>2.022136268225962</v>
      </c>
      <c r="I1067" s="1">
        <f t="shared" si="734"/>
        <v>2.3134754503382449</v>
      </c>
      <c r="J1067" s="1">
        <f t="shared" si="734"/>
        <v>3.2590049467102151</v>
      </c>
      <c r="K1067" s="1">
        <f t="shared" si="734"/>
        <v>3.2695994200408438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1.4353794510467153E-2</v>
      </c>
      <c r="G1069" s="1">
        <f t="shared" si="736"/>
        <v>2.2265395467042325E-2</v>
      </c>
      <c r="H1069" s="1">
        <f t="shared" si="736"/>
        <v>5.1086508934286137E-2</v>
      </c>
      <c r="I1069" s="1">
        <f t="shared" si="736"/>
        <v>0.71563321090562237</v>
      </c>
      <c r="J1069" s="1">
        <f t="shared" si="736"/>
        <v>1.1033414930142296</v>
      </c>
      <c r="K1069" s="1">
        <f t="shared" si="736"/>
        <v>1.0940009327683213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4.1506302227075835</v>
      </c>
      <c r="G1070" s="1">
        <f t="shared" ref="G1070:K1070" si="737">G1065-G1066</f>
        <v>7.6947867967357055</v>
      </c>
      <c r="H1070" s="1">
        <f t="shared" si="737"/>
        <v>7.0800012500899214</v>
      </c>
      <c r="I1070" s="1">
        <f t="shared" si="737"/>
        <v>7.3304306836297881</v>
      </c>
      <c r="J1070" s="1">
        <f t="shared" si="737"/>
        <v>6.7359848901267734</v>
      </c>
      <c r="K1070" s="1">
        <f t="shared" si="737"/>
        <v>6.0805690139857624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9.1323263208030099</v>
      </c>
      <c r="G1071" s="1">
        <f t="shared" ref="G1071:K1071" si="738">G1072</f>
        <v>8.2569272305536749</v>
      </c>
      <c r="H1071" s="1">
        <f t="shared" si="738"/>
        <v>7.1002670171447022</v>
      </c>
      <c r="I1071" s="1">
        <f t="shared" si="738"/>
        <v>6.3703122337951266</v>
      </c>
      <c r="J1071" s="1">
        <f t="shared" si="738"/>
        <v>6.5736397610092254</v>
      </c>
      <c r="K1071" s="1">
        <f t="shared" si="738"/>
        <v>2.5835899054139499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9.1323263208030099</v>
      </c>
      <c r="G1072" s="1">
        <f>[1]Residential!C$111</f>
        <v>8.2569272305536749</v>
      </c>
      <c r="H1072" s="1">
        <f>[1]Residential!D$111</f>
        <v>7.1002670171447022</v>
      </c>
      <c r="I1072" s="1">
        <f>[1]Residential!E$111</f>
        <v>6.3703122337951266</v>
      </c>
      <c r="J1072" s="1">
        <f>[1]Residential!F$111</f>
        <v>6.5736397610092254</v>
      </c>
      <c r="K1072" s="1">
        <f>[1]Residential!G$111</f>
        <v>2.5835899054139499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2.698227697825252</v>
      </c>
      <c r="G1073" s="1">
        <f t="shared" ref="G1073:K1073" si="739">G1074</f>
        <v>3.1692364184506445</v>
      </c>
      <c r="H1073" s="1">
        <f t="shared" si="739"/>
        <v>3.2887039989201128</v>
      </c>
      <c r="I1073" s="1">
        <f t="shared" si="739"/>
        <v>3.3444868155179805</v>
      </c>
      <c r="J1073" s="1">
        <f t="shared" si="739"/>
        <v>3.5942738720596656</v>
      </c>
      <c r="K1073" s="1">
        <f t="shared" si="739"/>
        <v>3.7113583164318373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2.698227697825252</v>
      </c>
      <c r="G1074" s="1">
        <f>[1]Residential!C$112</f>
        <v>3.1692364184506445</v>
      </c>
      <c r="H1074" s="1">
        <f>[1]Residential!D$112</f>
        <v>3.2887039989201128</v>
      </c>
      <c r="I1074" s="1">
        <f>[1]Residential!E$112</f>
        <v>3.3444868155179805</v>
      </c>
      <c r="J1074" s="1">
        <f>[1]Residential!F$112</f>
        <v>3.5942738720596656</v>
      </c>
      <c r="K1074" s="1">
        <f>[1]Residential!G$112</f>
        <v>3.7113583164318373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1.2361377527454915</v>
      </c>
      <c r="I1075" s="1">
        <f t="shared" si="740"/>
        <v>1.2587958523557767</v>
      </c>
      <c r="J1075" s="1">
        <f t="shared" si="740"/>
        <v>2.58765243898669</v>
      </c>
      <c r="K1075" s="1">
        <f t="shared" si="740"/>
        <v>2.5428976684012765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1.2361377527454915</v>
      </c>
      <c r="I1076" s="1">
        <f>[1]Residential!E$113</f>
        <v>1.2587958523557767</v>
      </c>
      <c r="J1076" s="1">
        <f>[1]Residential!F$113</f>
        <v>2.58765243898669</v>
      </c>
      <c r="K1076" s="1">
        <f>[1]Residential!G$113</f>
        <v>2.5428976684012765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3.5611590317041601</v>
      </c>
      <c r="G1079" s="1">
        <f>[1]Residential!C$10-[1]Residential!C$223</f>
        <v>8.6065950353813943</v>
      </c>
      <c r="H1079" s="1">
        <f>[1]Residential!D$10-[1]Residential!D$223</f>
        <v>8.8129020712461443</v>
      </c>
      <c r="I1079" s="1">
        <f>[1]Residential!E$10-[1]Residential!E$223</f>
        <v>11.012506005507799</v>
      </c>
      <c r="J1079" s="1">
        <f>[1]Residential!F$10-[1]Residential!F$223</f>
        <v>27.451060198321318</v>
      </c>
      <c r="K1079" s="1">
        <f>[1]Residential!G$10-[1]Residential!G$223</f>
        <v>34.058353306122477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26.992423087963861</v>
      </c>
      <c r="G1080" s="1">
        <f>[1]Residential!C$224</f>
        <v>26.145999504354123</v>
      </c>
      <c r="H1080" s="1">
        <f>[1]Residential!D$224</f>
        <v>26.805791701643859</v>
      </c>
      <c r="I1080" s="1">
        <f>[1]Residential!E$224</f>
        <v>26.721643335764394</v>
      </c>
      <c r="J1080" s="1">
        <f>[1]Residential!F$224</f>
        <v>27.257487271928017</v>
      </c>
      <c r="K1080" s="1">
        <f>[1]Residential!G$224</f>
        <v>26.878221960225694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9.8904610901151688</v>
      </c>
      <c r="G1081" s="1">
        <f t="shared" ref="G1081:K1081" si="742">SUM(G1082:G1083)</f>
        <v>10.606015247328536</v>
      </c>
      <c r="H1081" s="1">
        <f t="shared" si="742"/>
        <v>14.95505086602676</v>
      </c>
      <c r="I1081" s="1">
        <f t="shared" si="742"/>
        <v>15.301333839674243</v>
      </c>
      <c r="J1081" s="1">
        <f t="shared" si="742"/>
        <v>17.212615921575871</v>
      </c>
      <c r="K1081" s="1">
        <f t="shared" si="742"/>
        <v>19.685267403734123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6.6474387000409454</v>
      </c>
      <c r="G1082" s="1">
        <f>[1]Residential!C$231-G1056</f>
        <v>6.9690624147747178</v>
      </c>
      <c r="H1082" s="1">
        <f>[1]Residential!D$231-H1056</f>
        <v>6.5190358798202936</v>
      </c>
      <c r="I1082" s="1">
        <f>[1]Residential!E$231-I1056</f>
        <v>4.2061312577128023</v>
      </c>
      <c r="J1082" s="1">
        <f>[1]Residential!F$231-J1056</f>
        <v>1.5200244875104232</v>
      </c>
      <c r="K1082" s="1">
        <f>[1]Residential!G$231-K1056</f>
        <v>0.526421553751105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3.2430223900742234</v>
      </c>
      <c r="G1083" s="1">
        <f>[1]Residential!C$233-G1057</f>
        <v>3.636952832553817</v>
      </c>
      <c r="H1083" s="1">
        <f>[1]Residential!D$233-H1057</f>
        <v>8.4360149862064659</v>
      </c>
      <c r="I1083" s="1">
        <f>[1]Residential!E$233-I1057</f>
        <v>11.095202581961441</v>
      </c>
      <c r="J1083" s="1">
        <f>[1]Residential!F$233-J1057</f>
        <v>15.692591434065449</v>
      </c>
      <c r="K1083" s="1">
        <f>[1]Residential!G$233-K1057</f>
        <v>19.158845849983017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6.9859502147925738</v>
      </c>
      <c r="G1084" s="1">
        <f t="shared" ref="G1084:K1084" si="743">G1085</f>
        <v>5.8049670149237116</v>
      </c>
      <c r="H1084" s="1">
        <f t="shared" si="743"/>
        <v>1.4727517465479991</v>
      </c>
      <c r="I1084" s="1">
        <f t="shared" si="743"/>
        <v>0.80716684300859498</v>
      </c>
      <c r="J1084" s="1">
        <f t="shared" si="743"/>
        <v>9.2350748654972392E-2</v>
      </c>
      <c r="K1084" s="1">
        <f t="shared" si="743"/>
        <v>2.7189994900177372E-2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6.9859502147925738</v>
      </c>
      <c r="G1085" s="1">
        <f>[1]Residential!C$234-G1059</f>
        <v>5.8049670149237116</v>
      </c>
      <c r="H1085" s="1">
        <f>[1]Residential!D$234-H1059</f>
        <v>1.4727517465479991</v>
      </c>
      <c r="I1085" s="1">
        <f>[1]Residential!E$234-I1059</f>
        <v>0.80716684300859498</v>
      </c>
      <c r="J1085" s="1">
        <f>[1]Residential!F$234-J1059</f>
        <v>9.2350748654972392E-2</v>
      </c>
      <c r="K1085" s="1">
        <f>[1]Residential!G$234-K1059</f>
        <v>2.7189994900177372E-2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6.3819460199142384</v>
      </c>
      <c r="G1086" s="1">
        <f t="shared" ref="G1086:K1086" si="744">SUM(G1087:G1088)</f>
        <v>5.4918551195477221</v>
      </c>
      <c r="H1086" s="1">
        <f t="shared" si="744"/>
        <v>6.3175089671283713</v>
      </c>
      <c r="I1086" s="1">
        <f t="shared" si="744"/>
        <v>6.3459840587105685</v>
      </c>
      <c r="J1086" s="1">
        <f t="shared" si="744"/>
        <v>4.2906911175909777</v>
      </c>
      <c r="K1086" s="1">
        <f t="shared" si="744"/>
        <v>1.8570750234964035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6.3819460199142384</v>
      </c>
      <c r="G1087" s="1">
        <f>[1]Residential!C$235-G1061</f>
        <v>5.4918551195477221</v>
      </c>
      <c r="H1087" s="1">
        <f>[1]Residential!D$235-H1061</f>
        <v>6.1413267317564575</v>
      </c>
      <c r="I1087" s="1">
        <f>[1]Residential!E$235-I1061</f>
        <v>6.1258887033118512</v>
      </c>
      <c r="J1087" s="1">
        <f>[1]Residential!F$235-J1061</f>
        <v>3.7790195052491029</v>
      </c>
      <c r="K1087" s="1">
        <f>[1]Residential!G$235-K1061</f>
        <v>1.6525122237271646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0.17618223537191369</v>
      </c>
      <c r="I1088" s="1">
        <f>[1]Residential!E$236-I1062</f>
        <v>0.22009535539871727</v>
      </c>
      <c r="J1088" s="1">
        <f>[1]Residential!F$236-J1062</f>
        <v>0.51167161234187519</v>
      </c>
      <c r="K1088" s="1">
        <f>[1]Residential!G$236-K1062</f>
        <v>0.20456279976923897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1.3208093222592852</v>
      </c>
      <c r="G1091" s="1">
        <f t="shared" ref="G1091:K1091" si="745">SUM(G1092,G1096)</f>
        <v>1.4639941665629415</v>
      </c>
      <c r="H1091" s="1">
        <f t="shared" si="745"/>
        <v>1.5908886471511514</v>
      </c>
      <c r="I1091" s="1">
        <f t="shared" si="745"/>
        <v>1.8030659335425825</v>
      </c>
      <c r="J1091" s="1">
        <f t="shared" si="745"/>
        <v>1.9343412831318023</v>
      </c>
      <c r="K1091" s="1">
        <f t="shared" si="745"/>
        <v>1.8185617535602532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3.0924477180091142E-2</v>
      </c>
      <c r="G1092" s="1">
        <f>[1]Residential!C$238-G1066</f>
        <v>1.1236180617120464E-2</v>
      </c>
      <c r="H1092" s="1">
        <f>[1]Residential!D$238-H1066</f>
        <v>0.36033932627237197</v>
      </c>
      <c r="I1092" s="1">
        <f>[1]Residential!E$238-I1066</f>
        <v>0.52721288604307182</v>
      </c>
      <c r="J1092" s="1">
        <f>[1]Residential!F$238-J1066</f>
        <v>0.7603185162606918</v>
      </c>
      <c r="K1092" s="1">
        <f>[1]Residential!G$238-K1066</f>
        <v>0.75979969595954433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2.6463770970431545E-2</v>
      </c>
      <c r="G1093" s="1">
        <f t="shared" ref="G1093:K1095" si="746">IFERROR(G$1092/G$1041,0)*G1042</f>
        <v>7.032525346423478E-3</v>
      </c>
      <c r="H1093" s="1">
        <f t="shared" si="746"/>
        <v>0.35146016556963128</v>
      </c>
      <c r="I1093" s="1">
        <f t="shared" si="746"/>
        <v>0.40265774700263429</v>
      </c>
      <c r="J1093" s="1">
        <f t="shared" si="746"/>
        <v>0.56801582354965041</v>
      </c>
      <c r="K1093" s="1">
        <f t="shared" si="746"/>
        <v>0.56930984609011004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4.460706209659597E-3</v>
      </c>
      <c r="G1095" s="1">
        <f t="shared" si="746"/>
        <v>4.203655270696988E-3</v>
      </c>
      <c r="H1095" s="1">
        <f t="shared" si="746"/>
        <v>8.8791607027406821E-3</v>
      </c>
      <c r="I1095" s="1">
        <f t="shared" si="746"/>
        <v>0.12455513904043754</v>
      </c>
      <c r="J1095" s="1">
        <f t="shared" si="746"/>
        <v>0.19230269271104142</v>
      </c>
      <c r="K1095" s="1">
        <f t="shared" si="746"/>
        <v>0.19048984986943432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1.289884845079194</v>
      </c>
      <c r="G1096" s="1">
        <f>[1]Residential!C$239-G1070</f>
        <v>1.4527579859458211</v>
      </c>
      <c r="H1096" s="1">
        <f>[1]Residential!D$239-H1070</f>
        <v>1.2305493208787794</v>
      </c>
      <c r="I1096" s="1">
        <f>[1]Residential!E$239-I1070</f>
        <v>1.2758530474995107</v>
      </c>
      <c r="J1096" s="1">
        <f>[1]Residential!F$239-J1070</f>
        <v>1.1740227668711105</v>
      </c>
      <c r="K1096" s="1">
        <f>[1]Residential!G$239-K1070</f>
        <v>1.0587620576007089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0.52122299682839035</v>
      </c>
      <c r="G1097" s="1">
        <f t="shared" ref="G1097:K1097" si="747">G1098</f>
        <v>0.59742679736675974</v>
      </c>
      <c r="H1097" s="1">
        <f t="shared" si="747"/>
        <v>0.29906003202603593</v>
      </c>
      <c r="I1097" s="1">
        <f t="shared" si="747"/>
        <v>0.26040341665960565</v>
      </c>
      <c r="J1097" s="1">
        <f t="shared" si="747"/>
        <v>0.27290355516977272</v>
      </c>
      <c r="K1097" s="1">
        <f t="shared" si="747"/>
        <v>0.10555082018221196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0.52122299682839035</v>
      </c>
      <c r="G1098" s="1">
        <f>[1]Residential!C$240-G1072</f>
        <v>0.59742679736675974</v>
      </c>
      <c r="H1098" s="1">
        <f>[1]Residential!D$240-H1072</f>
        <v>0.29906003202603593</v>
      </c>
      <c r="I1098" s="1">
        <f>[1]Residential!E$240-I1072</f>
        <v>0.26040341665960565</v>
      </c>
      <c r="J1098" s="1">
        <f>[1]Residential!F$240-J1072</f>
        <v>0.27290355516977272</v>
      </c>
      <c r="K1098" s="1">
        <f>[1]Residential!G$240-K1072</f>
        <v>0.10555082018221196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0.17054541939434831</v>
      </c>
      <c r="G1099" s="1">
        <f t="shared" ref="G1099" si="748">G1100</f>
        <v>0.19502387435130464</v>
      </c>
      <c r="H1099" s="1">
        <f t="shared" ref="H1099" si="749">H1100</f>
        <v>0.13801297096341791</v>
      </c>
      <c r="I1099" s="1">
        <f t="shared" ref="I1099" si="750">I1100</f>
        <v>0.13729718268220914</v>
      </c>
      <c r="J1099" s="1">
        <f t="shared" ref="J1099" si="751">J1100</f>
        <v>0.16165071538498665</v>
      </c>
      <c r="K1099" s="1">
        <f t="shared" ref="K1099" si="752">K1100</f>
        <v>0.15121472355212395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0.17054541939434831</v>
      </c>
      <c r="G1100" s="1">
        <f>[1]Residential!C$241-G1074</f>
        <v>0.19502387435130464</v>
      </c>
      <c r="H1100" s="1">
        <f>[1]Residential!D$241-H1074</f>
        <v>0.13801297096341791</v>
      </c>
      <c r="I1100" s="1">
        <f>[1]Residential!E$241-I1074</f>
        <v>0.13729718268220914</v>
      </c>
      <c r="J1100" s="1">
        <f>[1]Residential!F$241-J1074</f>
        <v>0.16165071538498665</v>
      </c>
      <c r="K1100" s="1">
        <f>[1]Residential!G$241-K1074</f>
        <v>0.15121472355212395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2.0325184718001226</v>
      </c>
      <c r="I1101" s="1">
        <f t="shared" ref="I1101" si="755">I1102</f>
        <v>2.0663920614865856</v>
      </c>
      <c r="J1101" s="1">
        <f t="shared" ref="J1101" si="756">J1102</f>
        <v>3.292933930419637</v>
      </c>
      <c r="K1101" s="1">
        <f t="shared" ref="K1101" si="757">K1102</f>
        <v>3.2333622408004077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2.0325184718001226</v>
      </c>
      <c r="I1102" s="1">
        <f>[1]Residential!E$242-I1076</f>
        <v>2.0663920614865856</v>
      </c>
      <c r="J1102" s="1">
        <f>[1]Residential!F$242-J1076</f>
        <v>3.292933930419637</v>
      </c>
      <c r="K1102" s="1">
        <f>[1]Residential!G$242-K1076</f>
        <v>3.2333622408004077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0.95000000000000007</v>
      </c>
      <c r="G1107" s="4">
        <f t="shared" ref="G1107:K1108" si="765">IFERROR(G1056/G973,"-")</f>
        <v>0.95000000000000095</v>
      </c>
      <c r="H1107" s="4">
        <f t="shared" si="765"/>
        <v>0.9500000000000004</v>
      </c>
      <c r="I1107" s="4">
        <f t="shared" si="765"/>
        <v>0.94999999999999951</v>
      </c>
      <c r="J1107" s="4">
        <f t="shared" si="765"/>
        <v>0.94999999999999973</v>
      </c>
      <c r="K1107" s="4">
        <f t="shared" si="765"/>
        <v>0.94999999999999929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3.2000000000000011</v>
      </c>
      <c r="G1108" s="4">
        <f t="shared" si="765"/>
        <v>3.2533333333333334</v>
      </c>
      <c r="H1108" s="4">
        <f t="shared" si="765"/>
        <v>3.3333333333333317</v>
      </c>
      <c r="I1108" s="4">
        <f t="shared" si="765"/>
        <v>3.4666666666666703</v>
      </c>
      <c r="J1108" s="4">
        <f t="shared" si="765"/>
        <v>3.7</v>
      </c>
      <c r="K1108" s="4">
        <f t="shared" si="765"/>
        <v>3.8999999999999995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0.89583333333333348</v>
      </c>
      <c r="G1109" s="4">
        <f t="shared" ref="G1109:K1109" si="766">IFERROR(G1059/G983,"-")</f>
        <v>0.89583333333333337</v>
      </c>
      <c r="H1109" s="4">
        <f t="shared" si="766"/>
        <v>0.89583333333333348</v>
      </c>
      <c r="I1109" s="4">
        <f t="shared" si="766"/>
        <v>0.89583333333333459</v>
      </c>
      <c r="J1109" s="4">
        <f t="shared" si="766"/>
        <v>0.89583333333333437</v>
      </c>
      <c r="K1109" s="4">
        <f t="shared" si="766"/>
        <v>0.89583333333333348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</v>
      </c>
      <c r="G1110" s="4">
        <f t="shared" ref="G1110:K1110" si="767">IFERROR(G1061/G996,"-")</f>
        <v>0.95000000000000084</v>
      </c>
      <c r="H1110" s="4">
        <f t="shared" si="767"/>
        <v>0.94999999999999962</v>
      </c>
      <c r="I1110" s="4">
        <f t="shared" si="767"/>
        <v>0.95000000000000029</v>
      </c>
      <c r="J1110" s="4">
        <f t="shared" si="767"/>
        <v>0.94999999999999973</v>
      </c>
      <c r="K1110" s="4">
        <f t="shared" si="767"/>
        <v>0.95000000000000029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1.9999999999999998</v>
      </c>
      <c r="I1111" s="4">
        <f t="shared" si="768"/>
        <v>2.0799999999999996</v>
      </c>
      <c r="J1111" s="4">
        <f t="shared" si="768"/>
        <v>2.2200000000000006</v>
      </c>
      <c r="K1111" s="4">
        <f t="shared" si="768"/>
        <v>2.339999999999999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0.7199999999999992</v>
      </c>
      <c r="G1112" s="4">
        <f t="shared" ref="G1112:K1112" si="769">IFERROR(G1064/G1015,"-")</f>
        <v>0.72000000000000008</v>
      </c>
      <c r="H1112" s="4">
        <f t="shared" si="769"/>
        <v>0.7200000000000002</v>
      </c>
      <c r="I1112" s="4">
        <f t="shared" si="769"/>
        <v>0.71999999999999953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0.72000000000000064</v>
      </c>
      <c r="G1117" s="4">
        <f t="shared" ref="G1117:K1117" si="770">IFERROR(G1072/G1020,"-")</f>
        <v>0.72000000000000042</v>
      </c>
      <c r="H1117" s="4">
        <f t="shared" si="770"/>
        <v>0.71999999999999975</v>
      </c>
      <c r="I1117" s="4">
        <f t="shared" si="770"/>
        <v>0.71999999999999953</v>
      </c>
      <c r="J1117" s="4">
        <f t="shared" si="770"/>
        <v>0.72000000000000008</v>
      </c>
      <c r="K1117" s="4">
        <f t="shared" si="770"/>
        <v>0.72000000000000031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0.89999999999999947</v>
      </c>
      <c r="G1118" s="4">
        <f t="shared" ref="G1118:K1118" si="771">IFERROR(G1074/G1025,"-")</f>
        <v>0.89999999999999969</v>
      </c>
      <c r="H1118" s="4">
        <f t="shared" si="771"/>
        <v>0.89999999999999991</v>
      </c>
      <c r="I1118" s="4">
        <f t="shared" si="771"/>
        <v>0.90000000000000013</v>
      </c>
      <c r="J1118" s="4">
        <f t="shared" si="771"/>
        <v>0.89999999999999991</v>
      </c>
      <c r="K1118" s="4">
        <f t="shared" si="771"/>
        <v>0.89999999999999969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</v>
      </c>
      <c r="G1121" s="4">
        <f t="shared" ref="G1121:K1122" si="773">IFERROR(G1082/G976,"-")</f>
        <v>0.7919999999999997</v>
      </c>
      <c r="H1121" s="4">
        <f t="shared" si="773"/>
        <v>0.79500000000000026</v>
      </c>
      <c r="I1121" s="4">
        <f t="shared" si="773"/>
        <v>0.8000000000000006</v>
      </c>
      <c r="J1121" s="4">
        <f t="shared" si="773"/>
        <v>0.80999999999999972</v>
      </c>
      <c r="K1121" s="4">
        <f t="shared" si="773"/>
        <v>0.82000000000000073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2.8199999999999967</v>
      </c>
      <c r="G1122" s="4">
        <f t="shared" si="773"/>
        <v>2.8260000000000027</v>
      </c>
      <c r="H1122" s="4">
        <f t="shared" si="773"/>
        <v>2.8349999999999986</v>
      </c>
      <c r="I1122" s="4">
        <f t="shared" si="773"/>
        <v>2.8499999999999996</v>
      </c>
      <c r="J1122" s="4">
        <f t="shared" si="773"/>
        <v>3.0100000000000011</v>
      </c>
      <c r="K1122" s="4">
        <f t="shared" si="773"/>
        <v>3.1199999999999997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0.70833333333333359</v>
      </c>
      <c r="G1123" s="4">
        <f t="shared" ref="G1123:K1123" si="774">IFERROR(G1085/G989,"-")</f>
        <v>0.71458333333333302</v>
      </c>
      <c r="H1123" s="4">
        <f t="shared" si="774"/>
        <v>0.72395833333333459</v>
      </c>
      <c r="I1123" s="4">
        <f t="shared" si="774"/>
        <v>0.73958333333333004</v>
      </c>
      <c r="J1123" s="4">
        <f t="shared" si="774"/>
        <v>0.75520833333332849</v>
      </c>
      <c r="K1123" s="4">
        <f t="shared" si="774"/>
        <v>0.75520833333333337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0.75000000000000089</v>
      </c>
      <c r="G1124" s="4">
        <f t="shared" ref="G1124:K1124" si="775">IFERROR(G1087/G1005,"-")</f>
        <v>0.75399999999999978</v>
      </c>
      <c r="H1124" s="4">
        <f t="shared" si="775"/>
        <v>0.76114135448388132</v>
      </c>
      <c r="I1124" s="4">
        <f t="shared" si="775"/>
        <v>0.77215160595909516</v>
      </c>
      <c r="J1124" s="4">
        <f t="shared" si="775"/>
        <v>0.80744970739786392</v>
      </c>
      <c r="K1124" s="4">
        <f t="shared" si="775"/>
        <v>0.86847024149677421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1.7009999999999992</v>
      </c>
      <c r="I1125" s="4">
        <f t="shared" si="776"/>
        <v>1.7099999999999984</v>
      </c>
      <c r="J1125" s="4">
        <f t="shared" si="776"/>
        <v>1.8059999999999998</v>
      </c>
      <c r="K1125" s="4">
        <f t="shared" si="776"/>
        <v>1.8719999999999983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0.50000000000000044</v>
      </c>
      <c r="G1130" s="4">
        <f t="shared" ref="G1130:K1130" si="777">IFERROR(G1098/G1022,"-")</f>
        <v>0.49999999999999956</v>
      </c>
      <c r="H1130" s="4">
        <f t="shared" si="777"/>
        <v>0.50000000000000011</v>
      </c>
      <c r="I1130" s="4">
        <f t="shared" si="777"/>
        <v>0.50000000000000022</v>
      </c>
      <c r="J1130" s="4">
        <f t="shared" si="777"/>
        <v>0.49999999999999911</v>
      </c>
      <c r="K1130" s="4">
        <f t="shared" si="777"/>
        <v>0.5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0.62500000000000011</v>
      </c>
      <c r="G1131" s="4">
        <f t="shared" ref="G1131:K1131" si="778">IFERROR(G1100/G1027,"-")</f>
        <v>0.62500000000000033</v>
      </c>
      <c r="H1131" s="4">
        <f t="shared" si="778"/>
        <v>0.62499999999999833</v>
      </c>
      <c r="I1131" s="4">
        <f t="shared" si="778"/>
        <v>0.62499999999999933</v>
      </c>
      <c r="J1131" s="4">
        <f t="shared" si="778"/>
        <v>0.625</v>
      </c>
      <c r="K1131" s="4">
        <f t="shared" si="778"/>
        <v>0.62499999999999944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139.17636881219426</v>
      </c>
      <c r="G1134" s="3">
        <f t="shared" si="780"/>
        <v>138.42131627334516</v>
      </c>
      <c r="H1134" s="3">
        <f t="shared" si="780"/>
        <v>125.04044065122464</v>
      </c>
      <c r="I1134" s="3">
        <f t="shared" si="780"/>
        <v>99.043304668627826</v>
      </c>
      <c r="J1134" s="3">
        <f t="shared" si="780"/>
        <v>64.651298260182259</v>
      </c>
      <c r="K1134" s="3">
        <f t="shared" si="780"/>
        <v>56.563721774502945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0.82090351701521114</v>
      </c>
      <c r="G1135" s="1">
        <f t="shared" ref="G1135:K1135" si="781">SUM(G1136:G1149)</f>
        <v>1.8697515860813481</v>
      </c>
      <c r="H1135" s="1">
        <f t="shared" si="781"/>
        <v>5.006720265454403</v>
      </c>
      <c r="I1135" s="1">
        <f t="shared" si="781"/>
        <v>26.591559634682163</v>
      </c>
      <c r="J1135" s="1">
        <f t="shared" si="781"/>
        <v>43.896863475038607</v>
      </c>
      <c r="K1135" s="1">
        <f t="shared" si="781"/>
        <v>46.159914043734979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0.4652541439667261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0.37127068343975395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0.2616752630880993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0.1127631132843703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2.6410835747510686E-2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0.14447526575182484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0.22139089545385598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0.47055354048815867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0.78808902151783322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0.96935383470298497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8.4045962637052635E-2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0.19329863756884161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0.90042637752399435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5.2296243789400565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10.564733978056115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9.8518472252260096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6.8209159192466867E-2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0.18351621070210408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0.57838746607634495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1.4750959661591931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3.4515382186380474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2.9760800293856784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0.17230292501773367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0.88260826688508298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2.7148660674196607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8.2955586735098858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14.332698620669053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13.553391268179432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2.7855063871279947E-3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4.6596907735403622E-3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1.0032470067440185E-2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2.1467766609408714E-2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2.4474153036737591E-2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4.4334055937186997E-3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1.0154303789895023E-2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2.7964713501112362E-2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6.4695675640617595E-2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0.12980145883022551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0.14261055799950836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2.3975263066060772E-2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0.10203100284433814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0.81665037643972127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2.3663405274600491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2.8950668782351601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2.6337112072060069E-2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5.166859567486113E-2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0.1069528599226417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0.18044107777876306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0.19210847190247579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3.1589112633813197E-3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4.9084169683125895E-3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1.032068803692216E-2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2.1460320850815714E-2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2.4368479232760316E-2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2.4708486000241407E-4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3.1774054367389496E-3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2.0560708586628961E-2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5.3661983205782707E-2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0.12852683087826425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0.14172262265781502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1.0125648574632598E-2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7.9253582955576246E-2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0.53471685908799427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1.821619371327762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1.9736387384179037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1.4868371143843649E-2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3.8927484588077557E-2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9.0293834399120171E-2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0.17958977316685293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0.18665899406821138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9.3206392155002593</v>
      </c>
      <c r="J1149" s="1">
        <f>[1]Transport!F$32</f>
        <v>9.9105565092554126</v>
      </c>
      <c r="K1149" s="1">
        <f>[1]Transport!G$32</f>
        <v>13.228592790690307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5.6273237847846349E-3</v>
      </c>
      <c r="G1150" s="1">
        <f t="shared" ref="G1150:K1150" si="786">SUM(G1151:G1154)</f>
        <v>3.2944021216841826E-2</v>
      </c>
      <c r="H1150" s="1">
        <f t="shared" si="786"/>
        <v>7.357979950498969E-2</v>
      </c>
      <c r="I1150" s="1">
        <f t="shared" si="786"/>
        <v>0.11527810832089118</v>
      </c>
      <c r="J1150" s="1">
        <f t="shared" si="786"/>
        <v>0.2538565350369959</v>
      </c>
      <c r="K1150" s="1">
        <f t="shared" si="786"/>
        <v>1.6993451076294646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4.6836311708174155E-3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1.0788199837813556E-2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1.6910694033572558E-2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3.8987518313155479E-2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2.8113857433121545E-2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1.2163943714172188E-3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8.1167261906725328E-3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1.9699028507666354E-2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3.1456189248184309E-2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5.7654451195333717E-2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4.3409877999477785E-2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4.4109294133674159E-3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1.1034931847419965E-2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2.1423285388842944E-2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3.2084928190296E-2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5.7951595154089403E-2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5.1500900358405363E-2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9.1087320079319117E-3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2.1669285770666839E-2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3.4826296848838312E-2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9.9262970374417309E-2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1.5763204718384598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78.70579453137735</v>
      </c>
      <c r="G1155" s="1">
        <f t="shared" ref="G1155:K1155" si="787">SUM(G1160:G1177)</f>
        <v>78.314652843475713</v>
      </c>
      <c r="H1155" s="1">
        <f t="shared" si="787"/>
        <v>73.384662838118132</v>
      </c>
      <c r="I1155" s="1">
        <f t="shared" si="787"/>
        <v>43.026476587986309</v>
      </c>
      <c r="J1155" s="1">
        <f t="shared" si="787"/>
        <v>12.746919037001188</v>
      </c>
      <c r="K1155" s="1">
        <f t="shared" si="787"/>
        <v>5.2682564441697712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74.391547056736641</v>
      </c>
      <c r="G1156" s="1">
        <f t="shared" ref="G1156:K1156" si="788">G1155-G1157</f>
        <v>74.001671823647413</v>
      </c>
      <c r="H1156" s="1">
        <f t="shared" si="788"/>
        <v>69.338277424617985</v>
      </c>
      <c r="I1156" s="1">
        <f t="shared" si="788"/>
        <v>40.648065723218451</v>
      </c>
      <c r="J1156" s="1">
        <f t="shared" si="788"/>
        <v>7.3694874543833553</v>
      </c>
      <c r="K1156" s="1">
        <f t="shared" si="788"/>
        <v>-1.2473890078005034E-2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4.3142474746407053</v>
      </c>
      <c r="G1157" s="1">
        <f t="shared" ref="G1157" si="790">SUM(G1158:G1159)</f>
        <v>4.3129810198282978</v>
      </c>
      <c r="H1157" s="1">
        <f t="shared" ref="H1157" si="791">SUM(H1158:H1159)</f>
        <v>4.0463854135001442</v>
      </c>
      <c r="I1157" s="1">
        <f t="shared" ref="I1157" si="792">SUM(I1158:I1159)</f>
        <v>2.3784108647678566</v>
      </c>
      <c r="J1157" s="1">
        <f t="shared" ref="J1157" si="793">SUM(J1158:J1159)</f>
        <v>5.3774315826178327</v>
      </c>
      <c r="K1157" s="1">
        <f t="shared" ref="K1157" si="794">SUM(K1158:K1159)</f>
        <v>5.2807303342477763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4.3142474746407053</v>
      </c>
      <c r="G1158" s="1">
        <f>[1]Transport!C$25/SUM([1]Transport!C$21,[1]Transport!C$25)*G1155*(G$34+G$598)/(G$34+G$598+G$37)</f>
        <v>4.3129810198282978</v>
      </c>
      <c r="H1158" s="1">
        <f>[1]Transport!D$25/SUM([1]Transport!D$21,[1]Transport!D$25)*H1155*(H$34+H$598)/(H$34+H$598+H$37)</f>
        <v>4.0463854135001442</v>
      </c>
      <c r="I1158" s="1">
        <f>[1]Transport!E$25/SUM([1]Transport!E$21,[1]Transport!E$25)*I1155*(I$34+I$598)/(I$34+I$598+I$37)</f>
        <v>2.3784108647678566</v>
      </c>
      <c r="J1158" s="1">
        <f>[1]Transport!F$25/SUM([1]Transport!F$21,[1]Transport!F$25)*J1155*(J$34+J$598)/(J$34+J$598+J$37)</f>
        <v>4.1197055901673147</v>
      </c>
      <c r="K1158" s="1">
        <f>[1]Transport!G$25/SUM([1]Transport!G$21,[1]Transport!G$25)*K1155*(K$34+K$598)/(K$34+K$598+K$37)</f>
        <v>4.4350114995428251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1.2577259924505175</v>
      </c>
      <c r="K1159" s="1">
        <f>(K$37+K$717)/([1]Transport!G$21+[1]Transport!G$25)*K1155</f>
        <v>0.84571883470495157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1.2652053614484389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1.243480735679092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0.91140290421855708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0.43378436308235457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4.1939870044904522E-2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6.0836756846613084E-2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8.5399651556469419E-2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0.13678854043304658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0.16624550649987144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5.0670933399295591E-2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0.13312427978613633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0.29136044224639096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0.44061009939514212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0.51041000442215501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0.26357200281695559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7.5704526128421962E-2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9.9328887487661888E-2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1.3600237566522679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1.3044228852449915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1.1027658752700209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0.12067816865547569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3.6416333105310797E-2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8.7265989067047314E-2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0.23122575527477404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0.2479672860385265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0.26652692135303535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0.14531919156930453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4.6175380568003126E-2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63.989835445098031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58.553874521875876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47.223330587736136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12.426641219947093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0.44955590799422485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0.39787230335516283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0.39946078784866251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0.50330446099262971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0.15500343865522767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2.2460889931268595E-2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4.0746774642932815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5.2015384577777048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5.5352280028733976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4.7918246628825276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0.29040531088396643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4.4187139091664177E-2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4.3375496152481317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5.7264140688715628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6.2819459021207189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5.4738999667712767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0.34560928420463338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4.7293861536908802E-2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3.8754420594082069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4.2195373468868249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8.1324340755103357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9.8545018958770303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2.8946476938893322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0.52670470964979266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9.871678276782269E-3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7.6321395002324308E-2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0.1463270854238051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9.2859922754066418E-2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2.320827231962521E-2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1.4253372960722578E-2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0.14468780374932969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0.24580180583843617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0.15976355696097844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4.1448186529559158E-2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1.54866190083424E-2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0.15538668609650647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0.26942329246993996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0.17985313166314215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4.7108398941841642E-2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1.777517014895192E-2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0.23393773875766727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0.44985006979716347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0.36721127745531484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0.1195043497534526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1.2677534557978007E-3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6.119314844268621E-2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8.2322782581155038E-2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0.10236179075659244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9.9631966055228713E-2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5.4895385083779745E-2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9.0163847761189242E-2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0.18871091361651604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0.41304547334877073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0.55018113678344549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0.50989002484305535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0.2534592519743637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9.9446508133835654E-2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0.32909034338261789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1.1053991730569708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5.0278203554604071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6.4038938555449247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3.6046057146206829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0.16099154215046757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0.39210745217282844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0.61135960298247494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0.73426314042535734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0.55233470454971112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0.27441311153580139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59.525435136840137</v>
      </c>
      <c r="G1178" s="1">
        <f t="shared" ref="G1178:K1178" si="795">SUM(G1183:G1200)</f>
        <v>58.042904702174347</v>
      </c>
      <c r="H1178" s="1">
        <f t="shared" si="795"/>
        <v>46.357890577901543</v>
      </c>
      <c r="I1178" s="1">
        <f t="shared" si="795"/>
        <v>28.891501960402213</v>
      </c>
      <c r="J1178" s="1">
        <f t="shared" si="795"/>
        <v>7.5162172332560759</v>
      </c>
      <c r="K1178" s="1">
        <f t="shared" si="795"/>
        <v>3.3955538253601567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58.02822321024501</v>
      </c>
      <c r="G1179" s="1">
        <f t="shared" ref="G1179:K1179" si="796">G1178-G1180</f>
        <v>56.492213604702812</v>
      </c>
      <c r="H1179" s="1">
        <f t="shared" si="796"/>
        <v>44.84621684058876</v>
      </c>
      <c r="I1179" s="1">
        <f t="shared" si="796"/>
        <v>27.740229725424712</v>
      </c>
      <c r="J1179" s="1">
        <f t="shared" si="796"/>
        <v>6.2837628364392275</v>
      </c>
      <c r="K1179" s="1">
        <f t="shared" si="796"/>
        <v>-0.39757828949644924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1.4972119265951251</v>
      </c>
      <c r="G1180" s="1">
        <f t="shared" ref="G1180" si="800">SUM(G1181:G1182)</f>
        <v>1.5506910974715387</v>
      </c>
      <c r="H1180" s="1">
        <f t="shared" ref="H1180" si="801">SUM(H1181:H1182)</f>
        <v>1.5116737373127846</v>
      </c>
      <c r="I1180" s="1">
        <f t="shared" ref="I1180" si="802">SUM(I1181:I1182)</f>
        <v>1.1512722349775</v>
      </c>
      <c r="J1180" s="1">
        <f t="shared" ref="J1180" si="803">SUM(J1181:J1182)</f>
        <v>1.2324543968168487</v>
      </c>
      <c r="K1180" s="1">
        <f t="shared" ref="K1180" si="804">SUM(K1181:K1182)</f>
        <v>3.793132114856606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1.4972119265951251</v>
      </c>
      <c r="G1181" s="1">
        <f>[1]Transport!C$26/SUM([1]Transport!C$22,[1]Transport!C$26)*G1178*(G$33+G$580)/(G$33+G$580+G$36)</f>
        <v>1.5506910974715387</v>
      </c>
      <c r="H1181" s="1">
        <f>[1]Transport!D$26/SUM([1]Transport!D$22,[1]Transport!D$26)*H1178*(H$33+H$580)/(H$33+H$580+H$36)</f>
        <v>1.5116737373127846</v>
      </c>
      <c r="I1181" s="1">
        <f>[1]Transport!E$26/SUM([1]Transport!E$22,[1]Transport!E$26)*I1178*(I$33+I$580)/(I$33+I$580+I$36)</f>
        <v>1.1512722349775</v>
      </c>
      <c r="J1181" s="1">
        <f>[1]Transport!F$26/SUM([1]Transport!F$22,[1]Transport!F$26)*J1178*(J$33+J$580)/(J$33+J$580+J$36)</f>
        <v>0.36621261295761764</v>
      </c>
      <c r="K1181" s="1">
        <f>[1]Transport!G$26/SUM([1]Transport!G$22,[1]Transport!G$26)*K1178*(K$33+K$580)/(K$33+K$580+K$36)</f>
        <v>1.0610466989297227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0.86624178385923101</v>
      </c>
      <c r="K1182" s="1">
        <f>(K$36+K$716)/([1]Transport!G$22+[1]Transport!G$26)*K1178</f>
        <v>2.7320854159268833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2.9777570165027994E-4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1.1237635517370261E-2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4.7821077547359571E-2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8.705339656534021E-2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0.15148295668738362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4.8275807946039848E-2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3.9367057255694313E-3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0.60864395489268874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1.0573155501439269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0.97209687247692789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0.24595718274591197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6.7661763190636173E-2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2.9906284541658345E-2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9.5156709951407847E-2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0.12410736583805891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0.14429223837282523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0.10916715998266273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3.3116779295982252E-2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3.3711336796198213E-2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0.27942622741573225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0.29788271946580813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0.2886796426817243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0.12919009328446968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4.163539195943592E-2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52.467793307768353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48.701688004405938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34.976635798860144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15.935297667829655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6.6676190225426471E-3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1.6772470777616622E-2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4.7978803886980892E-2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8.0270752375806761E-2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5.6353761917843498E-2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1.0853985273803293E-2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0.7888204018020839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0.84063584683284032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0.84996585547046388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0.74598485034870554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9.8309584518603527E-2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1.9392415226724021E-2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4.3345295262990859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5.0932902693460766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5.0586037137970772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4.002535576740212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0.10617607033059828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2.0499917465131783E-2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1.841203031996187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1.8604504047798609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1.80689314255983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1.4819407253575829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7.3152129021047327E-2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1.4650951147138469E-2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9.7923663028556106E-3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6.7439355635948384E-2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0.12781220768219215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0.1019485045317805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3.0985621588945935E-2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1.4547978806557466E-2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0.12332748490196171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0.23299946732471027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0.15038915546577433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4.2034394526426995E-2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1.5599773438550311E-2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0.12773443231572834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0.22898528961014619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0.16833942002550439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4.7536830017569615E-2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1.4815352715109073E-2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8.5183224491561724E-2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0.13798968013520588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0.11016825107965088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3.3974518772916525E-2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1.6996606124662021E-4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6.8594800555517255E-2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8.5464274996093104E-2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0.10370156510022202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9.8014147645563529E-2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5.3623378070890279E-2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2.2940549447338374E-3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5.7427900337045923E-2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0.29942299267068062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0.46053726185138266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0.51738062615416991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0.24833937488957278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4.1641745545050093E-3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0.13696369007132281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0.84706557888993728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3.2476799328668875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4.8582255883121501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2.4202132464760511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1.1940951626330236E-2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0.21786131602785425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0.4550492064299817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0.6136448330826858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0.54196260155296094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0.26275944951289154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0.11860830317679272</v>
      </c>
      <c r="G1201" s="1">
        <f t="shared" ref="G1201:K1201" si="805">SUM(G1206:G1210)</f>
        <v>0.16106312039690707</v>
      </c>
      <c r="H1201" s="1">
        <f t="shared" si="805"/>
        <v>0.21758717024557689</v>
      </c>
      <c r="I1201" s="1">
        <f t="shared" si="805"/>
        <v>0.41848837723625165</v>
      </c>
      <c r="J1201" s="1">
        <f t="shared" si="805"/>
        <v>0.23744197984939691</v>
      </c>
      <c r="K1201" s="1">
        <f t="shared" si="805"/>
        <v>4.0652353608571633E-2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0.10845977570019646</v>
      </c>
      <c r="G1202" s="1">
        <f t="shared" ref="G1202:K1202" si="806">G1201-G1203</f>
        <v>0.13657492212590178</v>
      </c>
      <c r="H1202" s="1">
        <f t="shared" si="806"/>
        <v>0.21424872701213302</v>
      </c>
      <c r="I1202" s="1">
        <f t="shared" si="806"/>
        <v>0.41708012845484776</v>
      </c>
      <c r="J1202" s="1">
        <f t="shared" si="806"/>
        <v>-0.26923337625905125</v>
      </c>
      <c r="K1202" s="1">
        <f t="shared" si="806"/>
        <v>-9.9948233091477295E-2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1.014852747659625E-2</v>
      </c>
      <c r="G1203" s="1">
        <f t="shared" ref="G1203" si="807">SUM(G1204:G1205)</f>
        <v>2.4488198271005304E-2</v>
      </c>
      <c r="H1203" s="1">
        <f t="shared" ref="H1203" si="808">SUM(H1204:H1205)</f>
        <v>3.3384432334438736E-3</v>
      </c>
      <c r="I1203" s="1">
        <f t="shared" ref="I1203" si="809">SUM(I1204:I1205)</f>
        <v>1.4082487814038936E-3</v>
      </c>
      <c r="J1203" s="1">
        <f t="shared" ref="J1203" si="810">SUM(J1204:J1205)</f>
        <v>0.50667535610844816</v>
      </c>
      <c r="K1203" s="1">
        <f t="shared" ref="K1203" si="811">SUM(K1204:K1205)</f>
        <v>0.14060058670004894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1.014852747659625E-2</v>
      </c>
      <c r="G1204" s="1">
        <f>[1]Transport!C$27/SUM([1]Transport!C$24,[1]Transport!C$27)*G1201*(G$45+G$612)/(G$45+G$612+G$47)</f>
        <v>2.4488198271005304E-2</v>
      </c>
      <c r="H1204" s="1">
        <f>[1]Transport!D$27/SUM([1]Transport!D$24,[1]Transport!D$27)*H1201*(H$45+H$612)/(H$45+H$612+H$47)</f>
        <v>3.3384432334438736E-3</v>
      </c>
      <c r="I1204" s="1">
        <f>[1]Transport!E$27/SUM([1]Transport!E$24,[1]Transport!E$27)*I1201*(I$45+I$612)/(I$45+I$612+I$47)</f>
        <v>1.4082487814038936E-3</v>
      </c>
      <c r="J1204" s="1">
        <f>[1]Transport!F$27/SUM([1]Transport!F$24,[1]Transport!F$27)*J1201*(J$45+J$612)/(J$45+J$612+J$47)</f>
        <v>5.2465190112999625E-3</v>
      </c>
      <c r="K1204" s="1">
        <f>[1]Transport!G$27/SUM([1]Transport!G$24,[1]Transport!G$27)*K1201*(K$45+K$612)/(K$45+K$612+K$47)</f>
        <v>4.6009502503326641E-4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0.50142883709714825</v>
      </c>
      <c r="K1205" s="1">
        <f>(K$47+K$714)/([1]Transport!G$24+[1]Transport!G$27)*K1201</f>
        <v>0.14014049167501566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5.5074912763831176E-3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1.2346176373334633E-2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1.7783184900047846E-2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2.9957240086742085E-2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1.8353187171560086E-2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3.3508039745425372E-3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5.383356723882092E-2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6.7262161445611257E-2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8.0146002230791547E-2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0.10953102917538436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4.2796490054784281E-2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7.6546980044501526E-3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1.3825839696183831E-2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2.260004349102707E-2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4.5046931944469487E-2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0.12896187415139762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8.7427198451384594E-2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1.4231360778690062E-2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4.5441404965404851E-2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5.8854739086934123E-2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7.461105117026802E-2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0.1500382338227276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8.8865104171667972E-2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1.5415490850888882E-2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49.065098197552011</v>
      </c>
      <c r="G1211" s="3">
        <f t="shared" ref="G1211:K1211" si="812">SUM(G1212:G1261)</f>
        <v>57.70397509639205</v>
      </c>
      <c r="H1211" s="3">
        <f t="shared" si="812"/>
        <v>59.999854061927287</v>
      </c>
      <c r="I1211" s="3">
        <f t="shared" si="812"/>
        <v>62.382415104871768</v>
      </c>
      <c r="J1211" s="3">
        <f t="shared" si="812"/>
        <v>62.340042012166634</v>
      </c>
      <c r="K1211" s="3">
        <f t="shared" si="812"/>
        <v>61.154024886172913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0.41384914146251561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0.3552857614033566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0.2768774007102528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0.13832412849193318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4.7847770920647389E-2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0.26174178982747737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0.401087680483247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0.85248866133663037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1.5206646000271951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2.0683434180897673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0.12302633446637931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0.28295021070953519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1.3180425710869328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7.6551151035703517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16.441362508589989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16.952416001824162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9.1226525842100531E-2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0.24544425611258391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0.77356589269594811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1.9728711197962083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4.9089780477882838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4.6700359264952214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0.22312762254523885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1.1429538077114665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3.5156780483543395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10.742523867858271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19.772484480275391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20.584350290768377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9.0478227532167596E-4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4.8689349500466612E-2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6.7203105712724309E-2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9.0792595633077081E-2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0.11483651856112585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9.3981048089108163E-2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6.0286540995436677E-2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0.12637825282489173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0.28467489723628381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0.4200692144786829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0.52913356705305381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0.42722580122204307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5.425170378780713E-2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0.21443802432732553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0.74760233686019673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3.8886790529301059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7.4566990538386007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7.27477976860611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8.367626922722711E-2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0.23950482250141902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0.38754478124103658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0.52535496657741154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0.56295967580948891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0.46444763549878548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1.2380424710907564E-4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5.4857051310873137E-2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7.0365622751336843E-2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9.3149358522897518E-2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0.11481233471735991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9.2192699935519928E-2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3.6996249434967485E-4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3.8258606213244013E-2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0.20864404063582709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0.35428838791182882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0.53590995995860358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0.42337373371389864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2.3052159232426102E-3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9.0138335887087792E-2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0.58037787825879184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2.547591110535226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5.7221467848988246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4.9423700502336381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6.2928632727758844E-3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0.13501726393401067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0.29222175499156394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0.44457060663105358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0.55818630444118678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0.45006039675501153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5.135927866854368E-3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1.1830012688755409E-2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1.8543754101737937E-2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4.6685279404584147E-2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3.6491117158521637E-2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1.0844097410676332E-3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7.2360224229655618E-3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1.7561589321063553E-2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2.8043041664073908E-2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5.6066587924736969E-2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4.6431687961396712E-2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3.6610937878206978E-3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9.1590494087666046E-3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1.778143554374529E-2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2.6630653150826432E-2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5.2607502459344153E-2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5.1880510832988391E-2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7.6217572030652624E-3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1.8131835996935623E-2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2.9141002132083656E-2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9.1089861925895133E-2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1.6666773064941465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0.62475252041536211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0.62799782229469003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0.47564978416524545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0.23857257445021893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4.7312956371201496E-2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7.3321410507993998E-2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0.10074071410228586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0.14244357852103909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0.15538071684600377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4.7926607509833699E-2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0.20675407838828486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0.60831894011286169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0.88085337059061397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0.85676491695854329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0.21743592772828507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5.9547193488033209E-2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0.18706081488421536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3.4003703931746814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3.2427454428775455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2.6573334228811194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8.6744530041096224E-2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2.5861664969989522E-2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9.752516568982357E-2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0.33893693102489048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0.35486184972726748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0.33713405403780666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0.10197438204047692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3.2341218516604979E-2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18.303614489347051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17.129851084181208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14.276192104594607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3.95894307888523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0.30709316757473715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0.28332874050875334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0.27199245225118579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0.32462390936841024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9.3644062799437919E-2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1.4109077716993859E-2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2.4648668844368631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3.1522553854477944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3.328751921167711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2.8582846093859819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0.14464654316137796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2.2294312085454338E-2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2.2378641547794174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2.9563315445075249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3.2193691934728954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2.7962031618544572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0.15847299464718634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2.2178541439938644E-2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1.7293176353968249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1.9195113102427594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3.6187644156905288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4.3626516234908062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1.3296029840263228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0.24928882166143215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5.1172438255092396E-3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4.1908077510012798E-2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8.5231061160382302E-2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6.2173963599258711E-2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1.6933615008649046E-2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5.9484615110413841E-3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6.4205812639350351E-2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0.11543707201420167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8.7939385457615399E-2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2.4757306436400766E-2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6.0083421821799854E-3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6.4110693390252008E-2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0.11752747066807313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9.3006243692848503E-2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2.622353189416585E-2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6.9914114661720232E-3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9.782410223718889E-2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0.1996669255492747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0.19525837705249333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6.757800353468589E-2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1.24542059782568E-4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1.8766865890014462E-2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6.8695669983303467E-2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9.9273551854546935E-2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0.14277959269180115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4.563850107986224E-2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5.1328580318990083E-3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1.6312777219607577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2.4822131889590553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2.1274746071932626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0.22781434172631976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5.3172490215923372E-2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2.7010260440032779E-2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0.13550007634385564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0.17028721197570434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0.16946653079342403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7.7781620676021374E-2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2.3482667499712163E-2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4.4816408496983498E-2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0.45957854690249389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0.47637554520451458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0.41905333030107289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9.0907959321895215E-2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2.9122540266059774E-2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17.787552598147052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17.236222438984612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13.160236542201778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6.58920347449794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5.3643145633049715E-3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1.4899697401305128E-2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4.007384519672709E-2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5.8030711143417985E-2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3.6551765224671941E-2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7.0689575674348073E-3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0.62331376919653547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0.69473571559845027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0.69634538868491402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0.59502771236308161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5.1438620758295119E-2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1.013497310388824E-2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2.319768298908198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2.7396154548563842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2.7188348109247595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2.1778251439079686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5.1093909616743281E-2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9.958384062759347E-3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0.85874424422433915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0.87285315010889619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0.84802969974878839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0.69984950886274777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3.279638390520425E-2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6.7255459120432884E-3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5.5036569769678391E-3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3.9723745943009391E-2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7.9072117476897116E-2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7.2372062665992554E-2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2.3375463227655251E-2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6.5771624244923624E-3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5.8632975106841637E-2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0.11644549596475168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8.6605415945047975E-2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2.5847120448208284E-2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6.5562961231437154E-3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5.6454916100086197E-2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0.10621763124312689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9.0899299566225195E-2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2.7244717668074681E-2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5.9177561779827732E-3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3.5662621216779739E-2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6.0383394637862797E-2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5.6521128405697237E-2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1.8367841290764332E-2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3.4346484406041658E-3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7.2997640581671666E-3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1.0293703874327181E-2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1.7013041856436276E-2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1.0834376754001947E-2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2.0485375154021741E-3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3.3963910588476948E-2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4.0568565277360497E-2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4.5311616191499413E-2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5.7503651331584089E-2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2.0229816655126465E-2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3.7456609628806013E-3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6.6183065461673414E-3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1.1528304995847494E-2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2.264139844411852E-2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5.8168830497487563E-2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3.9743537889956722E-2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6.6855261185252415E-3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3.1058129635819175E-2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3.74746121578741E-2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4.2880363185411281E-2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7.3412286398213275E-2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4.076900159756823E-2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7.3086712928631297E-3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0.88951199431361361</v>
      </c>
      <c r="G1263" s="1">
        <f t="shared" si="816"/>
        <v>0.95694536964701871</v>
      </c>
      <c r="H1263" s="1">
        <f t="shared" si="816"/>
        <v>1.0580954326471255</v>
      </c>
      <c r="I1263" s="1">
        <f t="shared" si="816"/>
        <v>1.2266788709806382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1.8116719735064504</v>
      </c>
      <c r="G1264" s="1">
        <f t="shared" si="816"/>
        <v>1.8116719735064502</v>
      </c>
      <c r="H1264" s="1">
        <f t="shared" si="816"/>
        <v>1.8116719735064482</v>
      </c>
      <c r="I1264" s="1">
        <f t="shared" si="816"/>
        <v>1.8116719735064515</v>
      </c>
      <c r="J1264" s="1">
        <f t="shared" si="816"/>
        <v>1.9295594260385023</v>
      </c>
      <c r="K1264" s="1">
        <f t="shared" si="816"/>
        <v>2.1337341887377157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1.4637982671179701</v>
      </c>
      <c r="G1265" s="1">
        <f t="shared" si="816"/>
        <v>1.4637982671179717</v>
      </c>
      <c r="H1265" s="1">
        <f t="shared" si="816"/>
        <v>1.4637982671179688</v>
      </c>
      <c r="I1265" s="1">
        <f t="shared" si="816"/>
        <v>1.4637982671179712</v>
      </c>
      <c r="J1265" s="1">
        <f t="shared" si="816"/>
        <v>1.5562495508869556</v>
      </c>
      <c r="K1265" s="1">
        <f t="shared" si="816"/>
        <v>1.7207347631636929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1.3374527251492017</v>
      </c>
      <c r="G1266" s="1">
        <f t="shared" si="816"/>
        <v>1.3374527251492001</v>
      </c>
      <c r="H1266" s="1">
        <f t="shared" si="816"/>
        <v>1.3374527251492001</v>
      </c>
      <c r="I1266" s="1">
        <f t="shared" si="816"/>
        <v>1.3374527251492023</v>
      </c>
      <c r="J1266" s="1">
        <f t="shared" si="816"/>
        <v>1.4222580591112017</v>
      </c>
      <c r="K1266" s="1">
        <f t="shared" si="816"/>
        <v>1.569190304152946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1.2949729235430811</v>
      </c>
      <c r="G1267" s="1">
        <f t="shared" si="816"/>
        <v>1.2949729235430796</v>
      </c>
      <c r="H1267" s="1">
        <f t="shared" si="816"/>
        <v>1.2949729235430789</v>
      </c>
      <c r="I1267" s="1">
        <f t="shared" si="816"/>
        <v>1.2949729235430822</v>
      </c>
      <c r="J1267" s="1">
        <f t="shared" si="816"/>
        <v>1.3795367504457028</v>
      </c>
      <c r="K1267" s="1">
        <f t="shared" si="816"/>
        <v>1.5187601304697953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0.71368945687652974</v>
      </c>
      <c r="G1268" s="1">
        <f t="shared" si="820"/>
        <v>0.76102490166419168</v>
      </c>
      <c r="H1268" s="1">
        <f t="shared" si="820"/>
        <v>0.77260513665419495</v>
      </c>
      <c r="I1268" s="1">
        <f t="shared" si="820"/>
        <v>0.80780455307432764</v>
      </c>
      <c r="J1268" s="1">
        <f t="shared" si="820"/>
        <v>0.94828052906725768</v>
      </c>
      <c r="K1268" s="1">
        <f t="shared" si="820"/>
        <v>1.1840946831063099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0.63729694951348037</v>
      </c>
      <c r="G1269" s="1">
        <f t="shared" si="820"/>
        <v>0.63549701890109178</v>
      </c>
      <c r="H1269" s="1">
        <f t="shared" si="820"/>
        <v>0.64550639809412214</v>
      </c>
      <c r="I1269" s="1">
        <f t="shared" si="820"/>
        <v>0.68317621674920648</v>
      </c>
      <c r="J1269" s="1">
        <f t="shared" si="820"/>
        <v>0.82716994138272137</v>
      </c>
      <c r="K1269" s="1">
        <f t="shared" si="820"/>
        <v>1.0786628782694301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0.54553653824420756</v>
      </c>
      <c r="G1270" s="1">
        <f t="shared" si="820"/>
        <v>0.60736027642073953</v>
      </c>
      <c r="H1270" s="1">
        <f t="shared" si="820"/>
        <v>0.61916817368104538</v>
      </c>
      <c r="I1270" s="1">
        <f t="shared" si="820"/>
        <v>0.66536034335924132</v>
      </c>
      <c r="J1270" s="1">
        <f t="shared" si="820"/>
        <v>0.85022802449707024</v>
      </c>
      <c r="K1270" s="1">
        <f t="shared" si="820"/>
        <v>1.1192532646340112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0.5197556847366599</v>
      </c>
      <c r="G1271" s="1">
        <f t="shared" si="820"/>
        <v>0.57236930042004885</v>
      </c>
      <c r="H1271" s="1">
        <f t="shared" si="820"/>
        <v>0.58450723819263395</v>
      </c>
      <c r="I1271" s="1">
        <f t="shared" si="820"/>
        <v>0.62451851410348791</v>
      </c>
      <c r="J1271" s="1">
        <f t="shared" si="820"/>
        <v>0.76825638808725871</v>
      </c>
      <c r="K1271" s="1">
        <f t="shared" si="820"/>
        <v>0.99555444375326285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0.7284056958255688</v>
      </c>
      <c r="G1272" s="1">
        <f t="shared" si="821"/>
        <v>0.76451865583384115</v>
      </c>
      <c r="H1272" s="1">
        <f t="shared" si="821"/>
        <v>0.77861598699584089</v>
      </c>
      <c r="I1272" s="1">
        <f t="shared" si="821"/>
        <v>0.81694016702914063</v>
      </c>
      <c r="J1272" s="1">
        <f t="shared" si="821"/>
        <v>0.96097799104952186</v>
      </c>
      <c r="K1272" s="1">
        <f t="shared" si="821"/>
        <v>1.1820810931143786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0.14558919334549314</v>
      </c>
      <c r="G1273" s="1">
        <f t="shared" si="821"/>
        <v>0.63127486487813356</v>
      </c>
      <c r="H1273" s="1">
        <f t="shared" si="821"/>
        <v>0.65204583800988491</v>
      </c>
      <c r="I1273" s="1">
        <f t="shared" si="821"/>
        <v>0.68900993402361232</v>
      </c>
      <c r="J1273" s="1">
        <f t="shared" si="821"/>
        <v>0.8297008404590891</v>
      </c>
      <c r="K1273" s="1">
        <f t="shared" si="821"/>
        <v>1.085401132066099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0.55358292335481329</v>
      </c>
      <c r="G1274" s="1">
        <f t="shared" si="821"/>
        <v>0.61281352351478791</v>
      </c>
      <c r="H1274" s="1">
        <f t="shared" si="821"/>
        <v>0.62654201938616927</v>
      </c>
      <c r="I1274" s="1">
        <f t="shared" si="821"/>
        <v>0.67353883018141447</v>
      </c>
      <c r="J1274" s="1">
        <f t="shared" si="821"/>
        <v>0.85662868217337884</v>
      </c>
      <c r="K1274" s="1">
        <f t="shared" si="821"/>
        <v>1.1248376293114757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0.52699847296088953</v>
      </c>
      <c r="G1275" s="1">
        <f t="shared" si="821"/>
        <v>0.58014628720057004</v>
      </c>
      <c r="H1275" s="1">
        <f t="shared" si="821"/>
        <v>0.59156992689130883</v>
      </c>
      <c r="I1275" s="1">
        <f t="shared" si="821"/>
        <v>0.63154735940477935</v>
      </c>
      <c r="J1275" s="1">
        <f t="shared" si="821"/>
        <v>0.77359083553419983</v>
      </c>
      <c r="K1275" s="1">
        <f t="shared" si="821"/>
        <v>1.0014284086091201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1.0965696656165209</v>
      </c>
      <c r="H1276" s="1">
        <f t="shared" si="822"/>
        <v>1.0965696656165203</v>
      </c>
      <c r="I1276" s="1">
        <f t="shared" si="822"/>
        <v>1.0965696656165198</v>
      </c>
      <c r="J1276" s="1">
        <f t="shared" si="822"/>
        <v>1.1974416794010514</v>
      </c>
      <c r="K1276" s="1">
        <f t="shared" si="822"/>
        <v>1.2979761758175048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0.89149519806161992</v>
      </c>
      <c r="G1277" s="1">
        <f t="shared" si="823"/>
        <v>0.8914951980616217</v>
      </c>
      <c r="H1277" s="1">
        <f t="shared" si="823"/>
        <v>0.89149519806162192</v>
      </c>
      <c r="I1277" s="1">
        <f t="shared" si="823"/>
        <v>0.89149519806162114</v>
      </c>
      <c r="J1277" s="1">
        <f t="shared" si="823"/>
        <v>0.97245896478630844</v>
      </c>
      <c r="K1277" s="1">
        <f t="shared" si="823"/>
        <v>1.0696111139025841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0.83000507256490541</v>
      </c>
      <c r="G1278" s="1">
        <f t="shared" si="824"/>
        <v>0.83000507256490641</v>
      </c>
      <c r="H1278" s="1">
        <f t="shared" si="824"/>
        <v>0.83000507256490652</v>
      </c>
      <c r="I1278" s="1">
        <f t="shared" si="824"/>
        <v>0.83000507256490608</v>
      </c>
      <c r="J1278" s="1">
        <f t="shared" si="824"/>
        <v>0.90778351000458801</v>
      </c>
      <c r="K1278" s="1">
        <f t="shared" si="824"/>
        <v>1.0073709483123836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0.83675282096654213</v>
      </c>
      <c r="H1279" s="1">
        <f t="shared" si="825"/>
        <v>0.83675282096654191</v>
      </c>
      <c r="I1279" s="1">
        <f t="shared" si="825"/>
        <v>0.83675282096654213</v>
      </c>
      <c r="J1279" s="1">
        <f t="shared" si="825"/>
        <v>0.91766206050762511</v>
      </c>
      <c r="K1279" s="1">
        <f t="shared" si="825"/>
        <v>1.0573213608970666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0.49379534694678318</v>
      </c>
      <c r="G1280" s="1">
        <f t="shared" si="826"/>
        <v>0.50503220860251341</v>
      </c>
      <c r="H1280" s="1">
        <f t="shared" si="826"/>
        <v>0.52188750108610937</v>
      </c>
      <c r="I1280" s="1">
        <f t="shared" si="826"/>
        <v>0.54997965522543646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1.1281140432849237</v>
      </c>
      <c r="G1281" s="1">
        <f t="shared" si="826"/>
        <v>1.2052156345687248</v>
      </c>
      <c r="H1281" s="1">
        <f t="shared" si="826"/>
        <v>1.1796384676777323</v>
      </c>
      <c r="I1281" s="1">
        <f t="shared" si="826"/>
        <v>1.0413414608423317</v>
      </c>
      <c r="J1281" s="1">
        <f t="shared" si="826"/>
        <v>0.93464611535905739</v>
      </c>
      <c r="K1281" s="1">
        <f t="shared" si="826"/>
        <v>0.94584023412720397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1.5530906812824417</v>
      </c>
      <c r="G1282" s="1">
        <f t="shared" si="826"/>
        <v>2.0878570042752496</v>
      </c>
      <c r="H1282" s="1">
        <f t="shared" si="826"/>
        <v>1.9991674539458495</v>
      </c>
      <c r="I1282" s="1">
        <f t="shared" si="826"/>
        <v>1.6785817470966373</v>
      </c>
      <c r="J1282" s="1">
        <f t="shared" si="826"/>
        <v>0.82495836205823836</v>
      </c>
      <c r="K1282" s="1">
        <f t="shared" si="826"/>
        <v>0.78657375633023396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1.8832468541183558</v>
      </c>
      <c r="G1283" s="1">
        <f t="shared" si="826"/>
        <v>2.500228673611391</v>
      </c>
      <c r="H1283" s="1">
        <f t="shared" si="826"/>
        <v>2.4859617839873347</v>
      </c>
      <c r="I1283" s="1">
        <f t="shared" si="826"/>
        <v>2.4096986336564417</v>
      </c>
      <c r="J1283" s="1">
        <f t="shared" si="826"/>
        <v>0.7188088036763578</v>
      </c>
      <c r="K1283" s="1">
        <f t="shared" si="826"/>
        <v>0.71016664130354112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1.1175621422785231</v>
      </c>
      <c r="G1284" s="1">
        <f t="shared" si="826"/>
        <v>1.4658268955468188</v>
      </c>
      <c r="H1284" s="1">
        <f t="shared" si="826"/>
        <v>1.4310833311783429</v>
      </c>
      <c r="I1284" s="1">
        <f t="shared" si="826"/>
        <v>1.2649155752309418</v>
      </c>
      <c r="J1284" s="1">
        <f t="shared" si="826"/>
        <v>0.70172687405740253</v>
      </c>
      <c r="K1284" s="1">
        <f t="shared" si="826"/>
        <v>0.70039960946235447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0.28603940550919493</v>
      </c>
      <c r="G1285" s="1">
        <f t="shared" si="826"/>
        <v>0.29254854993039703</v>
      </c>
      <c r="H1285" s="1">
        <f t="shared" si="826"/>
        <v>0.30231226656220056</v>
      </c>
      <c r="I1285" s="1">
        <f t="shared" si="826"/>
        <v>0.31858512761520646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0.68310339629366446</v>
      </c>
      <c r="G1286" s="1">
        <f t="shared" si="826"/>
        <v>0.71210973500670749</v>
      </c>
      <c r="H1286" s="1">
        <f t="shared" si="826"/>
        <v>0.68089900316882002</v>
      </c>
      <c r="I1286" s="1">
        <f t="shared" si="826"/>
        <v>0.64498516211872792</v>
      </c>
      <c r="J1286" s="1">
        <f t="shared" si="826"/>
        <v>0.604141841057664</v>
      </c>
      <c r="K1286" s="1">
        <f t="shared" si="826"/>
        <v>0.6281620078353225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0.60492318865399408</v>
      </c>
      <c r="G1287" s="1">
        <f t="shared" si="826"/>
        <v>0.60602366223676019</v>
      </c>
      <c r="H1287" s="1">
        <f t="shared" si="826"/>
        <v>0.60137575533288234</v>
      </c>
      <c r="I1287" s="1">
        <f t="shared" si="826"/>
        <v>0.59649190245341277</v>
      </c>
      <c r="J1287" s="1">
        <f t="shared" si="826"/>
        <v>0.49808504782880003</v>
      </c>
      <c r="K1287" s="1">
        <f t="shared" si="826"/>
        <v>0.50454300829944698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0.51592819755017361</v>
      </c>
      <c r="G1288" s="1">
        <f t="shared" si="826"/>
        <v>0.51626227320479012</v>
      </c>
      <c r="H1288" s="1">
        <f t="shared" si="826"/>
        <v>0.51247961119596241</v>
      </c>
      <c r="I1288" s="1">
        <f t="shared" si="826"/>
        <v>0.51082467323635961</v>
      </c>
      <c r="J1288" s="1">
        <f t="shared" si="826"/>
        <v>0.45853222667871196</v>
      </c>
      <c r="K1288" s="1">
        <f t="shared" si="826"/>
        <v>0.46895179880015075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0.44622461357631488</v>
      </c>
      <c r="G1289" s="1">
        <f t="shared" si="826"/>
        <v>0.45491037344626778</v>
      </c>
      <c r="H1289" s="1">
        <f t="shared" si="826"/>
        <v>0.44497925001174266</v>
      </c>
      <c r="I1289" s="1">
        <f t="shared" si="826"/>
        <v>0.44270645737214498</v>
      </c>
      <c r="J1289" s="1">
        <f t="shared" si="826"/>
        <v>0.45933154035744844</v>
      </c>
      <c r="K1289" s="1">
        <f t="shared" si="826"/>
        <v>0.4732990176358684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0.51837627625535165</v>
      </c>
      <c r="H1290" s="1">
        <f t="shared" si="826"/>
        <v>0.54909999363529083</v>
      </c>
      <c r="I1290" s="1">
        <f t="shared" si="826"/>
        <v>0.58246947865823173</v>
      </c>
      <c r="J1290" s="1">
        <f t="shared" si="826"/>
        <v>0.66954571741269364</v>
      </c>
      <c r="K1290" s="1">
        <f t="shared" si="826"/>
        <v>0.72963703525357915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0.41733711223535019</v>
      </c>
      <c r="H1291" s="1">
        <f t="shared" si="826"/>
        <v>0.44375414496294618</v>
      </c>
      <c r="I1291" s="1">
        <f t="shared" si="826"/>
        <v>0.46963475968145513</v>
      </c>
      <c r="J1291" s="1">
        <f t="shared" si="826"/>
        <v>0.55043457425709552</v>
      </c>
      <c r="K1291" s="1">
        <f t="shared" si="826"/>
        <v>0.59730734947221065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0.38796990995538699</v>
      </c>
      <c r="H1292" s="1">
        <f t="shared" si="826"/>
        <v>0.41258807302470296</v>
      </c>
      <c r="I1292" s="1">
        <f t="shared" si="826"/>
        <v>0.43621867133550041</v>
      </c>
      <c r="J1292" s="1">
        <f t="shared" si="826"/>
        <v>0.51712329294907988</v>
      </c>
      <c r="K1292" s="1">
        <f t="shared" si="826"/>
        <v>0.5566636201442654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0.39332458747711391</v>
      </c>
      <c r="H1293" s="1">
        <f t="shared" si="826"/>
        <v>0.41816298112774131</v>
      </c>
      <c r="I1293" s="1">
        <f t="shared" si="826"/>
        <v>0.44385216087507584</v>
      </c>
      <c r="J1293" s="1">
        <f t="shared" si="826"/>
        <v>0.53173306224576367</v>
      </c>
      <c r="K1293" s="1">
        <f t="shared" si="826"/>
        <v>0.56548572226956528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0.41824117647058839</v>
      </c>
      <c r="G1295" s="1">
        <f t="shared" si="827"/>
        <v>1.670001297070554</v>
      </c>
      <c r="H1295" s="1">
        <f t="shared" si="827"/>
        <v>1.4365144724158663</v>
      </c>
      <c r="I1295" s="1">
        <f t="shared" si="827"/>
        <v>1.1403753991383274</v>
      </c>
      <c r="J1295" s="1">
        <f t="shared" si="827"/>
        <v>0.94254558937911637</v>
      </c>
      <c r="K1295" s="1">
        <f t="shared" si="827"/>
        <v>0.94537001081109917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1.3038460046836642</v>
      </c>
      <c r="G1296" s="1">
        <f t="shared" si="827"/>
        <v>2.680183888868775</v>
      </c>
      <c r="H1296" s="1">
        <f t="shared" si="827"/>
        <v>2.3476559941080639</v>
      </c>
      <c r="I1296" s="1">
        <f t="shared" si="827"/>
        <v>2.1885417672133873</v>
      </c>
      <c r="J1296" s="1">
        <f t="shared" si="827"/>
        <v>0.92623577479201002</v>
      </c>
      <c r="K1296" s="1">
        <f t="shared" si="827"/>
        <v>0.78585729529557991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0.90316336027661637</v>
      </c>
      <c r="G1297" s="1">
        <f t="shared" si="827"/>
        <v>1.4239676467697264</v>
      </c>
      <c r="H1297" s="1">
        <f t="shared" si="827"/>
        <v>1.3720959334347895</v>
      </c>
      <c r="I1297" s="1">
        <f t="shared" si="827"/>
        <v>1.1744674052082618</v>
      </c>
      <c r="J1297" s="1">
        <f t="shared" si="827"/>
        <v>0.71250017577057223</v>
      </c>
      <c r="K1297" s="1">
        <f t="shared" si="827"/>
        <v>0.70908669257463375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1.3294165333140291</v>
      </c>
      <c r="G1298" s="1">
        <f t="shared" si="827"/>
        <v>1.6447222980924041</v>
      </c>
      <c r="H1298" s="1">
        <f t="shared" si="827"/>
        <v>1.599205036327038</v>
      </c>
      <c r="I1298" s="1">
        <f t="shared" si="827"/>
        <v>1.4516206491328121</v>
      </c>
      <c r="J1298" s="1">
        <f t="shared" si="827"/>
        <v>0.70367593219180324</v>
      </c>
      <c r="K1298" s="1">
        <f t="shared" si="827"/>
        <v>0.69946598063572851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0.33901850024085989</v>
      </c>
      <c r="G1299" s="1">
        <f t="shared" si="827"/>
        <v>0.35391427166601058</v>
      </c>
      <c r="H1299" s="1">
        <f t="shared" si="827"/>
        <v>0.37625792880373754</v>
      </c>
      <c r="I1299" s="1">
        <f t="shared" si="827"/>
        <v>0.41349735736661464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0.80453225434276987</v>
      </c>
      <c r="G1300" s="1">
        <f t="shared" si="827"/>
        <v>0.88834242723434842</v>
      </c>
      <c r="H1300" s="1">
        <f t="shared" si="827"/>
        <v>0.83524060522903487</v>
      </c>
      <c r="I1300" s="1">
        <f t="shared" si="827"/>
        <v>0.72293717731376561</v>
      </c>
      <c r="J1300" s="1">
        <f t="shared" si="827"/>
        <v>0.6486126920499059</v>
      </c>
      <c r="K1300" s="1">
        <f t="shared" si="827"/>
        <v>0.65127760809627555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0.79018464503777597</v>
      </c>
      <c r="G1301" s="1">
        <f t="shared" si="827"/>
        <v>0.82644074508114318</v>
      </c>
      <c r="H1301" s="1">
        <f t="shared" si="827"/>
        <v>0.81926277885537002</v>
      </c>
      <c r="I1301" s="1">
        <f t="shared" si="827"/>
        <v>0.79764047766511603</v>
      </c>
      <c r="J1301" s="1">
        <f t="shared" si="827"/>
        <v>0.52323098515955158</v>
      </c>
      <c r="K1301" s="1">
        <f t="shared" si="827"/>
        <v>0.52262562375013411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0.53518341144831605</v>
      </c>
      <c r="G1302" s="1">
        <f t="shared" si="827"/>
        <v>0.5378871633028135</v>
      </c>
      <c r="H1302" s="1">
        <f t="shared" si="827"/>
        <v>0.53746744452610107</v>
      </c>
      <c r="I1302" s="1">
        <f t="shared" si="827"/>
        <v>0.54411137693912925</v>
      </c>
      <c r="J1302" s="1">
        <f t="shared" si="827"/>
        <v>0.48121869134592388</v>
      </c>
      <c r="K1302" s="1">
        <f t="shared" si="827"/>
        <v>0.48577678811134323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0.46640388338558719</v>
      </c>
      <c r="G1303" s="1">
        <f t="shared" si="827"/>
        <v>0.469162278051791</v>
      </c>
      <c r="H1303" s="1">
        <f t="shared" si="827"/>
        <v>0.46933029949263222</v>
      </c>
      <c r="I1303" s="1">
        <f t="shared" si="827"/>
        <v>0.47225202525821569</v>
      </c>
      <c r="J1303" s="1">
        <f t="shared" si="827"/>
        <v>0.44833122896215472</v>
      </c>
      <c r="K1303" s="1">
        <f t="shared" si="827"/>
        <v>0.45905182841025849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0.56203544748554646</v>
      </c>
      <c r="H1304" s="1">
        <f t="shared" si="827"/>
        <v>0.5890291443092428</v>
      </c>
      <c r="I1304" s="1">
        <f t="shared" si="827"/>
        <v>0.61865856877702685</v>
      </c>
      <c r="J1304" s="1">
        <f t="shared" si="827"/>
        <v>0.7098884186519081</v>
      </c>
      <c r="K1304" s="1">
        <f t="shared" si="827"/>
        <v>0.75439710513970792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0.45210145766281445</v>
      </c>
      <c r="H1305" s="1">
        <f t="shared" si="827"/>
        <v>0.47542504538588048</v>
      </c>
      <c r="I1305" s="1">
        <f t="shared" si="827"/>
        <v>0.49976721964978627</v>
      </c>
      <c r="J1305" s="1">
        <f t="shared" si="827"/>
        <v>0.5758754058882769</v>
      </c>
      <c r="K1305" s="1">
        <f t="shared" si="827"/>
        <v>0.61490407413762593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0.42028149632876927</v>
      </c>
      <c r="H1306" s="1">
        <f t="shared" si="827"/>
        <v>0.44197101029535579</v>
      </c>
      <c r="I1306" s="1">
        <f t="shared" si="827"/>
        <v>0.4638622481992854</v>
      </c>
      <c r="J1306" s="1">
        <f t="shared" si="827"/>
        <v>0.53997631423735115</v>
      </c>
      <c r="K1306" s="1">
        <f t="shared" si="827"/>
        <v>0.57312861749521438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0.39943403925494769</v>
      </c>
      <c r="H1307" s="1">
        <f t="shared" si="827"/>
        <v>0.41865779828882255</v>
      </c>
      <c r="I1307" s="1">
        <f t="shared" si="827"/>
        <v>0.43759355466798372</v>
      </c>
      <c r="J1307" s="1">
        <f t="shared" si="827"/>
        <v>0.51304371133960236</v>
      </c>
      <c r="K1307" s="1">
        <f t="shared" si="827"/>
        <v>0.54063580454321636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0.62363211637436666</v>
      </c>
      <c r="G1309" s="1">
        <f t="shared" si="828"/>
        <v>0.12711180480784864</v>
      </c>
      <c r="H1309" s="1">
        <f t="shared" si="828"/>
        <v>3.4378468341770524E-2</v>
      </c>
      <c r="I1309" s="1">
        <f t="shared" si="828"/>
        <v>3.6941727121151943E-2</v>
      </c>
      <c r="J1309" s="1">
        <f t="shared" si="828"/>
        <v>2.0940824233286044E-2</v>
      </c>
      <c r="K1309" s="1">
        <f t="shared" si="828"/>
        <v>8.2489436736042435E-3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0.63090581454138905</v>
      </c>
      <c r="G1310" s="1">
        <f t="shared" si="828"/>
        <v>0.29619941793503607</v>
      </c>
      <c r="H1310" s="1">
        <f t="shared" si="828"/>
        <v>5.3492453619564367E-2</v>
      </c>
      <c r="I1310" s="1">
        <f t="shared" si="828"/>
        <v>1.7706070955342813E-2</v>
      </c>
      <c r="J1310" s="1">
        <f t="shared" si="828"/>
        <v>4.1640340258787215E-3</v>
      </c>
      <c r="K1310" s="1">
        <f t="shared" si="828"/>
        <v>1.5476574092528692E-3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0.47869110966143402</v>
      </c>
      <c r="G1311" s="1">
        <f t="shared" si="828"/>
        <v>5.2915796186476557E-2</v>
      </c>
      <c r="H1311" s="1">
        <f t="shared" si="828"/>
        <v>4.9755934356524027E-2</v>
      </c>
      <c r="I1311" s="1">
        <f t="shared" si="828"/>
        <v>9.4792341369962424E-2</v>
      </c>
      <c r="J1311" s="1">
        <f t="shared" si="828"/>
        <v>7.3332620693889253E-2</v>
      </c>
      <c r="K1311" s="1">
        <f t="shared" si="828"/>
        <v>2.5443523081354436E-2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0.68347643871187835</v>
      </c>
      <c r="G1312" s="1">
        <f t="shared" si="828"/>
        <v>0.23267034728698657</v>
      </c>
      <c r="H1312" s="1">
        <f t="shared" si="828"/>
        <v>0.19707211200465047</v>
      </c>
      <c r="I1312" s="1">
        <f t="shared" si="828"/>
        <v>0.17542252160749836</v>
      </c>
      <c r="J1312" s="1">
        <f t="shared" si="828"/>
        <v>0.17170089983004233</v>
      </c>
      <c r="K1312" s="1">
        <f t="shared" si="828"/>
        <v>0.17978470233817118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0.89693484856895489</v>
      </c>
      <c r="G1313" s="3">
        <f t="shared" ref="G1313:K1313" si="831">G1314+G1320+G1325+G1339</f>
        <v>1.1987504265101392</v>
      </c>
      <c r="H1313" s="3">
        <f t="shared" si="831"/>
        <v>2.1501178839152848</v>
      </c>
      <c r="I1313" s="3">
        <f t="shared" si="831"/>
        <v>3.1767658278737088</v>
      </c>
      <c r="J1313" s="3">
        <f t="shared" si="831"/>
        <v>2.3402749382766408</v>
      </c>
      <c r="K1313" s="3">
        <f t="shared" si="831"/>
        <v>1.4911638593133583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5.8203032473679146E-2</v>
      </c>
      <c r="G1314" s="1">
        <f t="shared" ref="G1314:K1314" si="832">SUM(G1315:G1319)</f>
        <v>0.10964368463751248</v>
      </c>
      <c r="H1314" s="1">
        <f t="shared" si="832"/>
        <v>0.22437541616634268</v>
      </c>
      <c r="I1314" s="1">
        <f t="shared" si="832"/>
        <v>0.34505531106221438</v>
      </c>
      <c r="J1314" s="1">
        <f t="shared" si="832"/>
        <v>0.64150763167916003</v>
      </c>
      <c r="K1314" s="1">
        <f t="shared" si="832"/>
        <v>0.94479713897438522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8.1687790818233427E-4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9.6191883392966228E-4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7.6835051251936939E-4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3.3416554646986554E-4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2.0040234015152036E-2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6.5469178806979084E-2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0.16007496258043677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8.3036619977471152E-2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0.14067212520922207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1.3352770516981236E-2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2.0389123062159297E-2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3.9620383499083194E-2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6.812800187346757E-2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8.2972629390771935E-2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9.188698716144017E-2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3.0353745684058891E-2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5.1770936729432247E-2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7.8963058454028762E-2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0.10264681495754138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0.46118691010547735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0.70462841434108359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1.3345472817986823E-2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1.6481471996839241E-2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3.955444489373227E-2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1.4205531650768677E-2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1.4311472205439655E-2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7.6096122626394891E-3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1.6053995094460309E-2</v>
      </c>
      <c r="J1320" s="1">
        <f t="shared" si="835"/>
        <v>2.9065385519617373E-2</v>
      </c>
      <c r="K1320" s="1">
        <f t="shared" si="835"/>
        <v>9.8177472602190757E-2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5.9154818184720152E-3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5.8927297518051331E-3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2.6534064382792624E-2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2.90333635171938E-3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5.3821376599543537E-3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1.6350019826096622E-2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4.9515544964363377E-3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1.2276856752184748E-2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5.2011413393909842E-2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2.2836224278325761E-3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5.5136613556731355E-3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3.2819749993916801E-3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0.83833422751762399</v>
      </c>
      <c r="G1325" s="1">
        <f t="shared" ref="G1325:K1325" si="836">SUM(G1330:G1338)</f>
        <v>1.0579407377679546</v>
      </c>
      <c r="H1325" s="1">
        <f t="shared" si="836"/>
        <v>1.8024822417021329</v>
      </c>
      <c r="I1325" s="1">
        <f t="shared" si="836"/>
        <v>2.7137655277766433</v>
      </c>
      <c r="J1325" s="1">
        <f t="shared" si="836"/>
        <v>1.4856200295367035</v>
      </c>
      <c r="K1325" s="1">
        <f t="shared" si="836"/>
        <v>0.35160326043879292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0.81724804812175966</v>
      </c>
      <c r="G1326" s="1">
        <f t="shared" ref="G1326:K1326" si="837">G1325-G1327</f>
        <v>1.0296764857956067</v>
      </c>
      <c r="H1326" s="1">
        <f t="shared" si="837"/>
        <v>1.7437055149618383</v>
      </c>
      <c r="I1326" s="1">
        <f t="shared" si="837"/>
        <v>2.6056270547872376</v>
      </c>
      <c r="J1326" s="1">
        <f t="shared" si="837"/>
        <v>1.2420189093747596</v>
      </c>
      <c r="K1326" s="1">
        <f t="shared" si="837"/>
        <v>-4.1168489753450721E-2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2.1086179395864341E-2</v>
      </c>
      <c r="G1327" s="1">
        <f t="shared" ref="G1327" si="838">SUM(G1328:G1329)</f>
        <v>2.8264251972348012E-2</v>
      </c>
      <c r="H1327" s="1">
        <f t="shared" ref="H1327" si="839">SUM(H1328:H1329)</f>
        <v>5.8776726740294438E-2</v>
      </c>
      <c r="I1327" s="1">
        <f t="shared" ref="I1327" si="840">SUM(I1328:I1329)</f>
        <v>0.1081384729894055</v>
      </c>
      <c r="J1327" s="1">
        <f t="shared" ref="J1327" si="841">SUM(J1328:J1329)</f>
        <v>0.24360112016194388</v>
      </c>
      <c r="K1327" s="1">
        <f t="shared" ref="K1327" si="842">SUM(K1328:K1329)</f>
        <v>0.39277175019224364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2.1086179395864341E-2</v>
      </c>
      <c r="G1328" s="1">
        <f>[1]Transport!C$26/SUM([1]Transport!C$22,[1]Transport!C$26)*G1325*(G$33+G$580)/(G$33+G$580+G$36)</f>
        <v>2.8264251972348012E-2</v>
      </c>
      <c r="H1328" s="1">
        <f>[1]Transport!D$26/SUM([1]Transport!D$22,[1]Transport!D$26)*H1325*(H$33+H$580)/(H$33+H$580+H$36)</f>
        <v>5.8776726740294438E-2</v>
      </c>
      <c r="I1328" s="1">
        <f>[1]Transport!E$26/SUM([1]Transport!E$22,[1]Transport!E$26)*I1325*(I$33+I$580)/(I$33+I$580+I$36)</f>
        <v>0.1081384729894055</v>
      </c>
      <c r="J1328" s="1">
        <f>[1]Transport!F$26/SUM([1]Transport!F$22,[1]Transport!F$26)*J1325*(J$33+J$580)/(J$33+J$580+J$36)</f>
        <v>7.2383856931596685E-2</v>
      </c>
      <c r="K1328" s="1">
        <f>[1]Transport!G$26/SUM([1]Transport!G$22,[1]Transport!G$26)*K1325*(K$33+K$580)/(K$33+K$580+K$36)</f>
        <v>0.10986940511300496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0.17121726323034719</v>
      </c>
      <c r="K1329" s="1">
        <f>(K$36+K$716)/([1]Transport!G$22+[1]Transport!G$26)*K1325</f>
        <v>0.28290234507923867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0.11575841568726293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6.1201194236164942E-2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6.14775435594445E-2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6.5558095128624108E-2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0.15439813934811519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1.0208431896796225E-2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2.1993795847994768E-2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3.7789750674934432E-2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3.7568680963288699E-2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2.6551906085622315E-2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8.0460804638565628E-2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0.10318796173773502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0.11245928316752143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0.18444720140860821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6.1277049809271018E-2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1.8374586799776234E-3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7.3618197351145911E-3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8.3626580448650963E-3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8.9722703384121239E-3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4.2728988578190543E-3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1.7221189049478499E-2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1.7395193270771863E-2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1.6551200359611908E-2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6.928092503022505E-3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4.6081214563583384E-2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0.11295757634153183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0.16567991352019279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0.35272147735826204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3.1150320827805594E-2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0.13284653077735681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7.1858625282101934E-2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0.12074558852482038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0.13969770581483182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5.7110483257655463E-2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2.0308926983245816E-2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0.62227777587540312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0.70291571125776553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1.3214842977439321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2.172659833678126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0.76752979246394593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4.8817592855788634E-2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5.9060639312363029E-2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1.1424882491129372E-2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3.6998807175227438E-2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1.5638839316727229E-2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1.1712028617906935E-2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4.8264256711253008E-3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3.9758857765166754E-4</v>
      </c>
      <c r="G1339" s="1">
        <f t="shared" ref="G1339:K1339" si="843">SUM(G1344:G1348)</f>
        <v>3.1166004104672126E-2</v>
      </c>
      <c r="H1339" s="1">
        <f t="shared" si="843"/>
        <v>0.12326022604680943</v>
      </c>
      <c r="I1339" s="1">
        <f t="shared" si="843"/>
        <v>0.10189099394039096</v>
      </c>
      <c r="J1339" s="1">
        <f t="shared" si="843"/>
        <v>0.18408189154115978</v>
      </c>
      <c r="K1339" s="1">
        <f t="shared" si="843"/>
        <v>9.6585987297989534E-2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3.6356955455962945E-4</v>
      </c>
      <c r="G1340" s="1">
        <f t="shared" ref="G1340:K1340" si="844">G1339-G1341</f>
        <v>2.6427493600532953E-2</v>
      </c>
      <c r="H1340" s="1">
        <f t="shared" si="844"/>
        <v>0.12136904254028971</v>
      </c>
      <c r="I1340" s="1">
        <f t="shared" si="844"/>
        <v>0.10154812212875261</v>
      </c>
      <c r="J1340" s="1">
        <f t="shared" si="844"/>
        <v>-0.208728840617039</v>
      </c>
      <c r="K1340" s="1">
        <f t="shared" si="844"/>
        <v>-0.23746715540215221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3.4019023092038116E-5</v>
      </c>
      <c r="G1341" s="1">
        <f t="shared" ref="G1341" si="845">SUM(G1342:G1343)</f>
        <v>4.7385105041391718E-3</v>
      </c>
      <c r="H1341" s="1">
        <f t="shared" ref="H1341" si="846">SUM(H1342:H1343)</f>
        <v>1.8911835065197195E-3</v>
      </c>
      <c r="I1341" s="1">
        <f t="shared" ref="I1341" si="847">SUM(I1342:I1343)</f>
        <v>3.4287181163835062E-4</v>
      </c>
      <c r="J1341" s="1">
        <f t="shared" ref="J1341" si="848">SUM(J1342:J1343)</f>
        <v>0.39281073215819878</v>
      </c>
      <c r="K1341" s="1">
        <f t="shared" ref="K1341" si="849">SUM(K1342:K1343)</f>
        <v>0.33405314270014175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3.4019023092038116E-5</v>
      </c>
      <c r="G1342" s="1">
        <f>[1]Transport!C$27/SUM([1]Transport!C$24,[1]Transport!C$27)*G1339*(G$45+G$612)/(G$45+G$612+G$47)</f>
        <v>4.7385105041391718E-3</v>
      </c>
      <c r="H1342" s="1">
        <f>[1]Transport!D$27/SUM([1]Transport!D$24,[1]Transport!D$27)*H1339*(H$45+H$612)/(H$45+H$612+H$47)</f>
        <v>1.8911835065197195E-3</v>
      </c>
      <c r="I1342" s="1">
        <f>[1]Transport!E$27/SUM([1]Transport!E$24,[1]Transport!E$27)*I1339*(I$45+I$612)/(I$45+I$612+I$47)</f>
        <v>3.4287181163835062E-4</v>
      </c>
      <c r="J1342" s="1">
        <f>[1]Transport!F$27/SUM([1]Transport!F$24,[1]Transport!F$27)*J1339*(J$45+J$612)/(J$45+J$612+J$47)</f>
        <v>4.0674742697956213E-3</v>
      </c>
      <c r="K1342" s="1">
        <f>[1]Transport!G$27/SUM([1]Transport!G$24,[1]Transport!G$27)*K1339*(K$45+K$612)/(K$45+K$612+K$47)</f>
        <v>1.0931404531117049E-3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0.38874325788840314</v>
      </c>
      <c r="K1343" s="1">
        <f>(K$47+K$714)/([1]Transport!G$24+[1]Transport!G$27)*K1339</f>
        <v>0.33296000224703004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3.9758857765166754E-4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4.3912602839950722E-4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4.0514455775264883E-4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1.3104541018528754E-2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5.4048148697782197E-2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1.9871911344595511E-2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3.5805590659912484E-2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2.7307525415926411E-2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4.754099583457864E-3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1.6957901170038127E-2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2.1020161884034466E-2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3.055142057495969E-2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2.0889403825254792E-2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1.0866703101865313E-2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4.1437452240783663E-2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4.9184260961269509E-2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0.10850251575573147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4.3128495395743281E-2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2.0015343724206869E-3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1.04115793804528E-2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1.1814659750491469E-2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9.2223645505561374E-3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5.2605626610650533E-3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0.31133832226879432</v>
      </c>
      <c r="G1349" s="3">
        <f t="shared" ref="G1349:K1349" si="850">SUM(G1350:G1372)</f>
        <v>0.31084602844931325</v>
      </c>
      <c r="H1349" s="3">
        <f t="shared" si="850"/>
        <v>0.31837728686156663</v>
      </c>
      <c r="I1349" s="3">
        <f t="shared" si="850"/>
        <v>0.32995756266360865</v>
      </c>
      <c r="J1349" s="3">
        <f t="shared" si="850"/>
        <v>0.35605686514091633</v>
      </c>
      <c r="K1349" s="3">
        <f t="shared" si="850"/>
        <v>0.37968458879333489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3.4232120047330843E-3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3.245274370752674E-3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1.6507784174995439E-3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1.2654622580949161E-4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7.861331293759077E-3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2.665688488114365E-2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7.0655518866727093E-2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4.007139276155517E-2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7.4844735736511347E-2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3.6744248040975255E-3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5.7456693114521437E-3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1.1532924894790289E-2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2.1157218792336625E-2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2.8830241164834288E-2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3.5057985815412362E-2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5.553837205866251E-3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9.6972405662031462E-3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1.512496350841383E-2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2.111171608686541E-2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0.10801383693813084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0.18259865422528876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1.6279756133810541E-3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2.039895539291355E-3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5.0323514114950065E-3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1.9139430052421682E-3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2.2483351239513971E-3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1.2911749061316016E-3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1.3865993598170497E-3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1.5226594992645626E-3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7.9615059529357362E-3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4.9095857420912502E-4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9.9368079347750596E-4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3.503488835395393E-3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5.6006236389123947E-4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1.5415609806048915E-3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7.5658943357813056E-3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1.7331929255852522E-4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4.6132582705958299E-4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3.0573822491280182E-4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1.8812328403455581E-2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1.0128123434923373E-2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1.0680070114601776E-2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1.3045389707457434E-2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3.427080754196897E-2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1.1892203952777894E-3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2.6322685058729079E-3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4.732862744819019E-3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5.3312944928756998E-3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4.0829376832074091E-3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6.2949176856865758E-3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8.1667582739772503E-3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9.3416374817037497E-3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1.7838113089649495E-2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6.2851659144247205E-3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9.6928590997865342E-5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3.9830896404464971E-4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4.7124888051505395E-4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5.8089105074339391E-4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3.0000813809495864E-4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0.2405572913628698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0.19464519446139905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0.11620548584676947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8.5852345524037364E-4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5.8956100969738117E-3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1.4939636045229599E-2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2.2923235831044511E-2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5.6759445048852671E-2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5.1360155577858009E-3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1.161953441325022E-2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6.3405220002263236E-3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1.0848894537460402E-2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1.3127927567983706E-2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6.2494712446314066E-3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2.3328588148891129E-3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3.6060703388498871E-2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4.0955410447591344E-2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7.9693253283412896E-2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0.14264204138257464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5.5512294178174423E-2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3.7288880323104521E-3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2.2824858979455186E-3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4.4567858368723247E-4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1.4611744853032943E-3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6.5005144265236465E-4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5.7222234402736253E-4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2.5328953106880072E-4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5.553787897102121E-3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4.9125011568114741E-3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2.841873989093946E-3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1.5756575095100156E-3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6.7565254316762037E-3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2.5800866621732399E-3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5.3276277794600249E-3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4.387893734519901E-3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4.0408931881691932E-4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1.4892239115093619E-3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1.9120509243157034E-3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3.1725081509158559E-3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2.3216419130675861E-3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6.1312257269708454E-4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2.4145625114862642E-3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2.9708082361355409E-3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7.5570834977594118E-3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3.1938075101690137E-3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7.5436144723894301E-5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4.0329452746468798E-4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4.7620505344215657E-4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4.2749146749090797E-4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2.6209638945878479E-4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4.1906042144660294</v>
      </c>
      <c r="G1374" s="1">
        <f t="shared" ref="G1374:K1374" si="856">IFERROR(G1350/G1315,"-")</f>
        <v>3.3737507326839347</v>
      </c>
      <c r="H1374" s="1">
        <f t="shared" si="856"/>
        <v>2.1484705100107933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0.37869321701871894</v>
      </c>
      <c r="G1375" s="1">
        <f t="shared" si="857"/>
        <v>0.39227741990514059</v>
      </c>
      <c r="H1375" s="1">
        <f t="shared" si="857"/>
        <v>0.40716693514264757</v>
      </c>
      <c r="I1375" s="1">
        <f t="shared" si="857"/>
        <v>0.44139019449230288</v>
      </c>
      <c r="J1375" s="1">
        <f t="shared" si="857"/>
        <v>0.4825749503342866</v>
      </c>
      <c r="K1375" s="1">
        <f t="shared" si="857"/>
        <v>0.53205093493252165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0.27518070496490726</v>
      </c>
      <c r="G1376" s="1">
        <f t="shared" si="858"/>
        <v>0.28180070785465416</v>
      </c>
      <c r="H1376" s="1">
        <f t="shared" si="858"/>
        <v>0.29108564522241837</v>
      </c>
      <c r="I1376" s="1">
        <f t="shared" si="858"/>
        <v>0.3105509953400864</v>
      </c>
      <c r="J1376" s="1">
        <f t="shared" si="858"/>
        <v>0.34746688608666337</v>
      </c>
      <c r="K1376" s="1">
        <f t="shared" si="858"/>
        <v>0.38153373941641477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0.18297040713439863</v>
      </c>
      <c r="G1377" s="1">
        <f t="shared" si="859"/>
        <v>0.18731051008181154</v>
      </c>
      <c r="H1377" s="1">
        <f t="shared" si="859"/>
        <v>0.19154480341233721</v>
      </c>
      <c r="I1377" s="1">
        <f t="shared" si="859"/>
        <v>0.20567336741620298</v>
      </c>
      <c r="J1377" s="1">
        <f t="shared" si="859"/>
        <v>0.2342083753275373</v>
      </c>
      <c r="K1377" s="1">
        <f t="shared" si="859"/>
        <v>0.25914176963192936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0.1219871064580712</v>
      </c>
      <c r="G1378" s="1">
        <f t="shared" si="860"/>
        <v>0.1237690140590937</v>
      </c>
      <c r="H1378" s="1">
        <f t="shared" si="860"/>
        <v>0.127225939461798</v>
      </c>
      <c r="I1378" s="1">
        <f t="shared" si="860"/>
        <v>0.13473223335070339</v>
      </c>
      <c r="J1378" s="1">
        <f t="shared" si="860"/>
        <v>0.15710019847551576</v>
      </c>
      <c r="K1378" s="1">
        <f t="shared" si="860"/>
        <v>0.1696768326121969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0.23440176174444097</v>
      </c>
      <c r="J1379" s="1">
        <f t="shared" si="861"/>
        <v>0.25839628888430238</v>
      </c>
      <c r="K1379" s="1">
        <f t="shared" si="861"/>
        <v>0.30004849004959766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0.1691015145104959</v>
      </c>
      <c r="J1380" s="1">
        <f t="shared" si="862"/>
        <v>0.18462567408317337</v>
      </c>
      <c r="K1380" s="1">
        <f t="shared" si="862"/>
        <v>0.21428040287776276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0.11310839137372306</v>
      </c>
      <c r="J1381" s="1">
        <f t="shared" si="863"/>
        <v>0.12556642239313906</v>
      </c>
      <c r="K1381" s="1">
        <f t="shared" si="863"/>
        <v>0.14546603989552834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7.5896650184428885E-2</v>
      </c>
      <c r="J1382" s="1">
        <f t="shared" si="864"/>
        <v>8.366959762316814E-2</v>
      </c>
      <c r="K1382" s="1">
        <f t="shared" si="864"/>
        <v>9.3156780587746998E-2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0.16251369968883853</v>
      </c>
      <c r="H1383" s="1">
        <f t="shared" si="865"/>
        <v>0.16548898369271484</v>
      </c>
      <c r="I1383" s="1">
        <f t="shared" si="865"/>
        <v>0.17372311085062941</v>
      </c>
      <c r="J1383" s="1">
        <f t="shared" si="865"/>
        <v>0.19898976139960373</v>
      </c>
      <c r="K1383" s="1">
        <f t="shared" si="865"/>
        <v>0.22196386359747494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0.11649393435744131</v>
      </c>
      <c r="H1384" s="1">
        <f t="shared" si="866"/>
        <v>0.11968231968984556</v>
      </c>
      <c r="I1384" s="1">
        <f t="shared" si="866"/>
        <v>0.12524196800161161</v>
      </c>
      <c r="J1384" s="1">
        <f t="shared" si="866"/>
        <v>0.14190794981823623</v>
      </c>
      <c r="K1384" s="1">
        <f t="shared" si="866"/>
        <v>0.15377192394553901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7.8235828164578927E-2</v>
      </c>
      <c r="H1385" s="1">
        <f t="shared" si="867"/>
        <v>7.9144486783585058E-2</v>
      </c>
      <c r="I1385" s="1">
        <f t="shared" si="867"/>
        <v>8.306684178120069E-2</v>
      </c>
      <c r="J1385" s="1">
        <f t="shared" si="867"/>
        <v>9.671121574857891E-2</v>
      </c>
      <c r="K1385" s="1">
        <f t="shared" si="867"/>
        <v>0.10256965591502408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5.2751439830497709E-2</v>
      </c>
      <c r="H1386" s="1">
        <f t="shared" si="868"/>
        <v>5.4104688565625385E-2</v>
      </c>
      <c r="I1386" s="1">
        <f t="shared" si="868"/>
        <v>5.6351566450144858E-2</v>
      </c>
      <c r="J1386" s="1">
        <f t="shared" si="868"/>
        <v>6.474292780239585E-2</v>
      </c>
      <c r="K1386" s="1">
        <f t="shared" si="868"/>
        <v>7.0211851035502135E-2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13.968680714886785</v>
      </c>
      <c r="G1387" s="1">
        <f t="shared" ref="G1387:K1387" si="869">IFERROR(G1363/G1334,"-")</f>
        <v>11.189596541502652</v>
      </c>
      <c r="H1387" s="1">
        <f t="shared" si="869"/>
        <v>7.0209702814264192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0.12391916748597501</v>
      </c>
      <c r="G1388" s="1">
        <f t="shared" si="870"/>
        <v>0.1279395552571424</v>
      </c>
      <c r="H1388" s="1">
        <f t="shared" si="870"/>
        <v>0.13225882255174279</v>
      </c>
      <c r="I1388" s="1">
        <f t="shared" si="870"/>
        <v>0.13835856950909542</v>
      </c>
      <c r="J1388" s="1">
        <f t="shared" si="870"/>
        <v>0.1609185963779621</v>
      </c>
      <c r="K1388" s="1">
        <f t="shared" si="870"/>
        <v>0.16487841605795786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8.7465847585616638E-2</v>
      </c>
      <c r="G1389" s="1">
        <f t="shared" si="871"/>
        <v>8.8236060394069046E-2</v>
      </c>
      <c r="H1389" s="1">
        <f t="shared" si="871"/>
        <v>8.9849200041211538E-2</v>
      </c>
      <c r="I1389" s="1">
        <f t="shared" si="871"/>
        <v>9.3973823631611164E-2</v>
      </c>
      <c r="J1389" s="1">
        <f t="shared" si="871"/>
        <v>0.10942774230147469</v>
      </c>
      <c r="K1389" s="1">
        <f t="shared" si="871"/>
        <v>0.11486863962894954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5.7949527986548573E-2</v>
      </c>
      <c r="G1390" s="1">
        <f t="shared" si="872"/>
        <v>5.8265037744436796E-2</v>
      </c>
      <c r="H1390" s="1">
        <f t="shared" si="872"/>
        <v>6.0305864715507425E-2</v>
      </c>
      <c r="I1390" s="1">
        <f t="shared" si="872"/>
        <v>6.5653186555713117E-2</v>
      </c>
      <c r="J1390" s="1">
        <f t="shared" si="872"/>
        <v>7.2325914541984462E-2</v>
      </c>
      <c r="K1390" s="1">
        <f t="shared" si="872"/>
        <v>7.6384102823871466E-2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3.8646481387947504E-2</v>
      </c>
      <c r="G1391" s="1">
        <f t="shared" si="873"/>
        <v>3.9009467627633888E-2</v>
      </c>
      <c r="H1391" s="1">
        <f t="shared" si="873"/>
        <v>3.9492475483956249E-2</v>
      </c>
      <c r="I1391" s="1">
        <f t="shared" si="873"/>
        <v>4.1566476225449331E-2</v>
      </c>
      <c r="J1391" s="1">
        <f t="shared" si="873"/>
        <v>4.8857662723985451E-2</v>
      </c>
      <c r="K1391" s="1">
        <f t="shared" si="873"/>
        <v>5.2479733104383482E-2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</v>
      </c>
      <c r="G1392" s="1">
        <f t="shared" ref="G1392:K1392" si="874">IFERROR(G1368/G1344,"-")</f>
        <v>11.186996076539076</v>
      </c>
      <c r="H1392" s="1">
        <f t="shared" si="874"/>
        <v>7.0144691190174724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0.12023751974847224</v>
      </c>
      <c r="H1393" s="1">
        <f t="shared" si="875"/>
        <v>0.12500937764688783</v>
      </c>
      <c r="I1393" s="1">
        <f t="shared" si="875"/>
        <v>0.12983585813324075</v>
      </c>
      <c r="J1393" s="1">
        <f t="shared" si="875"/>
        <v>0.14879318232905941</v>
      </c>
      <c r="K1393" s="1">
        <f t="shared" si="875"/>
        <v>0.16068441455924729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8.4998076233608791E-2</v>
      </c>
      <c r="H1394" s="1">
        <f t="shared" si="876"/>
        <v>8.7818881392030992E-2</v>
      </c>
      <c r="I1394" s="1">
        <f t="shared" si="876"/>
        <v>9.0962711651044498E-2</v>
      </c>
      <c r="J1394" s="1">
        <f t="shared" si="876"/>
        <v>0.10384159201801835</v>
      </c>
      <c r="K1394" s="1">
        <f t="shared" si="876"/>
        <v>0.11113969228077138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5.6422133461237159E-2</v>
      </c>
      <c r="H1395" s="1">
        <f t="shared" si="877"/>
        <v>5.8270052353986135E-2</v>
      </c>
      <c r="I1395" s="1">
        <f t="shared" si="877"/>
        <v>6.0401603644607463E-2</v>
      </c>
      <c r="J1395" s="1">
        <f t="shared" si="877"/>
        <v>6.9648924221927283E-2</v>
      </c>
      <c r="K1395" s="1">
        <f t="shared" si="877"/>
        <v>7.4053302366867121E-2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>
        <f t="shared" si="878"/>
        <v>3.7689157759834349E-2</v>
      </c>
      <c r="H1396" s="1">
        <f t="shared" si="878"/>
        <v>3.87351921094558E-2</v>
      </c>
      <c r="I1396" s="1">
        <f t="shared" si="878"/>
        <v>4.0306285876945992E-2</v>
      </c>
      <c r="J1396" s="1">
        <f t="shared" si="878"/>
        <v>4.6353781088075606E-2</v>
      </c>
      <c r="K1396" s="1">
        <f t="shared" si="878"/>
        <v>4.9822881380852287E-2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0.90748527353779085</v>
      </c>
      <c r="G1397" s="3">
        <f t="shared" ref="G1397" si="879">G1398+G1404+G1409+G1423</f>
        <v>0.78223936698273677</v>
      </c>
      <c r="H1397" s="3">
        <f t="shared" ref="H1397" si="880">H1398+H1404+H1409+H1423</f>
        <v>1.0004936853435358</v>
      </c>
      <c r="I1397" s="3">
        <f t="shared" ref="I1397" si="881">I1398+I1404+I1409+I1423</f>
        <v>1.1176646506089589</v>
      </c>
      <c r="J1397" s="3">
        <f t="shared" ref="J1397" si="882">J1398+J1404+J1409+J1423</f>
        <v>0.75223614940543504</v>
      </c>
      <c r="K1397" s="3">
        <f t="shared" ref="K1397" si="883">K1398+K1404+K1409+K1423</f>
        <v>0.48505454561581612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2.15965976362716E-2</v>
      </c>
      <c r="G1398" s="1">
        <f t="shared" ref="G1398" si="884">SUM(G1399:G1403)</f>
        <v>2.8358139812335252E-2</v>
      </c>
      <c r="H1398" s="1">
        <f t="shared" ref="H1398" si="885">SUM(H1399:H1403)</f>
        <v>5.478162782881258E-2</v>
      </c>
      <c r="I1398" s="1">
        <f t="shared" ref="I1398" si="886">SUM(I1399:I1403)</f>
        <v>7.6697221655436687E-2</v>
      </c>
      <c r="J1398" s="1">
        <f t="shared" ref="J1398" si="887">SUM(J1399:J1403)</f>
        <v>0.15946383603532271</v>
      </c>
      <c r="K1398" s="1">
        <f t="shared" ref="K1398" si="888">SUM(K1399:K1403)</f>
        <v>0.21371853911234728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3.8900623908527613E-3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6.4279818891285236E-3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1.4896754971302299E-2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2.5982892644344512E-2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5.508393120106754E-2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7.9605316794594413E-2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7.9977004703010637E-3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8.3184401891948437E-3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1.6039226509616391E-2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2.6496466908077835E-2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6.9960197741433874E-2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0.10155886993665715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9.7088347751177768E-3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1.0218539502640863E-2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1.4441054951115011E-2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1.568538038867948E-2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2.161612835105416E-2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2.7290362627388615E-2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3.3931782313710232E-3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9.4045913967788844E-3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8.5324817143348584E-3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1.280357874176714E-2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5.2639897537070917E-3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2.3567204061540344E-2</v>
      </c>
      <c r="J1404" s="1">
        <f t="shared" ref="J1404" si="894">SUM(J1405:J1408)</f>
        <v>8.2176600150537543E-2</v>
      </c>
      <c r="K1404" s="1">
        <f t="shared" ref="K1404" si="895">SUM(K1405:K1408)</f>
        <v>6.6965286268181531E-2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8.8404990502398313E-3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2.3862110533157569E-2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2.0161729577056964E-2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7.8833804741133447E-3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3.7833818928625612E-2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3.1482889936342635E-2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4.8925308643993541E-3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1.4264476223969447E-2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1.3062343669389518E-2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1.9507936727878143E-3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6.2161944647849167E-3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2.2583230853924058E-3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0.885399487651091</v>
      </c>
      <c r="G1409" s="1">
        <f t="shared" ref="G1409:K1409" si="896">SUM(G1414:G1422)</f>
        <v>0.72161646817307179</v>
      </c>
      <c r="H1409" s="1">
        <f t="shared" si="896"/>
        <v>0.85243408260894971</v>
      </c>
      <c r="I1409" s="1">
        <f t="shared" si="896"/>
        <v>0.97792127213945135</v>
      </c>
      <c r="J1409" s="1">
        <f t="shared" si="896"/>
        <v>0.44266418744052666</v>
      </c>
      <c r="K1409" s="1">
        <f t="shared" si="896"/>
        <v>0.15416566223120851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0.86312950054952675</v>
      </c>
      <c r="G1410" s="1">
        <f t="shared" ref="G1410" si="897">G1409-G1411</f>
        <v>0.70233755305456436</v>
      </c>
      <c r="H1410" s="1">
        <f t="shared" ref="H1410" si="898">H1409-H1411</f>
        <v>0.82463725666612886</v>
      </c>
      <c r="I1410" s="1">
        <f t="shared" ref="I1410" si="899">I1409-I1411</f>
        <v>0.93895294123886042</v>
      </c>
      <c r="J1410" s="1">
        <f t="shared" ref="J1410" si="900">J1409-J1411</f>
        <v>0.37007934759442063</v>
      </c>
      <c r="K1410" s="1">
        <f t="shared" ref="K1410" si="901">K1409-K1411</f>
        <v>-1.8050934675573921E-2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2.226998710156421E-2</v>
      </c>
      <c r="G1411" s="1">
        <f t="shared" ref="G1411" si="902">SUM(G1412:G1413)</f>
        <v>1.9278915118507451E-2</v>
      </c>
      <c r="H1411" s="1">
        <f t="shared" ref="H1411" si="903">SUM(H1412:H1413)</f>
        <v>2.7796825942820895E-2</v>
      </c>
      <c r="I1411" s="1">
        <f t="shared" ref="I1411" si="904">SUM(I1412:I1413)</f>
        <v>3.8968330900590965E-2</v>
      </c>
      <c r="J1411" s="1">
        <f t="shared" ref="J1411" si="905">SUM(J1412:J1413)</f>
        <v>7.2584839846106058E-2</v>
      </c>
      <c r="K1411" s="1">
        <f t="shared" ref="K1411" si="906">SUM(K1412:K1413)</f>
        <v>0.17221659690678243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2.226998710156421E-2</v>
      </c>
      <c r="G1412" s="1">
        <f>[1]Transport!C$26/SUM([1]Transport!C$22,[1]Transport!C$26)*G1409*(G$33+G$580)/(G$33+G$580+G$36)</f>
        <v>1.9278915118507451E-2</v>
      </c>
      <c r="H1412" s="1">
        <f>[1]Transport!D$26/SUM([1]Transport!D$22,[1]Transport!D$26)*H1409*(H$33+H$580)/(H$33+H$580+H$36)</f>
        <v>2.7796825942820895E-2</v>
      </c>
      <c r="I1412" s="1">
        <f>[1]Transport!E$26/SUM([1]Transport!E$22,[1]Transport!E$26)*I1409*(I$33+I$580)/(I$33+I$580+I$36)</f>
        <v>3.8968330900590965E-2</v>
      </c>
      <c r="J1412" s="1">
        <f>[1]Transport!F$26/SUM([1]Transport!F$22,[1]Transport!F$26)*J1409*(J$33+J$580)/(J$33+J$580+J$36)</f>
        <v>2.156792489020825E-2</v>
      </c>
      <c r="K1412" s="1">
        <f>[1]Transport!G$26/SUM([1]Transport!G$22,[1]Transport!G$26)*K1409*(K$33+K$580)/(K$33+K$580+K$36)</f>
        <v>4.8173869539938241E-2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5.1016914955897816E-2</v>
      </c>
      <c r="K1413" s="1">
        <f>(K$36+K$716)/([1]Transport!G$22+[1]Transport!G$26)*K1409</f>
        <v>0.12404272736684417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0.10327327644024727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4.7744349567462395E-2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6.035348210421853E-2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4.4703154890988507E-2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3.7197476637248872E-2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2.7411404130913201E-2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3.901829708555056E-2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6.1922907495997999E-2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6.4401966961847204E-2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3.5640845219389587E-2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1.0746512358162182E-2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1.6648367843040298E-2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2.8836797190289788E-2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2.2550426765164347E-2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1.3020424532445778E-2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3.0577158387787825E-3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7.8374357396883091E-3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8.2535659322264966E-3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8.7128158300607446E-3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2.9725763351970474E-3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6.2985708712285614E-3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6.1578791255415466E-3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5.7442326390541084E-3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0.1121995375905166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0.14226806442006279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0.21622266873210458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0.28030609557642611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0.11265735776236828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2.1491234271499161E-2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0.50626628927878836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0.33103820648106097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0.38319931180748656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0.42610543348964403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0.14077218674519618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2.9881773083493549E-2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0.16823652773648159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8.3938530451716634E-2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0.10403459157068334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9.4239621938125281E-2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3.639123674069486E-2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1.0304207073104654E-2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9.239856217407591E-2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1.372487892658837E-2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3.1984827623879532E-2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1.7903368412523143E-2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1.247504174420651E-2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3.6571250788298834E-3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4.891882504282144E-4</v>
      </c>
      <c r="G1423" s="1">
        <f t="shared" ref="G1423" si="907">SUM(G1428:G1432)</f>
        <v>3.2264758997329737E-2</v>
      </c>
      <c r="H1423" s="1">
        <f t="shared" ref="H1423" si="908">SUM(H1428:H1432)</f>
        <v>9.3277974905773567E-2</v>
      </c>
      <c r="I1423" s="1">
        <f t="shared" ref="I1423" si="909">SUM(I1428:I1432)</f>
        <v>3.9478952752530494E-2</v>
      </c>
      <c r="J1423" s="1">
        <f t="shared" ref="J1423" si="910">SUM(J1428:J1432)</f>
        <v>6.7931525779048194E-2</v>
      </c>
      <c r="K1423" s="1">
        <f t="shared" ref="K1423" si="911">SUM(K1428:K1432)</f>
        <v>5.0205058004078776E-2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4.4733164960239502E-4</v>
      </c>
      <c r="G1424" s="1">
        <f t="shared" ref="G1424" si="912">G1423-G1425</f>
        <v>2.7359192697945005E-2</v>
      </c>
      <c r="H1424" s="1">
        <f t="shared" ref="H1424" si="913">H1423-H1425</f>
        <v>9.184680953052618E-2</v>
      </c>
      <c r="I1424" s="1">
        <f t="shared" ref="I1424" si="914">I1423-I1425</f>
        <v>3.9346102737741515E-2</v>
      </c>
      <c r="J1424" s="1">
        <f t="shared" ref="J1424" si="915">J1423-J1425</f>
        <v>-7.7026960655914425E-2</v>
      </c>
      <c r="K1424" s="1">
        <f t="shared" ref="K1424" si="916">K1423-K1425</f>
        <v>-0.12343459589273982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4.1856600825819409E-5</v>
      </c>
      <c r="G1425" s="1">
        <f t="shared" ref="G1425" si="917">SUM(G1426:G1427)</f>
        <v>4.9055662993847324E-3</v>
      </c>
      <c r="H1425" s="1">
        <f t="shared" ref="H1425" si="918">SUM(H1426:H1427)</f>
        <v>1.4311653752473829E-3</v>
      </c>
      <c r="I1425" s="1">
        <f t="shared" ref="I1425" si="919">SUM(I1426:I1427)</f>
        <v>1.3285001478898165E-4</v>
      </c>
      <c r="J1425" s="1">
        <f t="shared" ref="J1425" si="920">SUM(J1426:J1427)</f>
        <v>0.14495848643496262</v>
      </c>
      <c r="K1425" s="1">
        <f t="shared" ref="K1425" si="921">SUM(K1426:K1427)</f>
        <v>0.1736396538968186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4.1856600825819409E-5</v>
      </c>
      <c r="G1426" s="1">
        <f>[1]Transport!C$27/SUM([1]Transport!C$24,[1]Transport!C$27)*G1423*(G$45+G$612)/(G$45+G$612+G$47)</f>
        <v>4.9055662993847324E-3</v>
      </c>
      <c r="H1426" s="1">
        <f>[1]Transport!D$27/SUM([1]Transport!D$24,[1]Transport!D$27)*H1423*(H$45+H$612)/(H$45+H$612+H$47)</f>
        <v>1.4311653752473829E-3</v>
      </c>
      <c r="I1426" s="1">
        <f>[1]Transport!E$27/SUM([1]Transport!E$24,[1]Transport!E$27)*I1423*(I$45+I$612)/(I$45+I$612+I$47)</f>
        <v>1.3285001478898165E-4</v>
      </c>
      <c r="J1426" s="1">
        <f>[1]Transport!F$27/SUM([1]Transport!F$24,[1]Transport!F$27)*J1423*(J$45+J$612)/(J$45+J$612+J$47)</f>
        <v>1.5010152867342471E-3</v>
      </c>
      <c r="K1426" s="1">
        <f>[1]Transport!G$27/SUM([1]Transport!G$24,[1]Transport!G$27)*K1423*(K$45+K$612)/(K$45+K$612+K$47)</f>
        <v>5.6821057992353788E-4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0.14345747114822838</v>
      </c>
      <c r="K1427" s="1">
        <f>(K$47+K$714)/([1]Transport!G$24+[1]Transport!G$27)*K1423</f>
        <v>0.17307144331689506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4.891882504282144E-4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5.090371580489286E-4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3.1387225871968004E-4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1.2437248639639841E-2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4.358999541632843E-2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6.0374279249530939E-3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1.4716108941203707E-2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1.3978522400222911E-2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1.0542054597853248E-2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2.5255685130947999E-2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1.1865216229377008E-2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2.4996509861317948E-2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1.8875333502203311E-2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6.183671578898672E-3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1.437980107305087E-2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1.3750420330008841E-2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1.8681019481959195E-2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1.3561238061872477E-2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2.5927470228890455E-3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9.738621026726596E-3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7.8258882681915484E-3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9.5378874945673472E-3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3.7899640397800831E-3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0.14449507006415915</v>
      </c>
      <c r="G1433" s="3">
        <f t="shared" ref="G1433" si="922">SUM(G1434:G1456)</f>
        <v>0.13667124206787282</v>
      </c>
      <c r="H1433" s="3">
        <f t="shared" ref="H1433" si="923">SUM(H1434:H1456)</f>
        <v>0.13748376947641044</v>
      </c>
      <c r="I1433" s="3">
        <f t="shared" ref="I1433" si="924">SUM(I1434:I1456)</f>
        <v>0.13641816413815494</v>
      </c>
      <c r="J1433" s="3">
        <f t="shared" ref="J1433" si="925">SUM(J1434:J1456)</f>
        <v>0.13710464971233946</v>
      </c>
      <c r="K1433" s="3">
        <f t="shared" ref="K1433" si="926">SUM(K1434:K1456)</f>
        <v>0.13237771112269164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1.4731402411955578E-3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2.4950042872668387E-3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6.0029996810792635E-3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1.1228150938078819E-2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2.6588250016543687E-2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4.2239219077157171E-2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2.2008128535156114E-3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2.3402067758138247E-3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4.6574598110963056E-3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8.1887152315655281E-3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2.4423085486541284E-2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3.8995020402029117E-2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1.7764294516039148E-3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1.9014878405025789E-3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2.7474243601047234E-3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3.192980172132561E-3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5.0756605018163446E-3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7.0496818290455704E-3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4.2901408392479417E-4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1.2230804010242139E-3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1.1857851722729001E-3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2.0160774518146207E-3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8.9952970993652541E-4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2.0722285520762746E-3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6.1604920727552793E-3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5.8538323274821245E-3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1.3330915776350383E-3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7.0584266636105784E-3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6.5675271484860994E-3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5.533862958185011E-4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1.7921410141540734E-3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1.8746108197277582E-3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1.480587049655738E-4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5.2424515091087039E-4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2.1327992355600617E-4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1.6783322233292753E-2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7.9149638834996351E-3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1.0494469422739319E-2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8.8354171746469791E-3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8.0951088054055896E-3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3.1932623134719E-3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4.6343667166766018E-3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7.7236331874145758E-3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9.102278399859845E-3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5.4604254072997405E-3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8.4076229422170104E-4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1.3290617218336049E-3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2.4470100740805675E-3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2.1637639292158006E-3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1.3816153163086565E-3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1.6129891308809893E-4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4.2416490437370877E-4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4.6934702073186794E-4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5.6606492216814634E-4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2.1057882701965643E-4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6.2672352255454603E-2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4.9138192172953954E-2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2.8858692972816517E-2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1.3903673290528162E-2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1.7860889141545787E-2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2.7746252010765318E-2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3.7841905704444047E-2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1.7701316489910406E-2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3.5319609205598703E-3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4.428101009579416E-2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2.9184078198516303E-2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3.4109768334911562E-2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3.9838977743401602E-2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1.5286161722560341E-2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3.3931860313376264E-3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9.7492273724250067E-3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4.9081605044066015E-3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6.1410325013685771E-3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5.9391531090278414E-3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2.6547341961309884E-3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8.1571736389357877E-4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3.570879313333527E-3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5.3698424180208986E-4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1.2679686524197E-3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7.5148204125609656E-4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6.122683699739019E-4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1.9377564292681973E-4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4.8675451903086187E-3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4.060486383090975E-3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1.5745777315072482E-3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1.4954239289253547E-3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5.4344753679095607E-3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7.8284503198863462E-4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2.1972437698323448E-3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2.2653356907514988E-3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8.9605436036719634E-4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2.2065961370393906E-3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1.0810105443390435E-3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2.6066195298097613E-3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2.1166756566287082E-3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3.4889594310507971E-4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8.3281656838535604E-4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8.2941798371362536E-4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1.2971157291334888E-3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1.0299529774296279E-3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9.7718451577006069E-5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3.780677195991627E-4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3.1651563047250012E-4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4.4328712095070274E-4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1.9067724570990879E-4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</v>
      </c>
      <c r="G1459" s="1">
        <f t="shared" si="933"/>
        <v>0.38814737351494</v>
      </c>
      <c r="H1459" s="1">
        <f t="shared" si="933"/>
        <v>0.40297364712272443</v>
      </c>
      <c r="I1459" s="1">
        <f t="shared" si="933"/>
        <v>0.43213629412900495</v>
      </c>
      <c r="J1459" s="1">
        <f t="shared" si="933"/>
        <v>0.48268613798625182</v>
      </c>
      <c r="K1459" s="1">
        <f t="shared" si="933"/>
        <v>0.53060801436350069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0.27518070496490654</v>
      </c>
      <c r="G1460" s="1">
        <f t="shared" si="934"/>
        <v>0.28132759538905061</v>
      </c>
      <c r="H1460" s="1">
        <f t="shared" si="934"/>
        <v>0.2903793277253055</v>
      </c>
      <c r="I1460" s="1">
        <f t="shared" si="934"/>
        <v>0.30904932570723526</v>
      </c>
      <c r="J1460" s="1">
        <f t="shared" si="934"/>
        <v>0.34909972062695771</v>
      </c>
      <c r="K1460" s="1">
        <f t="shared" si="934"/>
        <v>0.38396469384063187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0.18297040713439941</v>
      </c>
      <c r="G1461" s="1">
        <f t="shared" si="935"/>
        <v>0.18608215391359609</v>
      </c>
      <c r="H1461" s="1">
        <f t="shared" si="935"/>
        <v>0.19025094561340142</v>
      </c>
      <c r="I1461" s="1">
        <f t="shared" si="935"/>
        <v>0.20356408917166027</v>
      </c>
      <c r="J1461" s="1">
        <f t="shared" si="935"/>
        <v>0.23480895465578686</v>
      </c>
      <c r="K1461" s="1">
        <f t="shared" si="935"/>
        <v>0.25832129551735994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0.12643429100140424</v>
      </c>
      <c r="H1462" s="1">
        <f t="shared" si="936"/>
        <v>0.13005141312605292</v>
      </c>
      <c r="I1462" s="1">
        <f t="shared" si="936"/>
        <v>0.1389730692631595</v>
      </c>
      <c r="J1462" s="1">
        <f t="shared" si="936"/>
        <v>0.15746202624098229</v>
      </c>
      <c r="K1462" s="1">
        <f t="shared" si="936"/>
        <v>0.17088363618167077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0.23440176174444108</v>
      </c>
      <c r="J1463" s="1">
        <f t="shared" si="937"/>
        <v>0.25817046083140777</v>
      </c>
      <c r="K1463" s="1">
        <f t="shared" si="937"/>
        <v>0.29034375771726906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0.16910151451049596</v>
      </c>
      <c r="J1464" s="1">
        <f t="shared" si="938"/>
        <v>0.18656394896128425</v>
      </c>
      <c r="K1464" s="1">
        <f t="shared" si="938"/>
        <v>0.20860623537945286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0.11310839137372293</v>
      </c>
      <c r="J1465" s="1">
        <f t="shared" si="939"/>
        <v>0.12563665051666126</v>
      </c>
      <c r="K1465" s="1">
        <f t="shared" si="939"/>
        <v>0.14351259369486258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7.5896650184428802E-2</v>
      </c>
      <c r="J1466" s="1">
        <f t="shared" si="940"/>
        <v>8.4335384595953036E-2</v>
      </c>
      <c r="K1466" s="1">
        <f t="shared" si="940"/>
        <v>9.4441723124371588E-2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0.16251369968883858</v>
      </c>
      <c r="H1467" s="1">
        <f t="shared" si="941"/>
        <v>0.16577802305832762</v>
      </c>
      <c r="I1467" s="1">
        <f t="shared" si="941"/>
        <v>0.17388341247017769</v>
      </c>
      <c r="J1467" s="1">
        <f t="shared" si="941"/>
        <v>0.19764638975017998</v>
      </c>
      <c r="K1467" s="1">
        <f t="shared" si="941"/>
        <v>0.21762521378397201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0.11649393435744139</v>
      </c>
      <c r="H1468" s="1">
        <f t="shared" si="942"/>
        <v>0.11877419218259072</v>
      </c>
      <c r="I1468" s="1">
        <f t="shared" si="942"/>
        <v>0.12472982131715545</v>
      </c>
      <c r="J1468" s="1">
        <f t="shared" si="942"/>
        <v>0.14133540991460999</v>
      </c>
      <c r="K1468" s="1">
        <f t="shared" si="942"/>
        <v>0.15320695605527113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7.8235828164578997E-2</v>
      </c>
      <c r="H1469" s="1">
        <f t="shared" si="943"/>
        <v>7.9831352500371822E-2</v>
      </c>
      <c r="I1469" s="1">
        <f t="shared" si="943"/>
        <v>8.485720719721776E-2</v>
      </c>
      <c r="J1469" s="1">
        <f t="shared" si="943"/>
        <v>9.5952238587269645E-2</v>
      </c>
      <c r="K1469" s="1">
        <f t="shared" si="943"/>
        <v>0.10611138775588998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5.2751439830497758E-2</v>
      </c>
      <c r="H1470" s="1">
        <f t="shared" si="944"/>
        <v>5.4120367740403012E-2</v>
      </c>
      <c r="I1470" s="1">
        <f t="shared" si="944"/>
        <v>5.6865968550548193E-2</v>
      </c>
      <c r="J1470" s="1">
        <f t="shared" si="944"/>
        <v>6.4969228457133571E-2</v>
      </c>
      <c r="K1470" s="1">
        <f t="shared" si="944"/>
        <v>7.0840511150640467E-2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9.950249594195661</v>
      </c>
      <c r="G1471" s="1">
        <f t="shared" ref="G1471:K1471" si="945">IFERROR(G1447/G1418,"-")</f>
        <v>7.9797266512003127</v>
      </c>
      <c r="H1471" s="1">
        <f t="shared" si="945"/>
        <v>5.0239422367072901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0.1239191674859749</v>
      </c>
      <c r="G1472" s="1">
        <f t="shared" si="946"/>
        <v>0.12554391046475097</v>
      </c>
      <c r="H1472" s="1">
        <f t="shared" si="946"/>
        <v>0.12832258603348548</v>
      </c>
      <c r="I1472" s="1">
        <f t="shared" si="946"/>
        <v>0.1350020791614443</v>
      </c>
      <c r="J1472" s="1">
        <f t="shared" si="946"/>
        <v>0.15712525876248892</v>
      </c>
      <c r="K1472" s="1">
        <f t="shared" si="946"/>
        <v>0.16434425663694055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8.7465847585616555E-2</v>
      </c>
      <c r="G1473" s="1">
        <f t="shared" si="947"/>
        <v>8.8159244543834711E-2</v>
      </c>
      <c r="H1473" s="1">
        <f t="shared" si="947"/>
        <v>8.9013125242896535E-2</v>
      </c>
      <c r="I1473" s="1">
        <f t="shared" si="947"/>
        <v>9.349558727082001E-2</v>
      </c>
      <c r="J1473" s="1">
        <f t="shared" si="947"/>
        <v>0.10858793967752282</v>
      </c>
      <c r="K1473" s="1">
        <f t="shared" si="947"/>
        <v>0.11355370452270769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5.7949527986548642E-2</v>
      </c>
      <c r="G1474" s="1">
        <f t="shared" si="948"/>
        <v>5.8473271785832469E-2</v>
      </c>
      <c r="H1474" s="1">
        <f t="shared" si="948"/>
        <v>5.9028755807593355E-2</v>
      </c>
      <c r="I1474" s="1">
        <f t="shared" si="948"/>
        <v>6.3021826561733232E-2</v>
      </c>
      <c r="J1474" s="1">
        <f t="shared" si="948"/>
        <v>7.2949820723248612E-2</v>
      </c>
      <c r="K1474" s="1">
        <f t="shared" si="948"/>
        <v>7.9163525937159127E-2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3.8646481387947421E-2</v>
      </c>
      <c r="G1475" s="1">
        <f t="shared" si="949"/>
        <v>3.9124880057180185E-2</v>
      </c>
      <c r="H1475" s="1">
        <f t="shared" si="949"/>
        <v>3.964281650444313E-2</v>
      </c>
      <c r="I1475" s="1">
        <f t="shared" si="949"/>
        <v>4.197433823293531E-2</v>
      </c>
      <c r="J1475" s="1">
        <f t="shared" si="949"/>
        <v>4.907946462449661E-2</v>
      </c>
      <c r="K1475" s="1">
        <f t="shared" si="949"/>
        <v>5.2985784940344255E-2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9.9502495941956468</v>
      </c>
      <c r="G1476" s="1">
        <f t="shared" ref="G1476:K1476" si="950">IFERROR(G1452/G1428,"-")</f>
        <v>7.9767976048237355</v>
      </c>
      <c r="H1476" s="1">
        <f t="shared" si="950"/>
        <v>5.0166196207658693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0.12023751974847223</v>
      </c>
      <c r="H1477" s="1">
        <f t="shared" si="951"/>
        <v>0.12467253818232461</v>
      </c>
      <c r="I1477" s="1">
        <f t="shared" si="951"/>
        <v>0.12966532134538347</v>
      </c>
      <c r="J1477" s="1">
        <f t="shared" si="951"/>
        <v>0.14930874585198747</v>
      </c>
      <c r="K1477" s="1">
        <f t="shared" si="951"/>
        <v>0.16205830815962166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8.4998076233608777E-2</v>
      </c>
      <c r="H1478" s="1">
        <f t="shared" si="952"/>
        <v>8.7370274280758095E-2</v>
      </c>
      <c r="I1478" s="1">
        <f t="shared" si="952"/>
        <v>9.1107530064439696E-2</v>
      </c>
      <c r="J1478" s="1">
        <f t="shared" si="952"/>
        <v>0.10427933916660502</v>
      </c>
      <c r="K1478" s="1">
        <f t="shared" si="952"/>
        <v>0.11213977524591177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5.6422133461237117E-2</v>
      </c>
      <c r="H1479" s="1">
        <f t="shared" si="953"/>
        <v>5.7915722488410107E-2</v>
      </c>
      <c r="I1479" s="1">
        <f t="shared" si="953"/>
        <v>6.031946397329456E-2</v>
      </c>
      <c r="J1479" s="1">
        <f t="shared" si="953"/>
        <v>6.9434954039106447E-2</v>
      </c>
      <c r="K1479" s="1">
        <f t="shared" si="953"/>
        <v>7.5948300054207329E-2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>
        <f t="shared" si="954"/>
        <v>3.7689157759834349E-2</v>
      </c>
      <c r="H1480" s="1">
        <f t="shared" si="954"/>
        <v>3.8821483920731342E-2</v>
      </c>
      <c r="I1480" s="1">
        <f t="shared" si="954"/>
        <v>4.0444690701627199E-2</v>
      </c>
      <c r="J1480" s="1">
        <f t="shared" si="954"/>
        <v>4.6476446823596224E-2</v>
      </c>
      <c r="K1480" s="1">
        <f t="shared" si="954"/>
        <v>5.0311096281792964E-2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0.35149986092475399</v>
      </c>
      <c r="I1481" s="3">
        <f t="shared" si="955"/>
        <v>0.45078090930791764</v>
      </c>
      <c r="J1481" s="3">
        <f t="shared" si="955"/>
        <v>0.47237229295618205</v>
      </c>
      <c r="K1481" s="3">
        <f t="shared" si="955"/>
        <v>0.48809144422268164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0.35149986092475399</v>
      </c>
      <c r="I1482" s="1">
        <f t="shared" si="956"/>
        <v>0.45078090930791764</v>
      </c>
      <c r="J1482" s="1">
        <f t="shared" si="956"/>
        <v>0.47237229295618205</v>
      </c>
      <c r="K1482" s="1">
        <f t="shared" si="956"/>
        <v>0.48809144422268164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0.35149986092475399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0.45078090930791764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0.47237229295618205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0.48809144422268164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2.8832315767707572E-2</v>
      </c>
      <c r="I1484" s="3">
        <f t="shared" si="960"/>
        <v>3.0543631535415186E-2</v>
      </c>
      <c r="J1484" s="3">
        <f t="shared" si="960"/>
        <v>3.2006602244411902E-2</v>
      </c>
      <c r="K1484" s="3">
        <f t="shared" si="960"/>
        <v>3.3071687199031086E-2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2.8832315767707572E-2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3.0543631535415186E-2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3.2006602244411902E-2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3.3071687199031086E-2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8.2026535350122776E-2</v>
      </c>
      <c r="I1487" s="1">
        <f t="shared" si="961"/>
        <v>6.7757154095786171E-2</v>
      </c>
      <c r="J1487" s="1">
        <f t="shared" si="961"/>
        <v>6.7757154095786226E-2</v>
      </c>
      <c r="K1487" s="1">
        <f t="shared" si="961"/>
        <v>6.7757154095786226E-2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0.65830556959273911</v>
      </c>
      <c r="I1488" s="3">
        <f t="shared" ref="I1488:I1489" si="964">I1489</f>
        <v>0.7379148962536346</v>
      </c>
      <c r="J1488" s="3">
        <f t="shared" ref="J1488:J1489" si="965">J1489</f>
        <v>0.77325934733858914</v>
      </c>
      <c r="K1488" s="3">
        <f t="shared" ref="K1488:K1489" si="966">K1489</f>
        <v>0.79899112903654423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0.65830556959273911</v>
      </c>
      <c r="I1489" s="1">
        <f t="shared" si="964"/>
        <v>0.7379148962536346</v>
      </c>
      <c r="J1489" s="1">
        <f t="shared" si="965"/>
        <v>0.77325934733858914</v>
      </c>
      <c r="K1489" s="1">
        <f t="shared" si="966"/>
        <v>0.79899112903654423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0.65830556959273911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0.7379148962536346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0.77325934733858914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0.79899112903654423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3.5370833501607003E-2</v>
      </c>
      <c r="I1491" s="3">
        <f t="shared" ref="I1491" si="972">I1492</f>
        <v>3.726366700321395E-2</v>
      </c>
      <c r="J1491" s="3">
        <f t="shared" ref="J1491" si="973">J1492</f>
        <v>3.9048512196511807E-2</v>
      </c>
      <c r="K1491" s="3">
        <f t="shared" ref="K1491" si="974">K1492</f>
        <v>4.0347931071859175E-2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3.5370833501607003E-2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3.726366700321395E-2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3.9048512196511807E-2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4.0347931071859175E-2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5.3730114304652132E-2</v>
      </c>
      <c r="I1494" s="1">
        <f t="shared" si="975"/>
        <v>5.049859705014785E-2</v>
      </c>
      <c r="J1494" s="1">
        <f t="shared" si="975"/>
        <v>5.0498597050147948E-2</v>
      </c>
      <c r="K1494" s="1">
        <f t="shared" si="975"/>
        <v>5.0498597050147906E-2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2.2703083814178759</v>
      </c>
      <c r="G1495" s="3">
        <f t="shared" ref="G1495:K1495" si="976">SUM(G1496,G1501,G1506)</f>
        <v>1.9742925572264236</v>
      </c>
      <c r="H1495" s="3">
        <f t="shared" si="976"/>
        <v>1.6888759802792386</v>
      </c>
      <c r="I1495" s="3">
        <f t="shared" si="976"/>
        <v>1.3219090953009431</v>
      </c>
      <c r="J1495" s="3">
        <f t="shared" si="976"/>
        <v>0.87438584234881689</v>
      </c>
      <c r="K1495" s="3">
        <f t="shared" si="976"/>
        <v>0.50299688834448197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2.3970769372829128E-2</v>
      </c>
      <c r="G1496" s="1">
        <f t="shared" ref="G1496:K1496" si="978">SUM(G1497:G1500)</f>
        <v>4.7396491496178021E-2</v>
      </c>
      <c r="H1496" s="1">
        <f t="shared" si="978"/>
        <v>6.3829108857209937E-2</v>
      </c>
      <c r="I1496" s="1">
        <f t="shared" si="978"/>
        <v>7.422079511127698E-2</v>
      </c>
      <c r="J1496" s="1">
        <f t="shared" si="978"/>
        <v>9.0940422550220237E-2</v>
      </c>
      <c r="K1496" s="1">
        <f t="shared" si="978"/>
        <v>0.11965598316373682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9.3478620168906939E-3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1.95809330717912E-2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2.5217428211066453E-2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2.7804091264651679E-2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3.8272248691049324E-2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8.5523389801213157E-2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5.0802872179520021E-3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1.0221910806432092E-2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1.4187182745929372E-2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1.7232557109367951E-2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1.4603822181480952E-2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1.0723554336511234E-2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4.0179172353446042E-3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7.4319478422558835E-3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1.0296900428443381E-2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1.2576176666504605E-2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1.4802080830077719E-2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9.1260975079264506E-3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5.5247029026418296E-3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1.0161699775698847E-2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1.4127597471770731E-2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1.6607970070752747E-2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2.3262270847612246E-2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1.4282941518085984E-2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9.0619643224252259E-3</v>
      </c>
      <c r="J1501" s="1">
        <f t="shared" si="982"/>
        <v>3.5079968085371151E-2</v>
      </c>
      <c r="K1501" s="1">
        <f t="shared" si="982"/>
        <v>3.2196208522775757E-2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2.7088146088873632E-3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1.186205012743762E-2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9.9712418223347182E-3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2.5126606511068476E-3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9.2456409853634638E-3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7.3610338645510431E-3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2.3619986020445489E-3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8.4037748454973381E-3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8.4126433723206301E-3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1.4784904603864651E-3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5.5685021270727268E-3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6.4512894635693633E-3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2.2463376120450467</v>
      </c>
      <c r="G1506" s="1">
        <f t="shared" ref="G1506:K1506" si="986">SUM(G1511:G1515)</f>
        <v>1.9268960657302456</v>
      </c>
      <c r="H1506" s="1">
        <f t="shared" si="986"/>
        <v>1.6250468714220285</v>
      </c>
      <c r="I1506" s="1">
        <f t="shared" si="986"/>
        <v>1.2386263358672409</v>
      </c>
      <c r="J1506" s="1">
        <f t="shared" si="986"/>
        <v>0.74836545171322555</v>
      </c>
      <c r="K1506" s="1">
        <f t="shared" si="986"/>
        <v>0.35114469665796944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2.1232049198759562</v>
      </c>
      <c r="G1507" s="1">
        <f t="shared" ref="G1507:K1507" si="987">G1506-G1508</f>
        <v>1.8207771485553645</v>
      </c>
      <c r="H1507" s="1">
        <f t="shared" si="987"/>
        <v>1.5354427811057534</v>
      </c>
      <c r="I1507" s="1">
        <f t="shared" si="987"/>
        <v>1.1701577423817868</v>
      </c>
      <c r="J1507" s="1">
        <f t="shared" si="987"/>
        <v>0.43265904425105789</v>
      </c>
      <c r="K1507" s="1">
        <f t="shared" si="987"/>
        <v>-8.314212479981764E-4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0.12313269216909052</v>
      </c>
      <c r="G1508" s="1">
        <f t="shared" ref="G1508" si="990">SUM(G1509:G1510)</f>
        <v>0.10611891717488114</v>
      </c>
      <c r="H1508" s="1">
        <f t="shared" ref="H1508" si="991">SUM(H1509:H1510)</f>
        <v>8.9604090316275198E-2</v>
      </c>
      <c r="I1508" s="1">
        <f t="shared" ref="I1508" si="992">SUM(I1509:I1510)</f>
        <v>6.8468593485454171E-2</v>
      </c>
      <c r="J1508" s="1">
        <f t="shared" ref="J1508" si="993">SUM(J1509:J1510)</f>
        <v>0.31570640746216766</v>
      </c>
      <c r="K1508" s="1">
        <f t="shared" ref="K1508" si="994">SUM(K1509:K1510)</f>
        <v>0.35197611790596761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0.12313269216909052</v>
      </c>
      <c r="G1509" s="1">
        <f>[1]Transport!C$25/SUM([1]Transport!C$21,[1]Transport!C$25)*G1506*(G$34+G$598)/(G$34+G$598+G$37)</f>
        <v>0.10611891717488114</v>
      </c>
      <c r="H1509" s="1">
        <f>[1]Transport!D$25/SUM([1]Transport!D$21,[1]Transport!D$25)*H1506*(H$34+H$598)/(H$34+H$598+H$37)</f>
        <v>8.9604090316275198E-2</v>
      </c>
      <c r="I1509" s="1">
        <f>[1]Transport!E$25/SUM([1]Transport!E$21,[1]Transport!E$25)*I1506*(I$34+I$598)/(I$34+I$598+I$37)</f>
        <v>6.8468593485454171E-2</v>
      </c>
      <c r="J1509" s="1">
        <f>[1]Transport!F$25/SUM([1]Transport!F$21,[1]Transport!F$25)*J1506*(J$34+J$598)/(J$34+J$598+J$37)</f>
        <v>0.24186592273487703</v>
      </c>
      <c r="K1509" s="1">
        <f>[1]Transport!G$25/SUM([1]Transport!G$21,[1]Transport!G$25)*K1506*(K$34+K$598)/(K$34+K$598+K$37)</f>
        <v>0.29560648464731154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7.3840484727290628E-2</v>
      </c>
      <c r="K1510" s="1">
        <f>(K$37+K$717)/([1]Transport!G$21+[1]Transport!G$25)*K1506</f>
        <v>5.6369633258656092E-2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1.7953402503405698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1.4528606946100382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1.0127698263933189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0.44735838682853207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3.9975109521465664E-2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6.4918397318202106E-2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0.15512410135670393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0.33157153585297322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0.47328766949672368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0.27004820538342084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0.10025605453715505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0.16067096751876636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0.16512793331505191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0.1602218945456903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4.779149653500378E-2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2.4748945397835592E-2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0.18637749894638947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0.12032521952955702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0.14198885817276935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0.14916543121726994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7.6217231898184398E-2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2.5117132163875278E-2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0.12438869869946655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0.12812078675368196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0.15003615218418451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0.15030908742277541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0.15106905378331367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3.1230413712837683E-2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0.10375123824775426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0.21785533491987633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0.28130729556105633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0.31191792223371079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0.44300992678780204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1.0154160519434297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3.1927188791931717E-2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6.4391976933212747E-2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8.9678777731012294E-2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0.10939090335282511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9.5533618589062494E-2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7.128541897587426E-2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1.6433857153879558E-2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3.047520355803475E-2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4.2394673527117829E-2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5.2048516576643854E-2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6.24107294883205E-2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3.9590564135123928E-2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2.0800801905911052E-2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3.8363024206613104E-2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5.358295025867009E-2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6.3295497694054126E-2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8.9769949303347696E-2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5.6554159408436666E-2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1.2566510471348009E-2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5.6282565027681669E-2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4.859708672489961E-2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6.7864121135979786E-3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2.5441670522129495E-2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2.0699756697921314E-2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4.1586493787697659E-3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1.5034571439704492E-2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1.535269309517779E-2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2.3094629812579889E-3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8.86359784378302E-3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1.0448359558105498E-2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1.3845037532854008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1.1437476268999678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0.82170894213547929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0.38093963669507142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7.626785719982003E-2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0.12417649483825857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0.3005417439775514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0.65533348806654124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0.97446875435808089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0.57681024931756053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0.11055866594038315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0.17749730534436883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0.18285195338402221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0.17839537648490125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5.6415714289186861E-2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3.0054880236819143E-2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0.13594877627774771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8.7898393935249994E-2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0.10392348392163277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0.10955785723601826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5.7327420280119328E-2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1.996356026289264E-2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8.4062089720234878E-2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8.6695443891607785E-2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0.10163864499008635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0.10201335031584972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0.10311552815231749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2.227851482029608E-2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11.098927012431899</v>
      </c>
      <c r="G1531" s="1">
        <f t="shared" si="1000"/>
        <v>11.125891402679088</v>
      </c>
      <c r="H1531" s="1">
        <f t="shared" si="1000"/>
        <v>11.155272980517777</v>
      </c>
      <c r="I1531" s="1">
        <f t="shared" si="1000"/>
        <v>11.218418155254117</v>
      </c>
      <c r="J1531" s="1">
        <f t="shared" si="1000"/>
        <v>11.575225965006027</v>
      </c>
      <c r="K1531" s="1">
        <f t="shared" si="1000"/>
        <v>11.872963107561786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6.2845243629360015</v>
      </c>
      <c r="G1532" s="1">
        <f t="shared" si="1000"/>
        <v>6.2994070436120788</v>
      </c>
      <c r="H1532" s="1">
        <f t="shared" si="1000"/>
        <v>6.3211124672897583</v>
      </c>
      <c r="I1532" s="1">
        <f t="shared" si="1000"/>
        <v>6.3479205470532349</v>
      </c>
      <c r="J1532" s="1">
        <f t="shared" si="1000"/>
        <v>6.5416859642545013</v>
      </c>
      <c r="K1532" s="1">
        <f t="shared" si="1000"/>
        <v>6.6475551611804509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4.0901432735634931</v>
      </c>
      <c r="G1533" s="1">
        <f t="shared" si="1000"/>
        <v>4.1005674696425674</v>
      </c>
      <c r="H1533" s="1">
        <f t="shared" si="1000"/>
        <v>4.1172267151394397</v>
      </c>
      <c r="I1533" s="1">
        <f t="shared" si="1000"/>
        <v>4.138659781654459</v>
      </c>
      <c r="J1533" s="1">
        <f t="shared" si="1000"/>
        <v>4.21634837728371</v>
      </c>
      <c r="K1533" s="1">
        <f t="shared" si="1000"/>
        <v>4.3381701872829694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3.7650534829600377</v>
      </c>
      <c r="G1534" s="1">
        <f t="shared" si="1000"/>
        <v>3.7752566060213857</v>
      </c>
      <c r="H1534" s="1">
        <f t="shared" si="1000"/>
        <v>3.7927857419308313</v>
      </c>
      <c r="I1534" s="1">
        <f t="shared" si="1000"/>
        <v>3.811151960438552</v>
      </c>
      <c r="J1534" s="1">
        <f t="shared" si="1000"/>
        <v>3.8590363723050762</v>
      </c>
      <c r="K1534" s="1">
        <f t="shared" si="1000"/>
        <v>3.9595596843146161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4.6391179485367813</v>
      </c>
      <c r="J1535" s="1">
        <f t="shared" si="1001"/>
        <v>4.7447586566420572</v>
      </c>
      <c r="K1535" s="1">
        <f t="shared" si="1001"/>
        <v>4.8737246163307706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2.7008868509993613</v>
      </c>
      <c r="J1536" s="1">
        <f t="shared" si="1001"/>
        <v>2.7517476140816575</v>
      </c>
      <c r="K1536" s="1">
        <f t="shared" si="1001"/>
        <v>2.8120719288640053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1.7606485351727279</v>
      </c>
      <c r="J1537" s="1">
        <f t="shared" si="1001"/>
        <v>1.7890259694141937</v>
      </c>
      <c r="K1537" s="1">
        <f t="shared" si="1001"/>
        <v>1.824954703974661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1.5620411785777193</v>
      </c>
      <c r="J1538" s="1">
        <f t="shared" si="1001"/>
        <v>1.5917382523192951</v>
      </c>
      <c r="K1538" s="1">
        <f t="shared" si="1001"/>
        <v>1.619576925994054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0.77116510534577787</v>
      </c>
      <c r="G1539" s="1">
        <f t="shared" si="1002"/>
        <v>0.78723832996732057</v>
      </c>
      <c r="H1539" s="1">
        <f t="shared" si="1002"/>
        <v>0.81134816689963341</v>
      </c>
      <c r="I1539" s="1">
        <f t="shared" si="1002"/>
        <v>0.85153122845348983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1.9078836334110865</v>
      </c>
      <c r="G1540" s="1">
        <f t="shared" si="1002"/>
        <v>1.9128090028100773</v>
      </c>
      <c r="H1540" s="1">
        <f t="shared" si="1002"/>
        <v>1.9374277842645695</v>
      </c>
      <c r="I1540" s="1">
        <f t="shared" si="1002"/>
        <v>1.9764467609702536</v>
      </c>
      <c r="J1540" s="1">
        <f t="shared" si="1002"/>
        <v>2.0589354364424799</v>
      </c>
      <c r="K1540" s="1">
        <f t="shared" si="1002"/>
        <v>2.1359529069952221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1.1027629847473195</v>
      </c>
      <c r="G1541" s="1">
        <f t="shared" si="1002"/>
        <v>1.1047254403546003</v>
      </c>
      <c r="H1541" s="1">
        <f t="shared" si="1002"/>
        <v>1.1073350808258116</v>
      </c>
      <c r="I1541" s="1">
        <f t="shared" si="1002"/>
        <v>1.1134269569757735</v>
      </c>
      <c r="J1541" s="1">
        <f t="shared" si="1002"/>
        <v>1.1804550679400982</v>
      </c>
      <c r="K1541" s="1">
        <f t="shared" si="1002"/>
        <v>1.2143903408283239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0.72942698043637055</v>
      </c>
      <c r="G1542" s="1">
        <f t="shared" si="1002"/>
        <v>0.7305068237474388</v>
      </c>
      <c r="H1542" s="1">
        <f t="shared" si="1002"/>
        <v>0.73191294907929072</v>
      </c>
      <c r="I1542" s="1">
        <f t="shared" si="1002"/>
        <v>0.73447216517907243</v>
      </c>
      <c r="J1542" s="1">
        <f t="shared" si="1002"/>
        <v>0.75215825676666892</v>
      </c>
      <c r="K1542" s="1">
        <f t="shared" si="1002"/>
        <v>0.79481845827945419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0.67580166525687257</v>
      </c>
      <c r="G1543" s="1">
        <f t="shared" si="1002"/>
        <v>0.67666961847716178</v>
      </c>
      <c r="H1543" s="1">
        <f t="shared" si="1002"/>
        <v>0.67742769666149971</v>
      </c>
      <c r="I1543" s="1">
        <f t="shared" si="1002"/>
        <v>0.67869050411380694</v>
      </c>
      <c r="J1543" s="1">
        <f t="shared" si="1002"/>
        <v>0.6825721454522482</v>
      </c>
      <c r="K1543" s="1">
        <f t="shared" si="1002"/>
        <v>0.71335958034837677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16.78830624275874</v>
      </c>
      <c r="G1544" s="3">
        <f t="shared" ref="G1544:K1544" si="1003">G1545+G1548+G1550+G1557+G1565</f>
        <v>15.551113339636636</v>
      </c>
      <c r="H1544" s="3">
        <f t="shared" si="1003"/>
        <v>14.327373731314491</v>
      </c>
      <c r="I1544" s="3">
        <f t="shared" si="1003"/>
        <v>11.926286139051339</v>
      </c>
      <c r="J1544" s="3">
        <f t="shared" si="1003"/>
        <v>9.4352044569152138</v>
      </c>
      <c r="K1544" s="3">
        <f t="shared" si="1003"/>
        <v>9.1385015063518615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7.0680653153690737E-2</v>
      </c>
      <c r="G1545" s="1">
        <f t="shared" ref="G1545:K1545" si="1006">SUM(G1546:G1547)</f>
        <v>0.12283897014751161</v>
      </c>
      <c r="H1545" s="1">
        <f t="shared" si="1006"/>
        <v>0.3228044087716635</v>
      </c>
      <c r="I1545" s="1">
        <f t="shared" si="1006"/>
        <v>1.2726134742107889</v>
      </c>
      <c r="J1545" s="1">
        <f t="shared" si="1006"/>
        <v>3.3948766353723689</v>
      </c>
      <c r="K1545" s="1">
        <f t="shared" si="1006"/>
        <v>5.4749239053713419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3.6358053389468264E-2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3.333892287021905E-2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2.416799846167407E-2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1.2218139190118774E-2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3.4322599764222465E-2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8.9500047277292563E-2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0.29863641030998944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1.26039533502067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3.3948766353723689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5.4749239053713419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1.0965638297246467E-2</v>
      </c>
      <c r="H1548" s="1">
        <f t="shared" si="1008"/>
        <v>2.090529525108932E-2</v>
      </c>
      <c r="I1548" s="1">
        <f t="shared" si="1008"/>
        <v>3.6876768992395309E-2</v>
      </c>
      <c r="J1548" s="1">
        <f t="shared" si="1008"/>
        <v>4.7433664388201104E-2</v>
      </c>
      <c r="K1548" s="1">
        <f t="shared" si="1008"/>
        <v>0.36910747238733121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1.0965638297246467E-2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2.090529525108932E-2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3.6876768992395309E-2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4.7433664388201104E-2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0.36910747238733121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1.4714164858322409</v>
      </c>
      <c r="G1550" s="1">
        <f t="shared" ref="G1550:K1550" si="1009">SUM(G1555:G1556)</f>
        <v>2.182676645085555</v>
      </c>
      <c r="H1550" s="1">
        <f t="shared" si="1009"/>
        <v>1.6036195509550732</v>
      </c>
      <c r="I1550" s="1">
        <f t="shared" si="1009"/>
        <v>1.7745692636779316</v>
      </c>
      <c r="J1550" s="1">
        <f t="shared" si="1009"/>
        <v>0.50809353704088389</v>
      </c>
      <c r="K1550" s="1">
        <f t="shared" si="1009"/>
        <v>0.20575120312443587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1.3907609903132205</v>
      </c>
      <c r="G1551" s="1">
        <f t="shared" ref="G1551:K1551" si="1010">G1550-G1552</f>
        <v>2.062471260768886</v>
      </c>
      <c r="H1551" s="1">
        <f t="shared" si="1010"/>
        <v>1.5151969499805034</v>
      </c>
      <c r="I1551" s="1">
        <f t="shared" si="1010"/>
        <v>1.6764749005853896</v>
      </c>
      <c r="J1551" s="1">
        <f t="shared" si="1010"/>
        <v>0.29374854708082898</v>
      </c>
      <c r="K1551" s="1">
        <f t="shared" si="1010"/>
        <v>-4.8716646928453899E-4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8.0655495519020418E-2</v>
      </c>
      <c r="G1552" s="1">
        <f t="shared" ref="G1552:K1552" si="1011">SUM(G1553:G1554)</f>
        <v>0.1202053843166689</v>
      </c>
      <c r="H1552" s="1">
        <f t="shared" si="1011"/>
        <v>8.842260097456979E-2</v>
      </c>
      <c r="I1552" s="1">
        <f t="shared" si="1011"/>
        <v>9.8094363092542033E-2</v>
      </c>
      <c r="J1552" s="1">
        <f t="shared" si="1011"/>
        <v>0.21434498996005491</v>
      </c>
      <c r="K1552" s="1">
        <f t="shared" si="1011"/>
        <v>0.20623836959372041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8.0655495519020418E-2</v>
      </c>
      <c r="G1553" s="1">
        <f>[1]Transport!C$25/SUM([1]Transport!C$21,[1]Transport!C$25)*G1550*(G$34+G$598)/(G$34+G$598+G$37)</f>
        <v>0.1202053843166689</v>
      </c>
      <c r="H1553" s="1">
        <f>[1]Transport!D$25/SUM([1]Transport!D$21,[1]Transport!D$25)*H1550*(H$34+H$598)/(H$34+H$598+H$37)</f>
        <v>8.842260097456979E-2</v>
      </c>
      <c r="I1553" s="1">
        <f>[1]Transport!E$25/SUM([1]Transport!E$21,[1]Transport!E$25)*I1550*(I$34+I$598)/(I$34+I$598+I$37)</f>
        <v>9.8094363092542033E-2</v>
      </c>
      <c r="J1553" s="1">
        <f>[1]Transport!F$25/SUM([1]Transport!F$21,[1]Transport!F$25)*J1550*(J$34+J$598)/(J$34+J$598+J$37)</f>
        <v>0.16421189926751537</v>
      </c>
      <c r="K1553" s="1">
        <f>[1]Transport!G$25/SUM([1]Transport!G$21,[1]Transport!G$25)*K1550*(K$34+K$598)/(K$34+K$598+K$37)</f>
        <v>0.17320890916604723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5.0133090692539552E-2</v>
      </c>
      <c r="K1554" s="1">
        <f>(K$37+K$717)/([1]Transport!G$21+[1]Transport!G$25)*K1550</f>
        <v>3.3029460427673185E-2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1.0297279675617692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1.5713888763188455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0.65203442123525257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0.29132498872263379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0.44168851827047179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0.61128776876670965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0.95158512971982079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1.4832442749552979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0.50809353704088389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0.20575120312443587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15.186766802231912</v>
      </c>
      <c r="G1557" s="1">
        <f t="shared" ref="G1557:K1557" si="1012">SUM(G1562:G1564)</f>
        <v>13.164351959683078</v>
      </c>
      <c r="H1557" s="1">
        <f t="shared" si="1012"/>
        <v>12.284187375407509</v>
      </c>
      <c r="I1557" s="1">
        <f t="shared" si="1012"/>
        <v>8.7170762121452263</v>
      </c>
      <c r="J1557" s="1">
        <f t="shared" si="1012"/>
        <v>5.3180241793331113</v>
      </c>
      <c r="K1557" s="1">
        <f t="shared" si="1012"/>
        <v>2.9276775844663749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14.804782053519874</v>
      </c>
      <c r="G1558" s="1">
        <f t="shared" ref="G1558:K1558" si="1013">G1557-G1559</f>
        <v>12.812649309848293</v>
      </c>
      <c r="H1558" s="1">
        <f t="shared" si="1013"/>
        <v>11.883615149015379</v>
      </c>
      <c r="I1558" s="1">
        <f t="shared" si="1013"/>
        <v>8.3697170534908825</v>
      </c>
      <c r="J1558" s="1">
        <f t="shared" si="1013"/>
        <v>4.4460134219540208</v>
      </c>
      <c r="K1558" s="1">
        <f t="shared" si="1013"/>
        <v>-0.34279563985582762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0.38198474871203686</v>
      </c>
      <c r="G1559" s="1">
        <f t="shared" ref="G1559:K1559" si="1014">SUM(G1560:G1561)</f>
        <v>0.35170264983478378</v>
      </c>
      <c r="H1559" s="1">
        <f t="shared" si="1014"/>
        <v>0.40057222639213064</v>
      </c>
      <c r="I1559" s="1">
        <f t="shared" si="1014"/>
        <v>0.34735915865434364</v>
      </c>
      <c r="J1559" s="1">
        <f t="shared" si="1014"/>
        <v>0.87201075737909095</v>
      </c>
      <c r="K1559" s="1">
        <f t="shared" si="1014"/>
        <v>3.2704732243222026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0.38198474871203686</v>
      </c>
      <c r="G1560" s="1">
        <f>[1]Transport!C$26/SUM([1]Transport!C$22,[1]Transport!C$26)*G1557*(G$33+G$580)/(G$33+G$580+G$36)</f>
        <v>0.35170264983478378</v>
      </c>
      <c r="H1560" s="1">
        <f>[1]Transport!D$26/SUM([1]Transport!D$22,[1]Transport!D$26)*H1557*(H$33+H$580)/(H$33+H$580+H$36)</f>
        <v>0.40057222639213064</v>
      </c>
      <c r="I1560" s="1">
        <f>[1]Transport!E$26/SUM([1]Transport!E$22,[1]Transport!E$26)*I1557*(I$33+I$580)/(I$33+I$580+I$36)</f>
        <v>0.34735915865434364</v>
      </c>
      <c r="J1560" s="1">
        <f>[1]Transport!F$26/SUM([1]Transport!F$22,[1]Transport!F$26)*J1557*(J$33+J$580)/(J$33+J$580+J$36)</f>
        <v>0.25911006428451605</v>
      </c>
      <c r="K1560" s="1">
        <f>[1]Transport!G$26/SUM([1]Transport!G$22,[1]Transport!G$26)*K1557*(K$33+K$580)/(K$33+K$580+K$36)</f>
        <v>0.91484417455791744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0.61290069309457496</v>
      </c>
      <c r="K1561" s="1">
        <f>(K$36+K$716)/([1]Transport!G$22+[1]Transport!G$26)*K1557</f>
        <v>2.3556290497642851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11.004306347445779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7.4701911364741509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5.6979961652302231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2.7492814591228441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4.182460454786133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5.2443911482464367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5.9249657167299867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3.4578463645067439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0.1928116733296085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8.7694503822371497E-2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0.4497696749624901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0.66122549344729864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2.5099483885156384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5.1252125060035025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2.8399830806440036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5.9442301540898655E-2</v>
      </c>
      <c r="G1565" s="1">
        <f t="shared" ref="G1565:K1565" si="1015">G1570</f>
        <v>7.028012642324527E-2</v>
      </c>
      <c r="H1565" s="1">
        <f t="shared" si="1015"/>
        <v>9.5857100929157502E-2</v>
      </c>
      <c r="I1565" s="1">
        <f t="shared" si="1015"/>
        <v>0.12515042002499821</v>
      </c>
      <c r="J1565" s="1">
        <f t="shared" si="1015"/>
        <v>0.16677644078064802</v>
      </c>
      <c r="K1565" s="1">
        <f t="shared" si="1015"/>
        <v>0.16104134100237771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5.4356217225530391E-2</v>
      </c>
      <c r="G1566" s="1">
        <f t="shared" ref="G1566:K1566" si="1016">G1565-G1567</f>
        <v>5.9594665554719845E-2</v>
      </c>
      <c r="H1566" s="1">
        <f t="shared" si="1016"/>
        <v>9.4386363984450175E-2</v>
      </c>
      <c r="I1566" s="1">
        <f t="shared" si="1016"/>
        <v>0.12472927827751093</v>
      </c>
      <c r="J1566" s="1">
        <f t="shared" si="1016"/>
        <v>-0.18910634193802456</v>
      </c>
      <c r="K1566" s="1">
        <f t="shared" si="1016"/>
        <v>-0.3959376532746654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5.0860843153682665E-3</v>
      </c>
      <c r="G1567" s="1">
        <f t="shared" ref="G1567:K1567" si="1017">SUM(G1568:G1569)</f>
        <v>1.0685460868525423E-2</v>
      </c>
      <c r="H1567" s="1">
        <f t="shared" si="1017"/>
        <v>1.470736944707325E-3</v>
      </c>
      <c r="I1567" s="1">
        <f t="shared" si="1017"/>
        <v>4.2114174748727546E-4</v>
      </c>
      <c r="J1567" s="1">
        <f t="shared" si="1017"/>
        <v>0.35588278271867257</v>
      </c>
      <c r="K1567" s="1">
        <f t="shared" si="1017"/>
        <v>0.55697899427704312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5.0860843153682665E-3</v>
      </c>
      <c r="G1568" s="1">
        <f>[1]Transport!C$27/SUM([1]Transport!C$24,[1]Transport!C$27)*G1565*(G$45+G$612)/(G$45+G$612+G$47)</f>
        <v>1.0685460868525423E-2</v>
      </c>
      <c r="H1568" s="1">
        <f>[1]Transport!D$27/SUM([1]Transport!D$24,[1]Transport!D$27)*H1565*(H$45+H$612)/(H$45+H$612+H$47)</f>
        <v>1.470736944707325E-3</v>
      </c>
      <c r="I1568" s="1">
        <f>[1]Transport!E$27/SUM([1]Transport!E$24,[1]Transport!E$27)*I1565*(I$45+I$612)/(I$45+I$612+I$47)</f>
        <v>4.2114174748727546E-4</v>
      </c>
      <c r="J1568" s="1">
        <f>[1]Transport!F$27/SUM([1]Transport!F$24,[1]Transport!F$27)*J1565*(J$45+J$612)/(J$45+J$612+J$47)</f>
        <v>3.6850929551193873E-3</v>
      </c>
      <c r="K1568" s="1">
        <f>[1]Transport!G$27/SUM([1]Transport!G$24,[1]Transport!G$27)*K1565*(K$45+K$612)/(K$45+K$612+K$47)</f>
        <v>1.8226329656902526E-3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0.3521976897635532</v>
      </c>
      <c r="K1569" s="1">
        <f>(K$47+K$714)/([1]Transport!G$24+[1]Transport!G$27)*K1565</f>
        <v>0.55515636131135282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5.9442301540898655E-2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7.028012642324527E-2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9.5857100929157502E-2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0.12515042002499821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0.16677644078064802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0.16104134100237771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4.7898688480395553</v>
      </c>
      <c r="G1571" s="3">
        <f t="shared" ref="G1571:K1571" si="1018">SUM(G1572:G1580)</f>
        <v>4.7697285787984054</v>
      </c>
      <c r="H1571" s="3">
        <f t="shared" si="1018"/>
        <v>4.7151432552608181</v>
      </c>
      <c r="I1571" s="3">
        <f t="shared" si="1018"/>
        <v>4.6426114863567429</v>
      </c>
      <c r="J1571" s="3">
        <f t="shared" si="1018"/>
        <v>4.9992342450411131</v>
      </c>
      <c r="K1571" s="3">
        <f t="shared" si="1018"/>
        <v>5.4155462618777008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2.5058801300264295E-2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2.3192102718204034E-2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1.70452494139001E-2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8.6172311786424996E-3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2.3385963169846549E-2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6.0981534723603861E-2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0.20347817882853217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0.85877990265075543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2.3131248945701568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3.7303808478456366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5.1001560029953546E-3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9.9843776104629276E-3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1.855944145784327E-2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2.6691675564881476E-2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0.22269963073845087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0.28583524217093559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0.44025655656099266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0.18521100792411668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8.2751144782483133E-2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0.15513408696599362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0.21470236593977285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0.33422487604511997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0.52095931142548535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0.17845749595395255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7.2265915274071363E-2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2.8505185006090747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2.0015440595594871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1.6027819484601773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0.7733418145851465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1.4308804234357833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1.7941823259269607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2.0270167632775844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1.1829794265142164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6.5963671805078505E-2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3.0001562505810243E-2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0.20723929037786892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0.30467127881221129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1.1565028766433343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2.3615318281930091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1.3085721672251489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1.9055830387656739E-2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2.2530186988519978E-2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3.0729574888713203E-2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4.0120337118836107E-2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5.3464678954035408E-2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5.1626138288583291E-2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0.68922285337539568</v>
      </c>
      <c r="G1582" s="1">
        <f t="shared" ref="G1582:K1582" si="1019">IFERROR(G1572/G1546,"-")</f>
        <v>0.69564643130450521</v>
      </c>
      <c r="H1582" s="1">
        <f t="shared" si="1019"/>
        <v>0.70528179819817027</v>
      </c>
      <c r="I1582" s="1">
        <f t="shared" si="1019"/>
        <v>0.70528179819816983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0.68135756995377261</v>
      </c>
      <c r="G1583" s="1">
        <f t="shared" ref="G1583:K1583" si="1020">IFERROR(G1573/G1547,"-")</f>
        <v>0.68135756995377306</v>
      </c>
      <c r="H1583" s="1">
        <f t="shared" si="1020"/>
        <v>0.68135756995377261</v>
      </c>
      <c r="I1583" s="1">
        <f t="shared" si="1020"/>
        <v>0.68135756995377306</v>
      </c>
      <c r="J1583" s="1">
        <f t="shared" si="1020"/>
        <v>0.6813575699537725</v>
      </c>
      <c r="K1583" s="1">
        <f t="shared" si="1020"/>
        <v>0.68135756995377272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0.46510343171505414</v>
      </c>
      <c r="H1584" s="1">
        <f t="shared" si="1021"/>
        <v>0.47760041130931491</v>
      </c>
      <c r="I1584" s="1">
        <f t="shared" si="1021"/>
        <v>0.50328274317282462</v>
      </c>
      <c r="J1584" s="1">
        <f t="shared" si="1021"/>
        <v>0.5627158666561064</v>
      </c>
      <c r="K1584" s="1">
        <f t="shared" si="1021"/>
        <v>0.60334630804969458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0.27758325613681023</v>
      </c>
      <c r="G1585" s="1">
        <f t="shared" ref="G1585:K1585" si="1022">IFERROR(G1575/G1555,"-")</f>
        <v>0.28017034051580086</v>
      </c>
      <c r="H1585" s="1">
        <f t="shared" si="1022"/>
        <v>0.28405096708428673</v>
      </c>
      <c r="I1585" s="1">
        <f t="shared" si="1022"/>
        <v>0.28405096708428701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0.35122961215622073</v>
      </c>
      <c r="G1586" s="1">
        <f t="shared" ref="G1586:K1586" si="1023">IFERROR(G1576/G1556,"-")</f>
        <v>0.35122961215622051</v>
      </c>
      <c r="H1586" s="1">
        <f t="shared" si="1023"/>
        <v>0.35122961215622106</v>
      </c>
      <c r="I1586" s="1">
        <f t="shared" si="1023"/>
        <v>0.35122961215622156</v>
      </c>
      <c r="J1586" s="1">
        <f t="shared" si="1023"/>
        <v>0.35122961215622178</v>
      </c>
      <c r="K1586" s="1">
        <f t="shared" si="1023"/>
        <v>0.35122961215622056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0.25903663625928697</v>
      </c>
      <c r="G1587" s="1">
        <f t="shared" ref="G1587:K1587" si="1024">IFERROR(G1577/G1562,"-")</f>
        <v>0.26793746277611236</v>
      </c>
      <c r="H1587" s="1">
        <f t="shared" si="1024"/>
        <v>0.28128870255135002</v>
      </c>
      <c r="I1587" s="1">
        <f t="shared" si="1024"/>
        <v>0.28128870255134975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0.34211451343153232</v>
      </c>
      <c r="G1588" s="1">
        <f t="shared" ref="G1588:K1588" si="1025">IFERROR(G1578/G1563,"-")</f>
        <v>0.34211451343153154</v>
      </c>
      <c r="H1588" s="1">
        <f t="shared" si="1025"/>
        <v>0.34211451343153143</v>
      </c>
      <c r="I1588" s="1">
        <f t="shared" si="1025"/>
        <v>0.34211451343153199</v>
      </c>
      <c r="J1588" s="1">
        <f t="shared" si="1025"/>
        <v>0.34211451343153199</v>
      </c>
      <c r="K1588" s="1">
        <f t="shared" si="1025"/>
        <v>0.34211451343153193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0.46076759264650796</v>
      </c>
      <c r="H1589" s="1">
        <f t="shared" si="1026"/>
        <v>0.46076759264650824</v>
      </c>
      <c r="I1589" s="1">
        <f t="shared" si="1026"/>
        <v>0.46076759264650857</v>
      </c>
      <c r="J1589" s="1">
        <f t="shared" si="1026"/>
        <v>0.4607675926465078</v>
      </c>
      <c r="K1589" s="1">
        <f t="shared" si="1026"/>
        <v>0.46076759264650724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0.32057692743517974</v>
      </c>
      <c r="G1590" s="1">
        <f t="shared" ref="G1590:K1590" si="1027">IFERROR(G1580/G1570,"-")</f>
        <v>0.32057692743518001</v>
      </c>
      <c r="H1590" s="1">
        <f t="shared" si="1027"/>
        <v>0.32057692743517952</v>
      </c>
      <c r="I1590" s="1">
        <f t="shared" si="1027"/>
        <v>0.32057692743517968</v>
      </c>
      <c r="J1590" s="1">
        <f t="shared" si="1027"/>
        <v>0.32057692743518007</v>
      </c>
      <c r="K1590" s="1">
        <f t="shared" si="1027"/>
        <v>0.32057692743517985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24.534347473913549</v>
      </c>
      <c r="G1591" s="3">
        <f t="shared" ref="G1591" si="1028">G1592+G1595+G1597+G1604+G1612</f>
        <v>21.449614017244933</v>
      </c>
      <c r="H1591" s="3">
        <f t="shared" ref="H1591" si="1029">H1592+H1595+H1597+H1604+H1612</f>
        <v>19.368880614273145</v>
      </c>
      <c r="I1591" s="3">
        <f t="shared" ref="I1591" si="1030">I1592+I1595+I1597+I1604+I1612</f>
        <v>16.516187690278031</v>
      </c>
      <c r="J1591" s="3">
        <f t="shared" ref="J1591" si="1031">J1592+J1595+J1597+J1604+J1612</f>
        <v>14.305191826229933</v>
      </c>
      <c r="K1591" s="3">
        <f t="shared" ref="K1591" si="1032">K1592+K1595+K1597+K1604+K1612</f>
        <v>11.636442314917215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1.1594195130873935E-2</v>
      </c>
      <c r="G1592" s="1">
        <f t="shared" ref="G1592" si="1035">SUM(G1593:G1594)</f>
        <v>3.2322587668950485E-2</v>
      </c>
      <c r="H1592" s="1">
        <f t="shared" ref="H1592" si="1036">SUM(H1593:H1594)</f>
        <v>8.1747066752520872E-2</v>
      </c>
      <c r="I1592" s="1">
        <f t="shared" ref="I1592" si="1037">SUM(I1593:I1594)</f>
        <v>0.28600095205651554</v>
      </c>
      <c r="J1592" s="1">
        <f t="shared" ref="J1592" si="1038">SUM(J1593:J1594)</f>
        <v>1.1963393138005025</v>
      </c>
      <c r="K1592" s="1">
        <f t="shared" ref="K1592" si="1039">SUM(K1593:K1594)</f>
        <v>4.1690193298095464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1.1594195130873935E-2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3.2322587668950485E-2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8.1747066752520872E-2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0.28600095205651554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1.1963393138005025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4.1690193298095464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1.153166140607707E-2</v>
      </c>
      <c r="G1595" s="1">
        <f t="shared" ref="G1595" si="1041">G1596</f>
        <v>2.3639664730965224E-2</v>
      </c>
      <c r="H1595" s="1">
        <f t="shared" ref="H1595" si="1042">H1596</f>
        <v>3.2798512060322013E-2</v>
      </c>
      <c r="I1595" s="1">
        <f t="shared" ref="I1595" si="1043">I1596</f>
        <v>5.0796894993187409E-2</v>
      </c>
      <c r="J1595" s="1">
        <f t="shared" ref="J1595" si="1044">J1596</f>
        <v>1.3218859300867807</v>
      </c>
      <c r="K1595" s="1">
        <f t="shared" ref="K1595" si="1045">K1596</f>
        <v>2.8149047057462386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1.153166140607707E-2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2.3639664730965224E-2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3.2798512060322013E-2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5.0796894993187409E-2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1.3218859300867807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2.8149047057462386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24.438658377728064</v>
      </c>
      <c r="G1604" s="1">
        <f t="shared" ref="G1604:K1604" si="1049">SUM(G1609:G1611)</f>
        <v>21.251058604097985</v>
      </c>
      <c r="H1604" s="1">
        <f t="shared" si="1049"/>
        <v>19.014491854189508</v>
      </c>
      <c r="I1604" s="1">
        <f t="shared" si="1049"/>
        <v>15.764297547160574</v>
      </c>
      <c r="J1604" s="1">
        <f t="shared" si="1049"/>
        <v>10.811716610653024</v>
      </c>
      <c r="K1604" s="1">
        <f t="shared" si="1049"/>
        <v>2.6828104363725673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23.823965671845215</v>
      </c>
      <c r="G1605" s="1">
        <f t="shared" ref="G1605:K1605" si="1050">G1604-G1606</f>
        <v>20.683309151200838</v>
      </c>
      <c r="H1605" s="1">
        <f t="shared" si="1050"/>
        <v>18.394452684891583</v>
      </c>
      <c r="I1605" s="1">
        <f t="shared" si="1050"/>
        <v>15.136119818815253</v>
      </c>
      <c r="J1605" s="1">
        <f t="shared" si="1050"/>
        <v>9.0388902991701912</v>
      </c>
      <c r="K1605" s="1">
        <f t="shared" si="1050"/>
        <v>-0.31412465806607992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0.61469270588284985</v>
      </c>
      <c r="G1606" s="1">
        <f t="shared" ref="G1606:K1606" si="1051">SUM(G1607:G1608)</f>
        <v>0.56774945289714629</v>
      </c>
      <c r="H1606" s="1">
        <f t="shared" si="1051"/>
        <v>0.62003916929792446</v>
      </c>
      <c r="I1606" s="1">
        <f t="shared" si="1051"/>
        <v>0.62817772834532182</v>
      </c>
      <c r="J1606" s="1">
        <f t="shared" si="1051"/>
        <v>1.7728263114828335</v>
      </c>
      <c r="K1606" s="1">
        <f t="shared" si="1051"/>
        <v>2.9969350944386473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0.61469270588284985</v>
      </c>
      <c r="G1607" s="1">
        <f>[1]Transport!C$26/SUM([1]Transport!C$22,[1]Transport!C$26)*G1604*(G$33+G$580)/(G$33+G$580+G$36)</f>
        <v>0.56774945289714629</v>
      </c>
      <c r="H1607" s="1">
        <f>[1]Transport!D$26/SUM([1]Transport!D$22,[1]Transport!D$26)*H1604*(H$33+H$580)/(H$33+H$580+H$36)</f>
        <v>0.62003916929792446</v>
      </c>
      <c r="I1607" s="1">
        <f>[1]Transport!E$26/SUM([1]Transport!E$22,[1]Transport!E$26)*I1604*(I$33+I$580)/(I$33+I$580+I$36)</f>
        <v>0.62817772834532182</v>
      </c>
      <c r="J1607" s="1">
        <f>[1]Transport!F$26/SUM([1]Transport!F$22,[1]Transport!F$26)*J1604*(J$33+J$580)/(J$33+J$580+J$36)</f>
        <v>0.52677921189210875</v>
      </c>
      <c r="K1607" s="1">
        <f>[1]Transport!G$26/SUM([1]Transport!G$22,[1]Transport!G$26)*K1604*(K$33+K$580)/(K$33+K$580+K$36)</f>
        <v>0.83832779681099356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1.2460470995907247</v>
      </c>
      <c r="K1608" s="1">
        <f>(K$36+K$716)/([1]Transport!G$22+[1]Transport!G$26)*K1604</f>
        <v>2.1586072976276536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19.209816516767496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15.94095672576667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11.584572071890936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4.9986438253354342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5.2288418609605678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0.16904429714860125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0.38497510258585649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0.47991815366471025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0.21176750421244619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6.2233858771006831E-2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5.1410575811827135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7.0449446797127147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10.28573556816043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10.599949106440578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2.6205765776015606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7.2563239648535588E-2</v>
      </c>
      <c r="G1612" s="1">
        <f t="shared" ref="G1612:K1612" si="1052">G1617</f>
        <v>0.14259316074703174</v>
      </c>
      <c r="H1612" s="1">
        <f t="shared" si="1052"/>
        <v>0.23984318127079179</v>
      </c>
      <c r="I1612" s="1">
        <f t="shared" si="1052"/>
        <v>0.41509229606775311</v>
      </c>
      <c r="J1612" s="1">
        <f t="shared" si="1052"/>
        <v>0.97524997168962679</v>
      </c>
      <c r="K1612" s="1">
        <f t="shared" si="1052"/>
        <v>1.969707842988863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6.6354483502127026E-2</v>
      </c>
      <c r="G1613" s="1">
        <f t="shared" ref="G1613:K1613" si="1053">G1612-G1614</f>
        <v>0.12091315365504385</v>
      </c>
      <c r="H1613" s="1">
        <f t="shared" si="1053"/>
        <v>0.23616326372465418</v>
      </c>
      <c r="I1613" s="1">
        <f t="shared" si="1053"/>
        <v>0.41369547538669138</v>
      </c>
      <c r="J1613" s="1">
        <f t="shared" si="1053"/>
        <v>-1.1058273804029235</v>
      </c>
      <c r="K1613" s="1">
        <f t="shared" si="1053"/>
        <v>-4.8427409765434009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6.2087561464085608E-3</v>
      </c>
      <c r="G1614" s="1">
        <f t="shared" ref="G1614:K1614" si="1054">SUM(G1615:G1616)</f>
        <v>2.1680007091987891E-2</v>
      </c>
      <c r="H1614" s="1">
        <f t="shared" si="1054"/>
        <v>3.6799175461375987E-3</v>
      </c>
      <c r="I1614" s="1">
        <f t="shared" si="1054"/>
        <v>1.3968206810617259E-3</v>
      </c>
      <c r="J1614" s="1">
        <f t="shared" si="1054"/>
        <v>2.0810773520925503</v>
      </c>
      <c r="K1614" s="1">
        <f t="shared" si="1054"/>
        <v>6.8124488195322641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6.2087561464085608E-3</v>
      </c>
      <c r="G1615" s="1">
        <f>[1]Transport!C$27/SUM([1]Transport!C$24,[1]Transport!C$27)*G1612*(G$45+G$612)/(G$45+G$612+G$47)</f>
        <v>2.1680007091987891E-2</v>
      </c>
      <c r="H1615" s="1">
        <f>[1]Transport!D$27/SUM([1]Transport!D$24,[1]Transport!D$27)*H1612*(H$45+H$612)/(H$45+H$612+H$47)</f>
        <v>3.6799175461375987E-3</v>
      </c>
      <c r="I1615" s="1">
        <f>[1]Transport!E$27/SUM([1]Transport!E$24,[1]Transport!E$27)*I1612*(I$45+I$612)/(I$45+I$612+I$47)</f>
        <v>1.3968206810617259E-3</v>
      </c>
      <c r="J1615" s="1">
        <f>[1]Transport!F$27/SUM([1]Transport!F$24,[1]Transport!F$27)*J1612*(J$45+J$612)/(J$45+J$612+J$47)</f>
        <v>2.1549127582598249E-2</v>
      </c>
      <c r="K1615" s="1">
        <f>[1]Transport!G$27/SUM([1]Transport!G$24,[1]Transport!G$27)*K1612*(K$45+K$612)/(K$45+K$612+K$47)</f>
        <v>2.2292750576121546E-2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2.0595282245099522</v>
      </c>
      <c r="K1616" s="1">
        <f>(K$47+K$714)/([1]Transport!G$24+[1]Transport!G$27)*K1612</f>
        <v>6.7901560689561427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7.2563239648535588E-2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0.14259316074703174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0.23984318127079179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0.41509229606775311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0.97524997168962679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1.969707842988863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2.2076144393664081</v>
      </c>
      <c r="G1618" s="3">
        <f t="shared" ref="G1618" si="1055">SUM(G1619:G1627)</f>
        <v>2.2272056258642063</v>
      </c>
      <c r="H1618" s="3">
        <f t="shared" ref="H1618" si="1056">SUM(H1619:H1627)</f>
        <v>2.2597705416717102</v>
      </c>
      <c r="I1618" s="3">
        <f t="shared" ref="I1618" si="1057">SUM(I1619:I1627)</f>
        <v>2.3117090731379615</v>
      </c>
      <c r="J1618" s="3">
        <f t="shared" ref="J1618" si="1058">SUM(J1619:J1627)</f>
        <v>2.5129227934347362</v>
      </c>
      <c r="K1618" s="3">
        <f t="shared" ref="K1618" si="1059">SUM(K1619:K1627)</f>
        <v>2.7158605935057594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3.1156821348172219E-3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8.7632830681333776E-3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2.2669697026776545E-2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8.310646739218755E-2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0.37468070741712667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1.4119095235914352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2.0117990181191636E-3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4.1570594657034301E-3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5.8147912265555162E-3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9.3578733225539012E-3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0.26416849944875614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0.61418087646897479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1.5743148074319813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1.3389799585526234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1.0085532353455093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0.43518210004618679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0.62068190806880419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2.0066152255572123E-2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4.5697897849233692E-2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5.6967971733371273E-2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2.5137547104437271E-2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7.3873777856760343E-3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0.84039249924411086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1.1516149299884397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1.681376814826844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1.7327403128156842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0.42837740381902256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7.4902427126860467E-3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1.4846673278063102E-2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2.5419990235194905E-2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4.5717845816817905E-2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0.11619572664873172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0.25400541184065079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0.26872776416540883</v>
      </c>
      <c r="G1630" s="1">
        <f t="shared" ref="G1630:K1630" si="1062">IFERROR(G1620/G1594,"-")</f>
        <v>0.27111947712501699</v>
      </c>
      <c r="H1630" s="1">
        <f t="shared" si="1062"/>
        <v>0.27731511266827774</v>
      </c>
      <c r="I1630" s="1">
        <f t="shared" si="1062"/>
        <v>0.29058108651248543</v>
      </c>
      <c r="J1630" s="1">
        <f t="shared" si="1062"/>
        <v>0.313189329394225</v>
      </c>
      <c r="K1630" s="1">
        <f t="shared" si="1062"/>
        <v>0.33866706097904697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0.174458731250899</v>
      </c>
      <c r="G1631" s="1">
        <f t="shared" ref="G1631:K1631" si="1063">IFERROR(G1621/G1596,"-")</f>
        <v>0.17585103312646239</v>
      </c>
      <c r="H1631" s="1">
        <f t="shared" si="1063"/>
        <v>0.17728826282915308</v>
      </c>
      <c r="I1631" s="1">
        <f t="shared" si="1063"/>
        <v>0.18422136478635015</v>
      </c>
      <c r="J1631" s="1">
        <f t="shared" si="1063"/>
        <v>0.19984212966955001</v>
      </c>
      <c r="K1631" s="1">
        <f t="shared" si="1063"/>
        <v>0.21818886984529512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8.1953661871669803E-2</v>
      </c>
      <c r="G1634" s="1">
        <f t="shared" ref="G1634:K1634" si="1066">IFERROR(G1624/G1609,"-")</f>
        <v>8.3996210615660274E-2</v>
      </c>
      <c r="H1634" s="1">
        <f t="shared" si="1066"/>
        <v>8.706003373164603E-2</v>
      </c>
      <c r="I1634" s="1">
        <f t="shared" si="1066"/>
        <v>8.7060033731645975E-2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0.11870351496053495</v>
      </c>
      <c r="G1635" s="1">
        <f t="shared" ref="G1635:K1635" si="1067">IFERROR(G1625/G1610,"-")</f>
        <v>0.11870351496053506</v>
      </c>
      <c r="H1635" s="1">
        <f t="shared" si="1067"/>
        <v>0.11870351496053495</v>
      </c>
      <c r="I1635" s="1">
        <f t="shared" si="1067"/>
        <v>0.11870351496053501</v>
      </c>
      <c r="J1635" s="1">
        <f t="shared" si="1067"/>
        <v>0.11870351496053502</v>
      </c>
      <c r="K1635" s="1">
        <f t="shared" si="1067"/>
        <v>0.11870351496053504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0.16346685209675796</v>
      </c>
      <c r="H1636" s="1">
        <f t="shared" si="1068"/>
        <v>0.1634668520967579</v>
      </c>
      <c r="I1636" s="1">
        <f t="shared" si="1068"/>
        <v>0.16346685209675799</v>
      </c>
      <c r="J1636" s="1">
        <f t="shared" si="1068"/>
        <v>0.16346685209675801</v>
      </c>
      <c r="K1636" s="1">
        <f t="shared" si="1068"/>
        <v>0.16346685209675799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0.10322365358775996</v>
      </c>
      <c r="G1637" s="1">
        <f t="shared" ref="G1637:K1637" si="1069">IFERROR(G1627/G1617,"-")</f>
        <v>0.10411911202671166</v>
      </c>
      <c r="H1637" s="1">
        <f t="shared" si="1069"/>
        <v>0.10598587835813768</v>
      </c>
      <c r="I1637" s="1">
        <f t="shared" si="1069"/>
        <v>0.11013898896681919</v>
      </c>
      <c r="J1637" s="1">
        <f t="shared" si="1069"/>
        <v>0.11914455782800167</v>
      </c>
      <c r="K1637" s="1">
        <f t="shared" si="1069"/>
        <v>0.12895588183028164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28.742897772642088</v>
      </c>
      <c r="G1638" s="1">
        <f t="shared" ref="G1638:K1638" si="1070">G1639+G1643+G1647+G1653</f>
        <v>27.097555397760082</v>
      </c>
      <c r="H1638" s="1">
        <f t="shared" si="1070"/>
        <v>21.429164863834345</v>
      </c>
      <c r="I1638" s="1">
        <f t="shared" si="1070"/>
        <v>21.448587275843401</v>
      </c>
      <c r="J1638" s="1">
        <f t="shared" si="1070"/>
        <v>28.171530838391995</v>
      </c>
      <c r="K1638" s="1">
        <f t="shared" si="1070"/>
        <v>29.02025513867224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9.2071657552529746</v>
      </c>
      <c r="G1639" s="1">
        <f t="shared" ref="G1639:K1639" si="1073">SUM(G1640:G1642)</f>
        <v>10.030942424831224</v>
      </c>
      <c r="H1639" s="1">
        <f t="shared" si="1073"/>
        <v>10.441051961086867</v>
      </c>
      <c r="I1639" s="1">
        <f t="shared" si="1073"/>
        <v>10.871095259407223</v>
      </c>
      <c r="J1639" s="1">
        <f t="shared" si="1073"/>
        <v>11.69288776896463</v>
      </c>
      <c r="K1639" s="1">
        <f t="shared" si="1073"/>
        <v>12.596633445499936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8.7025690127410051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9.6886099140796542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10.430476512992147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1.5024457421520285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1.5874503604270673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1.7138126480543983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1.860153784135733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1.997232526471699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2.1621366711342818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0.53758662755323283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0.5193378607281145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0.30837246253048461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7.0453284132767644E-3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4.0202613735085494E-3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3.1190869248693548E-2</v>
      </c>
      <c r="J1643" s="1">
        <f t="shared" si="1075"/>
        <v>8.009284829371123E-2</v>
      </c>
      <c r="K1643" s="1">
        <f t="shared" si="1075"/>
        <v>6.7084381170988097E-2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1.4096115636537078E-2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2.9131113419087532E-2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2.884085935818188E-2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1.6827489117167572E-2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3.0173492463339249E-2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3.7017771150456021E-2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2.6726449498890178E-4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2.0788242411284446E-2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1.2257506623502047E-3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3.6753995647285072E-3</v>
      </c>
      <c r="H1647" s="1">
        <f t="shared" si="1077"/>
        <v>3.9925078916042016E-2</v>
      </c>
      <c r="I1647" s="1">
        <f t="shared" si="1077"/>
        <v>3.467480528480419E-2</v>
      </c>
      <c r="J1647" s="1">
        <f t="shared" si="1077"/>
        <v>4.7173636134791946E-2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1.6633441393443693</v>
      </c>
      <c r="G1648" s="1">
        <f t="shared" ref="G1648:K1648" si="1079">G1647-G1649</f>
        <v>3.4729862488622944E-3</v>
      </c>
      <c r="H1648" s="1">
        <f t="shared" si="1079"/>
        <v>3.772363449004406E-2</v>
      </c>
      <c r="I1648" s="1">
        <f t="shared" si="1079"/>
        <v>3.2758056804262435E-2</v>
      </c>
      <c r="J1648" s="1">
        <f t="shared" si="1079"/>
        <v>2.7272905606748162E-2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9.64636243839887E-2</v>
      </c>
      <c r="G1649" s="1">
        <f t="shared" ref="G1649:K1649" si="1080">SUM(G1650:G1651)</f>
        <v>2.0241331586621266E-4</v>
      </c>
      <c r="H1649" s="1">
        <f t="shared" si="1080"/>
        <v>2.2014444259979568E-3</v>
      </c>
      <c r="I1649" s="1">
        <f t="shared" si="1080"/>
        <v>1.9167484805417555E-3</v>
      </c>
      <c r="J1649" s="1">
        <f t="shared" si="1080"/>
        <v>1.9900730528043784E-2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9.64636243839887E-2</v>
      </c>
      <c r="G1650" s="1">
        <f>[1]Transport!C$25/SUM([1]Transport!C$21,[1]Transport!C$25)*G1647*(G$34+G$598)/(G$34+G$598+G$37)</f>
        <v>2.0241331586621266E-4</v>
      </c>
      <c r="H1650" s="1">
        <f>[1]Transport!D$25/SUM([1]Transport!D$21,[1]Transport!D$25)*H1647*(H$34+H$598)/(H$34+H$598+H$37)</f>
        <v>2.2014444259979568E-3</v>
      </c>
      <c r="I1650" s="1">
        <f>[1]Transport!E$25/SUM([1]Transport!E$21,[1]Transport!E$25)*I1647*(I$34+I$598)/(I$34+I$598+I$37)</f>
        <v>1.9167484805417555E-3</v>
      </c>
      <c r="J1650" s="1">
        <f>[1]Transport!F$25/SUM([1]Transport!F$21,[1]Transport!F$25)*J1647*(J$34+J$598)/(J$34+J$598+J$37)</f>
        <v>1.5246154143514634E-2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4.6545763845291513E-3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3.6753995647285072E-3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3.9925078916042016E-2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3.467480528480419E-2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4.7173636134791946E-2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17.775924253660754</v>
      </c>
      <c r="G1653" s="1">
        <f t="shared" ref="G1653:K1653" si="1081">SUM(G1658:G1660)</f>
        <v>17.062937573364128</v>
      </c>
      <c r="H1653" s="1">
        <f t="shared" si="1081"/>
        <v>10.948187823831436</v>
      </c>
      <c r="I1653" s="1">
        <f t="shared" si="1081"/>
        <v>10.511626341902682</v>
      </c>
      <c r="J1653" s="1">
        <f t="shared" si="1081"/>
        <v>16.35137658499886</v>
      </c>
      <c r="K1653" s="1">
        <f t="shared" si="1081"/>
        <v>16.356537312001318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17.328815790906134</v>
      </c>
      <c r="G1654" s="1">
        <f t="shared" ref="G1654:K1654" si="1082">G1653-G1655</f>
        <v>16.60707917813917</v>
      </c>
      <c r="H1654" s="1">
        <f t="shared" si="1082"/>
        <v>10.591180897973967</v>
      </c>
      <c r="I1654" s="1">
        <f t="shared" si="1082"/>
        <v>10.092757722040796</v>
      </c>
      <c r="J1654" s="1">
        <f t="shared" si="1082"/>
        <v>13.670197297494447</v>
      </c>
      <c r="K1654" s="1">
        <f t="shared" si="1082"/>
        <v>-1.9151527147123275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0.44710846275461985</v>
      </c>
      <c r="G1655" s="1">
        <f t="shared" ref="G1655:K1655" si="1083">SUM(G1656:G1657)</f>
        <v>0.45585839522495808</v>
      </c>
      <c r="H1655" s="1">
        <f t="shared" si="1083"/>
        <v>0.35700692585746974</v>
      </c>
      <c r="I1655" s="1">
        <f t="shared" si="1083"/>
        <v>0.4188686198618865</v>
      </c>
      <c r="J1655" s="1">
        <f t="shared" si="1083"/>
        <v>2.6811792875044125</v>
      </c>
      <c r="K1655" s="1">
        <f t="shared" si="1083"/>
        <v>18.271690026713646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0.44710846275461985</v>
      </c>
      <c r="G1656" s="1">
        <f>[1]Transport!C$26/SUM([1]Transport!C$22,[1]Transport!C$26)*G1653*(G$33+G$580)/(G$33+G$580+G$36)</f>
        <v>0.45585839522495808</v>
      </c>
      <c r="H1656" s="1">
        <f>[1]Transport!D$26/SUM([1]Transport!D$22,[1]Transport!D$26)*H1653*(H$33+H$580)/(H$33+H$580+H$36)</f>
        <v>0.35700692585746974</v>
      </c>
      <c r="I1656" s="1">
        <f>[1]Transport!E$26/SUM([1]Transport!E$22,[1]Transport!E$26)*I1653*(I$33+I$580)/(I$33+I$580+I$36)</f>
        <v>0.4188686198618865</v>
      </c>
      <c r="J1656" s="1">
        <f>[1]Transport!F$26/SUM([1]Transport!F$22,[1]Transport!F$26)*J1653*(J$33+J$580)/(J$33+J$580+J$36)</f>
        <v>0.79668803585821357</v>
      </c>
      <c r="K1656" s="1">
        <f>[1]Transport!G$26/SUM([1]Transport!G$22,[1]Transport!G$26)*K1653*(K$33+K$580)/(K$33+K$580+K$36)</f>
        <v>5.111110238100566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1.8844912516461991</v>
      </c>
      <c r="K1657" s="1">
        <f>(K$36+K$716)/([1]Transport!G$22+[1]Transport!G$26)*K1653</f>
        <v>13.160579788613081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0.39552644732604347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0.28939741964909416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0.13451297155669945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0.10756766573008331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7.8523681332239137E-2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2.3385671358966832E-2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16.773540153715032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10.813674852274737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10.404058676172598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16.272852903666621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16.333151640642352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0.21993690853676953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0.2445029447798335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0.26284386632844475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2.5096902084809761E-2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2.6516821967273941E-2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2.8627581691118096E-2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3.1072068743244568E-2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3.3361836471819541E-2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3.6116400617376081E-2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1.3264365701585199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1.28140972157916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0.76087553254804596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1.7383582063193799E-2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9.9195579542004503E-3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2.3348369286313897E-4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5.2266705207997931E-4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5.5720763448738211E-4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1.4572010156645474E-4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2.2017214230142117E-4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2.1966714933273614E-4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4.7933306166488199E-4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3.7283260846325501E-2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2.1983571661715602E-3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3.3314272591400502E-3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3.6188581372388999E-2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3.1429668937152197E-2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4.2758762568392797E-2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1.6030979151902304E-3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1.1729491244828506E-3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5.45191012450381E-4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4.3597969703307332E-4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3.1826228230196537E-4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9.4783853909976274E-5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16.576782840069999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10.6868280688846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10.282016780581801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16.0819687615402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16.1415601810745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2.5272641700947236E-2</v>
      </c>
      <c r="J1673" s="7">
        <f t="shared" si="1087"/>
        <v>2.5236122307341288E-2</v>
      </c>
      <c r="K1673" s="7">
        <f t="shared" si="1087"/>
        <v>2.5199602913735322E-2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1.6704032219401286E-2</v>
      </c>
      <c r="G1674" s="7">
        <f t="shared" ref="G1674:K1674" si="1088">IFERROR(G1663/G1641,"-")</f>
        <v>1.67040322194013E-2</v>
      </c>
      <c r="H1674" s="7">
        <f t="shared" si="1088"/>
        <v>1.6704032219401279E-2</v>
      </c>
      <c r="I1674" s="7">
        <f t="shared" si="1088"/>
        <v>1.6704032219401317E-2</v>
      </c>
      <c r="J1674" s="7">
        <f t="shared" si="1088"/>
        <v>1.670403221940131E-2</v>
      </c>
      <c r="K1674" s="7">
        <f t="shared" si="1088"/>
        <v>1.6704032219401282E-2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2.4673913043478257</v>
      </c>
      <c r="H1675">
        <f t="shared" si="1089"/>
        <v>2.4673913043478413</v>
      </c>
      <c r="I1675">
        <f t="shared" si="1089"/>
        <v>2.4673913043478337</v>
      </c>
      <c r="J1675">
        <f t="shared" si="1089"/>
        <v>2.4673913043478324</v>
      </c>
      <c r="K1675">
        <f t="shared" si="1089"/>
        <v>2.4673913043478279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1.656369023094207E-2</v>
      </c>
      <c r="J1676">
        <f t="shared" si="1090"/>
        <v>1.7941883805152228E-2</v>
      </c>
      <c r="K1676">
        <f t="shared" si="1090"/>
        <v>1.9320077379362401E-2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>
        <f t="shared" si="1091"/>
        <v>8.6596461630029913E-3</v>
      </c>
      <c r="J1677">
        <f t="shared" si="1091"/>
        <v>7.2968729943651703E-3</v>
      </c>
      <c r="K1677">
        <f t="shared" si="1091"/>
        <v>5.9340998257273537E-3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1.7934782608695794</v>
      </c>
      <c r="J1678">
        <f t="shared" si="1092"/>
        <v>1.7934782608695718</v>
      </c>
      <c r="K1678">
        <f t="shared" si="1092"/>
        <v>1.7934782608695632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0.9064122690524764</v>
      </c>
      <c r="H1679" s="4">
        <f t="shared" si="1093"/>
        <v>0.90641226905248062</v>
      </c>
      <c r="I1679" s="4">
        <f t="shared" si="1093"/>
        <v>0.90641226905247729</v>
      </c>
      <c r="J1679" s="4">
        <f t="shared" si="1093"/>
        <v>0.90641226905247929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4.0530738867855078E-3</v>
      </c>
      <c r="G1681" s="1">
        <f t="shared" si="1094"/>
        <v>4.0530738867855078E-3</v>
      </c>
      <c r="H1681">
        <f t="shared" si="1094"/>
        <v>4.053073886785513E-3</v>
      </c>
      <c r="I1681">
        <f t="shared" si="1094"/>
        <v>4.0530738867855104E-3</v>
      </c>
      <c r="J1681">
        <f t="shared" si="1094"/>
        <v>4.0530738867855113E-3</v>
      </c>
      <c r="K1681">
        <f t="shared" si="1094"/>
        <v>4.0530738867855095E-3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0.98826978015124278</v>
      </c>
      <c r="H1682" s="4">
        <f t="shared" si="1094"/>
        <v>0.98826978015124489</v>
      </c>
      <c r="I1682" s="4">
        <f t="shared" si="1094"/>
        <v>0.98826978015125022</v>
      </c>
      <c r="J1682" s="4">
        <f t="shared" si="1094"/>
        <v>0.98826978015124745</v>
      </c>
      <c r="K1682" s="4">
        <f t="shared" si="1094"/>
        <v>0.98826978015124101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35.227387858261416</v>
      </c>
      <c r="G1683" s="3">
        <f t="shared" ref="G1683:K1683" si="1095">SUM(G1684:G1686,G1689:G1691,-G1696)</f>
        <v>32.483756187957212</v>
      </c>
      <c r="H1683" s="3">
        <f t="shared" si="1095"/>
        <v>30.5012205952982</v>
      </c>
      <c r="I1683" s="3">
        <f t="shared" si="1095"/>
        <v>25.396661546225459</v>
      </c>
      <c r="J1683" s="3">
        <f t="shared" si="1095"/>
        <v>15.114842320998717</v>
      </c>
      <c r="K1683" s="3">
        <f t="shared" si="1095"/>
        <v>-4.817643491689047E-4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2.8312078580244808</v>
      </c>
      <c r="G1684" s="1">
        <f>[1]Summary!C53+[1]Summary!C59</f>
        <v>2.5307057736554137</v>
      </c>
      <c r="H1684" s="1">
        <f>[1]Summary!D53+[1]Summary!D59</f>
        <v>2.4258661715175549</v>
      </c>
      <c r="I1684" s="1">
        <f>[1]Summary!E53+[1]Summary!E59</f>
        <v>2.3573908319129835</v>
      </c>
      <c r="J1684" s="1">
        <f>[1]Summary!F53+[1]Summary!F59</f>
        <v>1.2116201284801349</v>
      </c>
      <c r="K1684" s="1">
        <f>[1]Summary!G53+[1]Summary!G59</f>
        <v>-0.42613112525156094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-1.6801282078551492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6.6289727848593403</v>
      </c>
      <c r="G1686" s="1">
        <f>[1]Summary!C55+[1]Summary!C60</f>
        <v>6.0218296950803802</v>
      </c>
      <c r="H1686" s="1">
        <f>[1]Summary!D55+[1]Summary!D60</f>
        <v>5.5870529746254727</v>
      </c>
      <c r="I1686" s="1">
        <f>[1]Summary!E55+[1]Summary!E60</f>
        <v>4.8307618481475556</v>
      </c>
      <c r="J1686" s="1">
        <f>[1]Summary!F55+[1]Summary!F60</f>
        <v>3.4855728513972863</v>
      </c>
      <c r="K1686" s="1">
        <f>[1]Summary!G55+[1]Summary!G60</f>
        <v>0.2011113302875791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4.5396259843747</v>
      </c>
      <c r="G1687" s="1">
        <f t="shared" ref="G1687:K1687" si="1100">G1686-G1688</f>
        <v>3.9108165252062999</v>
      </c>
      <c r="H1687" s="1">
        <f t="shared" si="1100"/>
        <v>3.4847835035642127</v>
      </c>
      <c r="I1687" s="1">
        <f t="shared" si="1100"/>
        <v>2.7370624007610656</v>
      </c>
      <c r="J1687" s="1">
        <f t="shared" si="1100"/>
        <v>1.434354200003054</v>
      </c>
      <c r="K1687" s="1">
        <f t="shared" si="1100"/>
        <v>-0.82945346525444119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2.0936994473864901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2.0512186513942323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1.0305647955420203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3.89187676448728</v>
      </c>
      <c r="G1689" s="1">
        <f>[1]Summary!C56</f>
        <v>3.3423344065948601</v>
      </c>
      <c r="H1689" s="1">
        <f>[1]Summary!D56</f>
        <v>3.5982499219289004</v>
      </c>
      <c r="I1689" s="1">
        <f>[1]Summary!E56</f>
        <v>3.4157627459342801</v>
      </c>
      <c r="J1689" s="1">
        <f>[1]Summary!F56</f>
        <v>2.4639095656925902</v>
      </c>
      <c r="K1689" s="1">
        <f>[1]Summary!G56</f>
        <v>0.36474925582857226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7.351431804230959</v>
      </c>
      <c r="G1690" s="1">
        <f>[1]Summary!C57</f>
        <v>6.5806226454302514</v>
      </c>
      <c r="H1690" s="1">
        <f>[1]Summary!D57</f>
        <v>6.4378811284334319</v>
      </c>
      <c r="I1690" s="1">
        <f>[1]Summary!E57</f>
        <v>6.1831716511709951</v>
      </c>
      <c r="J1690" s="1">
        <f>[1]Summary!F57</f>
        <v>4.2800648975492797</v>
      </c>
      <c r="K1690" s="1">
        <f>[1]Summary!G57</f>
        <v>1.256462071303138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14.523898646659354</v>
      </c>
      <c r="G1691" s="1">
        <f>[1]Summary!C58</f>
        <v>14.00826366719631</v>
      </c>
      <c r="H1691" s="1">
        <f>[1]Summary!D58</f>
        <v>12.452170398792843</v>
      </c>
      <c r="I1691" s="1">
        <f>[1]Summary!E58</f>
        <v>8.6095744690596465</v>
      </c>
      <c r="J1691" s="1">
        <f>[1]Summary!F58</f>
        <v>3.6761656642675522</v>
      </c>
      <c r="K1691" s="1">
        <f>[1]Summary!G58</f>
        <v>0.32911180882636237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1.1518226629879109</v>
      </c>
      <c r="K1692" s="1">
        <f>-[1]Summary!G59</f>
        <v>2.8132444493863504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0.86928809366866311</v>
      </c>
      <c r="K1693" s="1">
        <f>-[1]Summary!G60</f>
        <v>2.8821133991775372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1.037917966204762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7.8128931620556029E-3</v>
      </c>
      <c r="K1695" s="1">
        <f>-[1]Summary!G62</f>
        <v>0.6422102416503872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2.4907863881255205E-3</v>
      </c>
      <c r="K1696" s="1">
        <f>-[1]Summary!G63</f>
        <v>4.5656897488110852E-2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2.022549347174361</v>
      </c>
      <c r="K1697" s="3">
        <f t="shared" si="1101"/>
        <v>7.414834620697083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0.83333291603032755</v>
      </c>
      <c r="K1698" s="1">
        <f>[1]Summary!C$77</f>
        <v>1.9047523898831054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0.20051921999410707</v>
      </c>
      <c r="K1699" s="1">
        <f>[1]Summary!C$78</f>
        <v>0.21301302297835284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0.98869721114992637</v>
      </c>
      <c r="K1700" s="1">
        <f>[1]Summary!C$79</f>
        <v>5.2970692078356247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2.0015578311048457E-2</v>
      </c>
      <c r="K1702" s="1">
        <f t="shared" si="1105"/>
        <v>0.3325543626711891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3.4538904582007228E-3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4.1547776714180841E-2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1.6561687852847735E-2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0.29100658595700823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2.4907863881255205E-3</v>
      </c>
      <c r="K1705" s="1">
        <f t="shared" si="1106"/>
        <v>4.5656897488110852E-2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973.60310942119452</v>
      </c>
      <c r="G1706" s="3">
        <f t="shared" ref="G1706:K1706" si="1107">SUM(G1707:G1708,G1725,G1734:G1735,G1736,G1737,G1742,G1745,,G1750:G1753,G1746)</f>
        <v>963.16479066266697</v>
      </c>
      <c r="H1706" s="3">
        <f t="shared" si="1107"/>
        <v>902.52479555755508</v>
      </c>
      <c r="I1706" s="3">
        <f t="shared" si="1107"/>
        <v>867.86160911348941</v>
      </c>
      <c r="J1706" s="3">
        <f t="shared" si="1107"/>
        <v>742.47737764787826</v>
      </c>
      <c r="K1706" s="3">
        <f t="shared" si="1107"/>
        <v>640.10850204608698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3.6613559075630717</v>
      </c>
      <c r="G1707" s="1">
        <f t="shared" ref="G1707:K1707" si="1109">G21</f>
        <v>3.5649715625664666</v>
      </c>
      <c r="H1707" s="1">
        <f t="shared" si="1109"/>
        <v>0.393675889316494</v>
      </c>
      <c r="I1707" s="1">
        <f t="shared" si="1109"/>
        <v>0.12926160706328979</v>
      </c>
      <c r="J1707" s="1">
        <f t="shared" si="1109"/>
        <v>9.9745813816534593E-2</v>
      </c>
      <c r="K1707" s="1">
        <f t="shared" si="1109"/>
        <v>2.3451547930659681E-2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314.00842672471128</v>
      </c>
      <c r="G1708" s="1">
        <f t="shared" si="1113"/>
        <v>288.78227201322488</v>
      </c>
      <c r="H1708" s="1">
        <f t="shared" si="1113"/>
        <v>253.19304571609965</v>
      </c>
      <c r="I1708" s="1">
        <f t="shared" si="1113"/>
        <v>187.42445244509059</v>
      </c>
      <c r="J1708" s="1">
        <f t="shared" si="1113"/>
        <v>90.918548644872416</v>
      </c>
      <c r="K1708" s="1">
        <f t="shared" si="1113"/>
        <v>29.969611786985901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306.76423816440735</v>
      </c>
      <c r="G1709" s="1">
        <f t="shared" si="1113"/>
        <v>281.43874343026823</v>
      </c>
      <c r="H1709" s="1">
        <f t="shared" si="1113"/>
        <v>246.23528236763664</v>
      </c>
      <c r="I1709" s="1">
        <f t="shared" si="1113"/>
        <v>181.7167586067342</v>
      </c>
      <c r="J1709" s="1">
        <f t="shared" si="1113"/>
        <v>79.343214091416286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105.00350721677349</v>
      </c>
      <c r="G1710" s="1">
        <f t="shared" si="1113"/>
        <v>91.095647435291838</v>
      </c>
      <c r="H1710" s="1">
        <f t="shared" si="1113"/>
        <v>81.355165445606332</v>
      </c>
      <c r="I1710" s="1">
        <f t="shared" si="1113"/>
        <v>69.442959590085579</v>
      </c>
      <c r="J1710" s="1">
        <f t="shared" si="1113"/>
        <v>33.01175955910378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2.776926824717576</v>
      </c>
      <c r="G1711" s="1">
        <f t="shared" si="1113"/>
        <v>5.2803454908493981E-2</v>
      </c>
      <c r="H1711" s="1">
        <f t="shared" si="1113"/>
        <v>6.9591269489507709E-2</v>
      </c>
      <c r="I1711" s="1">
        <f t="shared" si="1113"/>
        <v>7.9389031758863124E-2</v>
      </c>
      <c r="J1711" s="1">
        <f t="shared" si="1113"/>
        <v>0.10575300474633231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117.16187218363518</v>
      </c>
      <c r="G1712" s="1">
        <f t="shared" si="1113"/>
        <v>109.8619166283878</v>
      </c>
      <c r="H1712" s="1">
        <f t="shared" si="1113"/>
        <v>89.486510528971877</v>
      </c>
      <c r="I1712" s="1">
        <f t="shared" si="1113"/>
        <v>65.755401442940808</v>
      </c>
      <c r="J1712" s="1">
        <f t="shared" si="1113"/>
        <v>36.620760326453166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80.712546572901957</v>
      </c>
      <c r="G1713" s="1">
        <f t="shared" si="1113"/>
        <v>79.023161028126367</v>
      </c>
      <c r="H1713" s="1">
        <f t="shared" si="1113"/>
        <v>73.475055964253258</v>
      </c>
      <c r="I1713" s="1">
        <f t="shared" si="1113"/>
        <v>44.137988438091384</v>
      </c>
      <c r="J1713" s="1">
        <f t="shared" si="1113"/>
        <v>8.2607888050009031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2.301020103857558</v>
      </c>
      <c r="J1714" s="1">
        <f t="shared" si="1113"/>
        <v>1.3441523961121047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7.2441885603039342</v>
      </c>
      <c r="G1715" s="1">
        <f t="shared" si="1113"/>
        <v>7.3435285829566554</v>
      </c>
      <c r="H1715" s="1">
        <f t="shared" si="1113"/>
        <v>6.957763348463013</v>
      </c>
      <c r="I1715" s="1">
        <f t="shared" si="1113"/>
        <v>5.7076938383564011</v>
      </c>
      <c r="J1715" s="1">
        <f t="shared" si="1113"/>
        <v>11.57533455345613</v>
      </c>
      <c r="K1715" s="1">
        <f t="shared" si="1113"/>
        <v>29.969611786985901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2.809924255098545</v>
      </c>
      <c r="G1716" s="1">
        <f t="shared" si="1113"/>
        <v>2.7641647144680634</v>
      </c>
      <c r="H1716" s="1">
        <f t="shared" si="1113"/>
        <v>2.7512762498303482</v>
      </c>
      <c r="I1716" s="1">
        <f t="shared" si="1113"/>
        <v>3.1353463687987153</v>
      </c>
      <c r="J1716" s="1">
        <f t="shared" si="1113"/>
        <v>6.041078641201727</v>
      </c>
      <c r="K1716" s="1">
        <f t="shared" si="1113"/>
        <v>25.01372556109914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4.4342643052053896</v>
      </c>
      <c r="G1717" s="1">
        <f t="shared" si="1113"/>
        <v>4.579363868488592</v>
      </c>
      <c r="H1717" s="1">
        <f t="shared" si="1113"/>
        <v>4.2064870986326648</v>
      </c>
      <c r="I1717" s="1">
        <f t="shared" si="1113"/>
        <v>2.5723474695576858</v>
      </c>
      <c r="J1717" s="1">
        <f t="shared" si="1113"/>
        <v>5.5342559122544026</v>
      </c>
      <c r="K1717" s="1">
        <f t="shared" si="1113"/>
        <v>4.9558862258867595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7.2441885603039342</v>
      </c>
      <c r="G1718" s="1">
        <f t="shared" si="1113"/>
        <v>7.3435285829566554</v>
      </c>
      <c r="H1718" s="1">
        <f t="shared" si="1113"/>
        <v>6.957763348463013</v>
      </c>
      <c r="I1718" s="1">
        <f t="shared" si="1113"/>
        <v>5.7076938383564011</v>
      </c>
      <c r="J1718" s="1">
        <f t="shared" si="1113"/>
        <v>7.7147102372873073</v>
      </c>
      <c r="K1718" s="1">
        <f t="shared" si="1113"/>
        <v>10.996964867088487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2.809924255098545</v>
      </c>
      <c r="G1719" s="1">
        <f t="shared" si="1113"/>
        <v>2.7641647144680634</v>
      </c>
      <c r="H1719" s="1">
        <f t="shared" si="1113"/>
        <v>2.7512762498303482</v>
      </c>
      <c r="I1719" s="1">
        <f t="shared" si="1113"/>
        <v>3.1353463687987153</v>
      </c>
      <c r="J1719" s="1">
        <f t="shared" si="1113"/>
        <v>3.1353463687987153</v>
      </c>
      <c r="K1719" s="1">
        <f t="shared" si="1113"/>
        <v>6.041078641201727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4.4342643052053896</v>
      </c>
      <c r="G1720" s="1">
        <f t="shared" si="1113"/>
        <v>4.579363868488592</v>
      </c>
      <c r="H1720" s="1">
        <f t="shared" si="1113"/>
        <v>4.2064870986326648</v>
      </c>
      <c r="I1720" s="1">
        <f t="shared" si="1113"/>
        <v>2.5723474695576858</v>
      </c>
      <c r="J1720" s="1">
        <f t="shared" si="1113"/>
        <v>4.579363868488592</v>
      </c>
      <c r="K1720" s="1">
        <f t="shared" si="1113"/>
        <v>4.9558862258867595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3.8606243161688223</v>
      </c>
      <c r="K1721" s="1">
        <f t="shared" si="1113"/>
        <v>18.972646919897414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2.9057322724030117</v>
      </c>
      <c r="K1722" s="1">
        <f t="shared" si="1113"/>
        <v>18.972646919897414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0.95489204376581061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125.61695100952714</v>
      </c>
      <c r="G1725" s="1">
        <f t="shared" si="1113"/>
        <v>107.236644260242</v>
      </c>
      <c r="H1725" s="1">
        <f t="shared" si="1113"/>
        <v>124.77739001022954</v>
      </c>
      <c r="I1725" s="1">
        <f t="shared" si="1113"/>
        <v>122.01477055144478</v>
      </c>
      <c r="J1725" s="1">
        <f t="shared" si="1113"/>
        <v>109.4707426326743</v>
      </c>
      <c r="K1725" s="1">
        <f t="shared" si="1113"/>
        <v>47.114257395211844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125.61695100952714</v>
      </c>
      <c r="G1726" s="1">
        <f t="shared" si="1113"/>
        <v>106.72005428734121</v>
      </c>
      <c r="H1726" s="1">
        <f t="shared" si="1113"/>
        <v>123.61018309762238</v>
      </c>
      <c r="I1726" s="1">
        <f t="shared" si="1113"/>
        <v>118.72846062699857</v>
      </c>
      <c r="J1726" s="1">
        <f t="shared" si="1113"/>
        <v>102.81316617022976</v>
      </c>
      <c r="K1726" s="1">
        <f t="shared" si="1113"/>
        <v>32.784754589034975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125.61695100952714</v>
      </c>
      <c r="G1727" s="1">
        <f t="shared" si="1113"/>
        <v>106.72005428734121</v>
      </c>
      <c r="H1727" s="1">
        <f t="shared" si="1113"/>
        <v>123.61018309762238</v>
      </c>
      <c r="I1727" s="1">
        <f t="shared" si="1113"/>
        <v>118.56229374486414</v>
      </c>
      <c r="J1727" s="1">
        <f t="shared" si="1113"/>
        <v>102.66103228064377</v>
      </c>
      <c r="K1727" s="1">
        <f t="shared" si="1113"/>
        <v>32.724637225099031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0.16616688213443342</v>
      </c>
      <c r="J1728" s="1">
        <f t="shared" si="1113"/>
        <v>0.15213388958600324</v>
      </c>
      <c r="K1728" s="1">
        <f t="shared" si="1113"/>
        <v>6.0117363935944482E-2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0.51658997290078934</v>
      </c>
      <c r="H1729" s="1">
        <f t="shared" si="1113"/>
        <v>1.1672069126071565</v>
      </c>
      <c r="I1729" s="1">
        <f t="shared" si="1113"/>
        <v>3.2863099244462166</v>
      </c>
      <c r="J1729" s="1">
        <f t="shared" si="1113"/>
        <v>6.6575764624445428</v>
      </c>
      <c r="K1729" s="1">
        <f t="shared" si="1113"/>
        <v>14.329502806176867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0.51658997290078934</v>
      </c>
      <c r="H1730" s="1">
        <f t="shared" si="1113"/>
        <v>1.1672069126071565</v>
      </c>
      <c r="I1730" s="1">
        <f t="shared" si="1113"/>
        <v>3.2863099244462166</v>
      </c>
      <c r="J1730" s="1">
        <f t="shared" si="1113"/>
        <v>3.2863099244462166</v>
      </c>
      <c r="K1730" s="1">
        <f t="shared" si="1113"/>
        <v>6.6575764624445428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0.51658997290078934</v>
      </c>
      <c r="H1731" s="1">
        <f t="shared" si="1113"/>
        <v>1.1672069126071565</v>
      </c>
      <c r="I1731" s="1">
        <f t="shared" si="1113"/>
        <v>3.2863099244462166</v>
      </c>
      <c r="J1731" s="1">
        <f t="shared" si="1113"/>
        <v>3.2863099244462166</v>
      </c>
      <c r="K1731" s="1">
        <f t="shared" si="1113"/>
        <v>6.6575764624445428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3.3712665379983262</v>
      </c>
      <c r="K1732" s="1">
        <f t="shared" si="1113"/>
        <v>7.6719263437323244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3.3712665379983262</v>
      </c>
      <c r="K1733" s="1">
        <f t="shared" si="1113"/>
        <v>7.6719263437323244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250.9511664723384</v>
      </c>
      <c r="G1734" s="1">
        <f t="shared" si="1113"/>
        <v>252.35503419112109</v>
      </c>
      <c r="H1734" s="1">
        <f t="shared" si="1113"/>
        <v>190.47381878271605</v>
      </c>
      <c r="I1734" s="1">
        <f t="shared" si="1113"/>
        <v>196.52878921753674</v>
      </c>
      <c r="J1734" s="1">
        <f t="shared" si="1113"/>
        <v>98.935121019855103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-20.010580734513255</v>
      </c>
      <c r="G1735" s="1">
        <f t="shared" ref="G1735:K1735" si="1114">-G56+G49</f>
        <v>15.933632607033957</v>
      </c>
      <c r="H1735" s="1">
        <f t="shared" si="1114"/>
        <v>-4.1912643402627907</v>
      </c>
      <c r="I1735" s="1">
        <f t="shared" si="1114"/>
        <v>-5.1801066289787592</v>
      </c>
      <c r="J1735" s="1">
        <f t="shared" si="1114"/>
        <v>-2.4562090268295407</v>
      </c>
      <c r="K1735" s="1">
        <f t="shared" si="1114"/>
        <v>-6.0832758713752089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5.817711132103903</v>
      </c>
      <c r="K1736" s="1">
        <f t="shared" si="1115"/>
        <v>5.8181009005136115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44.771360203734005</v>
      </c>
      <c r="G1737" s="1">
        <f t="shared" ref="G1737:K1737" si="1116">G3</f>
        <v>47.253423116806104</v>
      </c>
      <c r="H1737" s="1">
        <f t="shared" si="1116"/>
        <v>47.363889716697926</v>
      </c>
      <c r="I1737" s="1">
        <f t="shared" si="1116"/>
        <v>48.028841644984226</v>
      </c>
      <c r="J1737" s="1">
        <f t="shared" si="1116"/>
        <v>48.563952769152074</v>
      </c>
      <c r="K1737" s="1">
        <f t="shared" si="1116"/>
        <v>63.75581268954803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10.182867486375555</v>
      </c>
      <c r="G1738" s="1">
        <f t="shared" ref="G1738:K1738" si="1118">G4</f>
        <v>11.152963371062279</v>
      </c>
      <c r="H1738" s="1">
        <f t="shared" si="1118"/>
        <v>12.609033851550977</v>
      </c>
      <c r="I1738" s="1">
        <f t="shared" si="1118"/>
        <v>15.035404796831347</v>
      </c>
      <c r="J1738" s="1">
        <f t="shared" si="1118"/>
        <v>17.461877449032716</v>
      </c>
      <c r="K1738" s="1">
        <f t="shared" si="1118"/>
        <v>17.462042203574558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7.4597525510408609</v>
      </c>
      <c r="G1739" s="1">
        <f t="shared" ref="G1739:K1739" si="1120">G5</f>
        <v>8.0030429646941208</v>
      </c>
      <c r="H1739" s="1">
        <f t="shared" si="1120"/>
        <v>8.8189479244222486</v>
      </c>
      <c r="I1739" s="1">
        <f t="shared" si="1120"/>
        <v>10.178355395052661</v>
      </c>
      <c r="J1739" s="1">
        <f t="shared" si="1120"/>
        <v>10.23075455452018</v>
      </c>
      <c r="K1739" s="1">
        <f t="shared" si="1120"/>
        <v>7.6167135050859924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2.6230474164911746</v>
      </c>
      <c r="G1740" s="1">
        <f t="shared" ref="G1740:K1740" si="1122">G6</f>
        <v>3.2646609157372928</v>
      </c>
      <c r="H1740" s="1">
        <f t="shared" si="1122"/>
        <v>4.2286438244384312</v>
      </c>
      <c r="I1740" s="1">
        <f t="shared" si="1122"/>
        <v>5.8347819692896419</v>
      </c>
      <c r="J1740" s="1">
        <f t="shared" si="1122"/>
        <v>6.3803620138925616</v>
      </c>
      <c r="K1740" s="1">
        <f t="shared" si="1122"/>
        <v>4.2597106024637679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24.505692749826419</v>
      </c>
      <c r="G1741" s="1">
        <f t="shared" ref="G1741:K1741" si="1124">G7</f>
        <v>24.832755865312411</v>
      </c>
      <c r="H1741" s="1">
        <f t="shared" si="1124"/>
        <v>21.707264116286268</v>
      </c>
      <c r="I1741" s="1">
        <f t="shared" si="1124"/>
        <v>16.98029948381058</v>
      </c>
      <c r="J1741" s="1">
        <f t="shared" si="1124"/>
        <v>14.490958751706621</v>
      </c>
      <c r="K1741" s="1">
        <f t="shared" si="1124"/>
        <v>34.417346378423709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69.3950026999957</v>
      </c>
      <c r="G1742" s="1">
        <f t="shared" ref="G1742:K1742" si="1126">G8</f>
        <v>69.663657776439678</v>
      </c>
      <c r="H1742" s="1">
        <f t="shared" si="1126"/>
        <v>69.270552423829969</v>
      </c>
      <c r="I1742" s="1">
        <f t="shared" si="1126"/>
        <v>68.862050682408309</v>
      </c>
      <c r="J1742" s="1">
        <f t="shared" si="1126"/>
        <v>69.206378285833068</v>
      </c>
      <c r="K1742" s="1">
        <f t="shared" si="1126"/>
        <v>77.50237298241008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35.613400917646175</v>
      </c>
      <c r="G1743" s="1">
        <f t="shared" ref="G1743:K1743" si="1128">G9</f>
        <v>35.882738680355594</v>
      </c>
      <c r="H1743" s="1">
        <f t="shared" si="1128"/>
        <v>35.489619540798628</v>
      </c>
      <c r="I1743" s="1">
        <f t="shared" si="1128"/>
        <v>35.04000718370169</v>
      </c>
      <c r="J1743" s="1">
        <f t="shared" si="1128"/>
        <v>35.160800158831144</v>
      </c>
      <c r="K1743" s="1">
        <f t="shared" si="1128"/>
        <v>35.603650069082576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33.781601782349533</v>
      </c>
      <c r="G1744" s="1">
        <f t="shared" ref="G1744:K1744" si="1130">G10</f>
        <v>33.780919096084084</v>
      </c>
      <c r="H1744" s="1">
        <f t="shared" si="1130"/>
        <v>33.780932883031333</v>
      </c>
      <c r="I1744" s="1">
        <f t="shared" si="1130"/>
        <v>33.82204349870662</v>
      </c>
      <c r="J1744" s="1">
        <f t="shared" si="1130"/>
        <v>34.045578127001924</v>
      </c>
      <c r="K1744" s="1">
        <f t="shared" si="1130"/>
        <v>41.898722913327504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3.8009406184355403</v>
      </c>
      <c r="G1745" s="1">
        <f t="shared" ref="G1745:K1745" si="1132">G11</f>
        <v>12.945588837795219</v>
      </c>
      <c r="H1745" s="1">
        <f t="shared" si="1132"/>
        <v>15.339783199299095</v>
      </c>
      <c r="I1745" s="1">
        <f t="shared" si="1132"/>
        <v>16.486509511147332</v>
      </c>
      <c r="J1745" s="1">
        <f t="shared" si="1132"/>
        <v>19.021056361045083</v>
      </c>
      <c r="K1745" s="1">
        <f t="shared" si="1132"/>
        <v>26.999841761508769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149.43260626327174</v>
      </c>
      <c r="G1746" s="1">
        <f t="shared" ref="G1746:K1746" si="1134">G12</f>
        <v>126.11510502125877</v>
      </c>
      <c r="H1746" s="1">
        <f t="shared" si="1134"/>
        <v>142.51708067718366</v>
      </c>
      <c r="I1746" s="1">
        <f t="shared" si="1134"/>
        <v>150.5320715602503</v>
      </c>
      <c r="J1746" s="1">
        <f t="shared" si="1134"/>
        <v>151.72525628514347</v>
      </c>
      <c r="K1746" s="1">
        <f t="shared" si="1134"/>
        <v>152.58741698718663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66.745691847911402</v>
      </c>
      <c r="G1747" s="1">
        <f t="shared" ref="G1747:K1747" si="1136">G13</f>
        <v>49.798618483094877</v>
      </c>
      <c r="H1747" s="1">
        <f t="shared" si="1136"/>
        <v>68.25043816013617</v>
      </c>
      <c r="I1747" s="1">
        <f t="shared" si="1136"/>
        <v>69.907675022366107</v>
      </c>
      <c r="J1747" s="1">
        <f t="shared" si="1136"/>
        <v>69.000123689933815</v>
      </c>
      <c r="K1747" s="1">
        <f t="shared" si="1136"/>
        <v>69.166866580684939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66.633058715448854</v>
      </c>
      <c r="G1748" s="1">
        <f t="shared" ref="G1748:K1748" si="1138">G14</f>
        <v>55.764357285874084</v>
      </c>
      <c r="H1748" s="1">
        <f t="shared" si="1138"/>
        <v>65.835942676216575</v>
      </c>
      <c r="I1748" s="1">
        <f t="shared" si="1138"/>
        <v>64.791258553015652</v>
      </c>
      <c r="J1748" s="1">
        <f t="shared" si="1138"/>
        <v>66.301285369407481</v>
      </c>
      <c r="K1748" s="1">
        <f t="shared" si="1138"/>
        <v>66.135925214166207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16.053855699911466</v>
      </c>
      <c r="G1749" s="1">
        <f t="shared" ref="G1749:K1749" si="1140">G15</f>
        <v>20.55212925228982</v>
      </c>
      <c r="H1749" s="1">
        <f t="shared" si="1140"/>
        <v>8.4306998408308917</v>
      </c>
      <c r="I1749" s="1">
        <f t="shared" si="1140"/>
        <v>15.833137984868534</v>
      </c>
      <c r="J1749" s="1">
        <f t="shared" si="1140"/>
        <v>16.423847225802188</v>
      </c>
      <c r="K1749" s="1">
        <f t="shared" si="1140"/>
        <v>17.284625192335479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16.524622182147816</v>
      </c>
      <c r="H1750" s="1">
        <f t="shared" si="1142"/>
        <v>32.943628140392129</v>
      </c>
      <c r="I1750" s="1">
        <f t="shared" si="1142"/>
        <v>41.576578867968969</v>
      </c>
      <c r="J1750" s="1">
        <f t="shared" si="1142"/>
        <v>82.917206233177026</v>
      </c>
      <c r="K1750" s="1">
        <f t="shared" si="1142"/>
        <v>127.5530752385833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0.53104063626617826</v>
      </c>
      <c r="G1751" s="1">
        <f t="shared" ref="G1751:K1751" si="1144">G17</f>
        <v>0.54552224302501962</v>
      </c>
      <c r="H1751" s="1">
        <f t="shared" si="1144"/>
        <v>1.9527010821287696</v>
      </c>
      <c r="I1751" s="1">
        <f t="shared" si="1144"/>
        <v>7.7819682442979312</v>
      </c>
      <c r="J1751" s="1">
        <f t="shared" si="1144"/>
        <v>18.488496687979861</v>
      </c>
      <c r="K1751" s="1">
        <f t="shared" si="1144"/>
        <v>36.163497260325542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18.88839421079145</v>
      </c>
      <c r="G1752" s="1">
        <f t="shared" ref="G1752:K1752" si="1146">G18</f>
        <v>22.24431685100614</v>
      </c>
      <c r="H1752" s="1">
        <f t="shared" si="1146"/>
        <v>28.49049425992461</v>
      </c>
      <c r="I1752" s="1">
        <f t="shared" si="1146"/>
        <v>33.676421410275836</v>
      </c>
      <c r="J1752" s="1">
        <f t="shared" si="1146"/>
        <v>42.677686302451583</v>
      </c>
      <c r="K1752" s="1">
        <f t="shared" si="1146"/>
        <v>70.612152567894597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7.0916845066033982</v>
      </c>
      <c r="K1753" s="1">
        <f t="shared" si="1148"/>
        <v>8.0921867993632777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23.081808337462963</v>
      </c>
      <c r="G1754" s="3">
        <f t="shared" si="1149"/>
        <v>25.480562280620276</v>
      </c>
      <c r="H1754" s="3">
        <f t="shared" si="1149"/>
        <v>30.503541009733219</v>
      </c>
      <c r="I1754" s="3">
        <f t="shared" si="1149"/>
        <v>33.29282109038941</v>
      </c>
      <c r="J1754" s="3">
        <f t="shared" si="1149"/>
        <v>44.616312875800574</v>
      </c>
      <c r="K1754" s="3">
        <f t="shared" si="1149"/>
        <v>60.963701551321854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3.0805509975803824</v>
      </c>
      <c r="G1755" s="1">
        <f t="shared" ref="G1755:K1755" si="1150">+G1756</f>
        <v>3.0800860494089202</v>
      </c>
      <c r="H1755" s="1">
        <f t="shared" si="1150"/>
        <v>2.5075557411828675</v>
      </c>
      <c r="I1755" s="1">
        <f t="shared" si="1150"/>
        <v>2.4538138394632991</v>
      </c>
      <c r="J1755" s="1">
        <f t="shared" si="1150"/>
        <v>1.2356398838509091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3.0805509975803824</v>
      </c>
      <c r="G1756" s="1">
        <f>'[1]Electricity and CHPs_CAP'!C$14</f>
        <v>3.0800860494089202</v>
      </c>
      <c r="H1756" s="1">
        <f>'[1]Electricity and CHPs_CAP'!D$14</f>
        <v>2.5075557411828675</v>
      </c>
      <c r="I1756" s="1">
        <f>'[1]Electricity and CHPs_CAP'!E$14</f>
        <v>2.4538138394632991</v>
      </c>
      <c r="J1756" s="1">
        <f>'[1]Electricity and CHPs_CAP'!F$14</f>
        <v>1.2356398838509091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16.342374282698021</v>
      </c>
      <c r="H1757" s="1">
        <f t="shared" si="1152"/>
        <v>16.824892892205995</v>
      </c>
      <c r="I1757" s="1">
        <f t="shared" si="1152"/>
        <v>16.832569564644722</v>
      </c>
      <c r="J1757" s="1">
        <f t="shared" si="1152"/>
        <v>17.174167367419368</v>
      </c>
      <c r="K1757" s="1">
        <f t="shared" si="1152"/>
        <v>17.396568114163131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7.4758774746756513</v>
      </c>
      <c r="H1758" s="1">
        <f>'[1]Electricity and CHPs_CAP'!D$15</f>
        <v>7.5088206531953947</v>
      </c>
      <c r="I1758" s="1">
        <f>'[1]Electricity and CHPs_CAP'!E$15</f>
        <v>7.5110866013286</v>
      </c>
      <c r="J1758" s="1">
        <f>'[1]Electricity and CHPs_CAP'!F$15</f>
        <v>7.5912939589702884</v>
      </c>
      <c r="K1758" s="1">
        <f>'[1]Electricity and CHPs_CAP'!G$15</f>
        <v>7.6721440888336581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4.834832649422089</v>
      </c>
      <c r="H1759" s="1">
        <f>'[1]Electricity and CHPs_CAP'!D$16</f>
        <v>4.895937907339766</v>
      </c>
      <c r="I1759" s="1">
        <f>'[1]Electricity and CHPs_CAP'!E$16</f>
        <v>4.9013107904327313</v>
      </c>
      <c r="J1759" s="1">
        <f>'[1]Electricity and CHPs_CAP'!F$16</f>
        <v>5.1618701779733689</v>
      </c>
      <c r="K1759" s="1">
        <f>'[1]Electricity and CHPs_CAP'!G$16</f>
        <v>5.3033204393049376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4.0316641586002815</v>
      </c>
      <c r="H1760" s="1">
        <f>'[1]Electricity and CHPs_CAP'!D$17</f>
        <v>4.4201343316708357</v>
      </c>
      <c r="I1760" s="1">
        <f>'[1]Electricity and CHPs_CAP'!E$17</f>
        <v>4.4201721728833903</v>
      </c>
      <c r="J1760" s="1">
        <f>'[1]Electricity and CHPs_CAP'!F$17</f>
        <v>4.4210032304757121</v>
      </c>
      <c r="K1760" s="1">
        <f>'[1]Electricity and CHPs_CAP'!G$17</f>
        <v>4.421103586024536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0.10001925435005088</v>
      </c>
      <c r="G1761" s="1">
        <f t="shared" ref="G1761:K1761" si="1153">SUM(G1762:G1764)</f>
        <v>9.2129867274258564E-2</v>
      </c>
      <c r="H1761" s="1">
        <f t="shared" si="1153"/>
        <v>6.8891964868911013E-2</v>
      </c>
      <c r="I1761" s="1">
        <f t="shared" si="1153"/>
        <v>9.469615690986774E-2</v>
      </c>
      <c r="J1761" s="1">
        <f t="shared" si="1153"/>
        <v>0.12221286806456162</v>
      </c>
      <c r="K1761" s="1">
        <f t="shared" si="1153"/>
        <v>9.321813889711611E-2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8.1063596641403099E-2</v>
      </c>
      <c r="G1762" s="1">
        <f>'[1]Electricity and CHPs_CAP'!C$18</f>
        <v>4.778936168250851E-2</v>
      </c>
      <c r="H1762" s="1">
        <f>'[1]Electricity and CHPs_CAP'!D$18</f>
        <v>2.5915606218385592E-2</v>
      </c>
      <c r="I1762" s="1">
        <f>'[1]Electricity and CHPs_CAP'!E$18</f>
        <v>4.1557225592177019E-2</v>
      </c>
      <c r="J1762" s="1">
        <f>'[1]Electricity and CHPs_CAP'!F$18</f>
        <v>7.7651356772100041E-2</v>
      </c>
      <c r="K1762" s="1">
        <f>'[1]Electricity and CHPs_CAP'!G$18</f>
        <v>6.0617212240607496E-2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1.0664278109302925E-2</v>
      </c>
      <c r="G1763" s="1">
        <f>'[1]Electricity and CHPs_CAP'!C$28</f>
        <v>1.7641410338037535E-2</v>
      </c>
      <c r="H1763" s="1">
        <f>'[1]Electricity and CHPs_CAP'!D$28</f>
        <v>1.6967089111436465E-2</v>
      </c>
      <c r="I1763" s="1">
        <f>'[1]Electricity and CHPs_CAP'!E$28</f>
        <v>1.7708512512947951E-2</v>
      </c>
      <c r="J1763" s="1">
        <f>'[1]Electricity and CHPs_CAP'!F$28</f>
        <v>1.5453768334961242E-2</v>
      </c>
      <c r="K1763" s="1">
        <f>'[1]Electricity and CHPs_CAP'!G$28</f>
        <v>1.0081577739982391E-2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8.2913795993448565E-3</v>
      </c>
      <c r="G1764" s="1">
        <f>'[1]Electricity and CHPs_CAP'!C$41</f>
        <v>2.6699095253712508E-2</v>
      </c>
      <c r="H1764" s="1">
        <f>'[1]Electricity and CHPs_CAP'!D$41</f>
        <v>2.6009269539088956E-2</v>
      </c>
      <c r="I1764" s="1">
        <f>'[1]Electricity and CHPs_CAP'!E$41</f>
        <v>3.5430418804742764E-2</v>
      </c>
      <c r="J1764" s="1">
        <f>'[1]Electricity and CHPs_CAP'!F$41</f>
        <v>2.9107742957500335E-2</v>
      </c>
      <c r="K1764" s="1">
        <f>'[1]Electricity and CHPs_CAP'!G$41</f>
        <v>2.2519348916526221E-2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0.30161214846368262</v>
      </c>
      <c r="G1765" s="1">
        <f t="shared" ref="G1765:K1765" si="1155">SUM(G1766:G1780)</f>
        <v>0.44505503339707736</v>
      </c>
      <c r="H1765" s="1">
        <f t="shared" si="1155"/>
        <v>0.48419512123372066</v>
      </c>
      <c r="I1765" s="1">
        <f t="shared" si="1155"/>
        <v>0.77719676641329372</v>
      </c>
      <c r="J1765" s="1">
        <f t="shared" si="1155"/>
        <v>1.1351559612525413</v>
      </c>
      <c r="K1765" s="1">
        <f t="shared" si="1155"/>
        <v>0.99876314044509484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3.5901787642520298E-2</v>
      </c>
      <c r="K1766" s="1">
        <f>'[1]Electricity and CHPs_CAP'!G$21</f>
        <v>2.9877334795000446E-2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0.25008026860344401</v>
      </c>
      <c r="H1767" s="1">
        <f>'[1]Electricity and CHPs_CAP'!D$22</f>
        <v>9.554177236922401E-2</v>
      </c>
      <c r="I1767" s="1">
        <f>'[1]Electricity and CHPs_CAP'!E$22</f>
        <v>0.11059104892233698</v>
      </c>
      <c r="J1767" s="1">
        <f>'[1]Electricity and CHPs_CAP'!F$22</f>
        <v>0.11037389450680901</v>
      </c>
      <c r="K1767" s="1">
        <f>'[1]Electricity and CHPs_CAP'!G$22</f>
        <v>4.4182768510790206E-2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3.4635287972202E-2</v>
      </c>
      <c r="K1768" s="1">
        <f>'[1]Electricity and CHPs_CAP'!G$23</f>
        <v>0.24652074329728629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0.10916930464648859</v>
      </c>
      <c r="G1769" s="1">
        <f>'[1]Electricity and CHPs_CAP'!C$24</f>
        <v>2.3436187998680941E-3</v>
      </c>
      <c r="H1769" s="1">
        <f>'[1]Electricity and CHPs_CAP'!D$24</f>
        <v>2.7669243879606897E-2</v>
      </c>
      <c r="I1769" s="1">
        <f>'[1]Electricity and CHPs_CAP'!E$24</f>
        <v>3.3652120843183392E-2</v>
      </c>
      <c r="J1769" s="1">
        <f>'[1]Electricity and CHPs_CAP'!F$24</f>
        <v>2.4884314563178082E-2</v>
      </c>
      <c r="K1769" s="1">
        <f>'[1]Electricity and CHPs_CAP'!G$24</f>
        <v>9.3907801485727041E-3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9.5637542058880295E-3</v>
      </c>
      <c r="K1770" s="1">
        <f>'[1]Electricity and CHPs_CAP'!G$29</f>
        <v>9.9055352242497993E-3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3.7513469609506203E-2</v>
      </c>
      <c r="G1771" s="1">
        <f>'[1]Electricity and CHPs_CAP'!C$39</f>
        <v>2.7728019766010085E-2</v>
      </c>
      <c r="H1771" s="1">
        <f>'[1]Electricity and CHPs_CAP'!D$39</f>
        <v>3.2620465386261385E-2</v>
      </c>
      <c r="I1771" s="1">
        <f>'[1]Electricity and CHPs_CAP'!E$39</f>
        <v>6.9621208016482167E-2</v>
      </c>
      <c r="J1771" s="1">
        <f>'[1]Electricity and CHPs_CAP'!F$39</f>
        <v>0.14947773389380212</v>
      </c>
      <c r="K1771" s="1">
        <f>'[1]Electricity and CHPs_CAP'!G$39</f>
        <v>0.10322556971089225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3.9541985073453599E-2</v>
      </c>
      <c r="K1772" s="1">
        <f>'[1]Electricity and CHPs_CAP'!G$40</f>
        <v>3.9733724405456951E-2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1.19697190798957E-2</v>
      </c>
      <c r="J1773" s="1">
        <f>'[1]Electricity and CHPs_CAP'!F$47</f>
        <v>2.8859896364398244E-2</v>
      </c>
      <c r="K1773" s="1">
        <f>'[1]Electricity and CHPs_CAP'!G$47</f>
        <v>1.4603184240844967E-2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4.1876894980295131E-3</v>
      </c>
      <c r="G1774" s="1">
        <f>'[1]Electricity and CHPs_CAP'!C$48</f>
        <v>4.4502016595324078E-3</v>
      </c>
      <c r="H1774" s="1">
        <f>'[1]Electricity and CHPs_CAP'!D$48</f>
        <v>3.3439056943881884E-2</v>
      </c>
      <c r="I1774" s="1">
        <f>'[1]Electricity and CHPs_CAP'!E$48</f>
        <v>3.7326309665611734E-2</v>
      </c>
      <c r="J1774" s="1">
        <f>'[1]Electricity and CHPs_CAP'!F$48</f>
        <v>7.7197390022222076E-2</v>
      </c>
      <c r="K1774" s="1">
        <f>'[1]Electricity and CHPs_CAP'!G$48</f>
        <v>6.9322257652714561E-2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3.8364549228421599E-3</v>
      </c>
      <c r="J1775" s="1">
        <f>'[1]Electricity and CHPs_CAP'!F$49</f>
        <v>1.0423080803701284E-2</v>
      </c>
      <c r="K1775" s="1">
        <f>'[1]Electricity and CHPs_CAP'!G$49</f>
        <v>8.0586542744519943E-3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1.2097755022895392E-2</v>
      </c>
      <c r="G1776" s="1">
        <f>'[1]Electricity and CHPs_CAP'!C$51</f>
        <v>6.5154067826019802E-3</v>
      </c>
      <c r="H1776" s="1">
        <f>'[1]Electricity and CHPs_CAP'!D$51</f>
        <v>6.6639840785518795E-2</v>
      </c>
      <c r="I1776" s="1">
        <f>'[1]Electricity and CHPs_CAP'!E$51</f>
        <v>7.2529068312913891E-2</v>
      </c>
      <c r="J1776" s="1">
        <f>'[1]Electricity and CHPs_CAP'!F$51</f>
        <v>9.8811745881441648E-2</v>
      </c>
      <c r="K1776" s="1">
        <f>'[1]Electricity and CHPs_CAP'!G$51</f>
        <v>6.5423273174807645E-2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1.3063676481064039E-2</v>
      </c>
      <c r="J1777" s="1">
        <f>'[1]Electricity and CHPs_CAP'!F$52</f>
        <v>4.2650604857336724E-2</v>
      </c>
      <c r="K1777" s="1">
        <f>'[1]Electricity and CHPs_CAP'!G$52</f>
        <v>2.8431528572332894E-2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7.3483220315446629E-2</v>
      </c>
      <c r="G1778" s="1">
        <f>'[1]Electricity and CHPs_CAP'!C$54</f>
        <v>8.5484424582336016E-2</v>
      </c>
      <c r="H1778" s="1">
        <f>'[1]Electricity and CHPs_CAP'!D$54</f>
        <v>0.1173489351668176</v>
      </c>
      <c r="I1778" s="1">
        <f>'[1]Electricity and CHPs_CAP'!E$54</f>
        <v>0.13935158782936308</v>
      </c>
      <c r="J1778" s="1">
        <f>'[1]Electricity and CHPs_CAP'!F$54</f>
        <v>0.18411615932605271</v>
      </c>
      <c r="K1778" s="1">
        <f>'[1]Electricity and CHPs_CAP'!G$54</f>
        <v>0.26057802985585049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6.5160709371316294E-2</v>
      </c>
      <c r="G1779" s="1">
        <f>'[1]Electricity and CHPs_CAP'!C$55</f>
        <v>6.8453093203284743E-2</v>
      </c>
      <c r="H1779" s="1">
        <f>'[1]Electricity and CHPs_CAP'!D$55</f>
        <v>0.11093580670241006</v>
      </c>
      <c r="I1779" s="1">
        <f>'[1]Electricity and CHPs_CAP'!E$55</f>
        <v>0.27891209001291495</v>
      </c>
      <c r="J1779" s="1">
        <f>'[1]Electricity and CHPs_CAP'!F$55</f>
        <v>0.26521588987046418</v>
      </c>
      <c r="K1779" s="1">
        <f>'[1]Electricity and CHPs_CAP'!G$55</f>
        <v>6.0163276289495735E-2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6.3434823266856804E-3</v>
      </c>
      <c r="J1780" s="1">
        <f>'[1]Electricity and CHPs_CAP'!F$58</f>
        <v>2.3502436269071132E-2</v>
      </c>
      <c r="K1780" s="1">
        <f>'[1]Electricity and CHPs_CAP'!G$58</f>
        <v>9.3464802923478151E-3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0.40812635750037518</v>
      </c>
      <c r="G1781" s="1">
        <f t="shared" ref="G1781:K1781" si="1158">SUM(G1782:G1787)</f>
        <v>0.38124774964435088</v>
      </c>
      <c r="H1781" s="1">
        <f t="shared" si="1158"/>
        <v>0.37549417479444874</v>
      </c>
      <c r="I1781" s="1">
        <f t="shared" si="1158"/>
        <v>0.36873784346491967</v>
      </c>
      <c r="J1781" s="1">
        <f t="shared" si="1158"/>
        <v>0.43672034252478303</v>
      </c>
      <c r="K1781" s="1">
        <f t="shared" si="1158"/>
        <v>0.50916876232092545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0.28167721933936812</v>
      </c>
      <c r="G1782" s="1">
        <f>'[1]Electricity and CHPs_CAP'!C$19</f>
        <v>0.27639053024545757</v>
      </c>
      <c r="H1782" s="1">
        <f>'[1]Electricity and CHPs_CAP'!D$19</f>
        <v>0.27660924801843478</v>
      </c>
      <c r="I1782" s="1">
        <f>'[1]Electricity and CHPs_CAP'!E$19</f>
        <v>0.27976730625255269</v>
      </c>
      <c r="J1782" s="1">
        <f>'[1]Electricity and CHPs_CAP'!F$19</f>
        <v>0.24694101552055786</v>
      </c>
      <c r="K1782" s="1">
        <f>'[1]Electricity and CHPs_CAP'!G$19</f>
        <v>0.18980483133940002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7.7993266577042003E-2</v>
      </c>
      <c r="K1783" s="1">
        <f>'[1]Electricity and CHPs_CAP'!G$20</f>
        <v>0.16652981849277954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7.6997891573550983E-2</v>
      </c>
      <c r="G1784" s="1">
        <f>'[1]Electricity and CHPs_CAP'!C$26</f>
        <v>7.2168907642609997E-2</v>
      </c>
      <c r="H1784" s="1">
        <f>'[1]Electricity and CHPs_CAP'!D$26</f>
        <v>7.2051635630408215E-2</v>
      </c>
      <c r="I1784" s="1">
        <f>'[1]Electricity and CHPs_CAP'!E$26</f>
        <v>7.0658567475260586E-2</v>
      </c>
      <c r="J1784" s="1">
        <f>'[1]Electricity and CHPs_CAP'!F$26</f>
        <v>5.8572187412566326E-2</v>
      </c>
      <c r="K1784" s="1">
        <f>'[1]Electricity and CHPs_CAP'!G$26</f>
        <v>5.0978037016600516E-2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2.31667560275736E-2</v>
      </c>
      <c r="K1785" s="1">
        <f>'[1]Electricity and CHPs_CAP'!G$27</f>
        <v>3.9723443430403661E-2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4.9451246587456088E-2</v>
      </c>
      <c r="G1786" s="1">
        <f>'[1]Electricity and CHPs_CAP'!C$44</f>
        <v>3.2688311756283325E-2</v>
      </c>
      <c r="H1786" s="1">
        <f>'[1]Electricity and CHPs_CAP'!D$44</f>
        <v>2.6833291145605731E-2</v>
      </c>
      <c r="I1786" s="1">
        <f>'[1]Electricity and CHPs_CAP'!E$44</f>
        <v>1.8311969737106359E-2</v>
      </c>
      <c r="J1786" s="1">
        <f>'[1]Electricity and CHPs_CAP'!F$44</f>
        <v>1.3843595833759577E-2</v>
      </c>
      <c r="K1786" s="1">
        <f>'[1]Electricity and CHPs_CAP'!G$44</f>
        <v>6.9299414686902006E-3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1.62035211532836E-2</v>
      </c>
      <c r="K1787" s="1">
        <f>'[1]Electricity and CHPs_CAP'!G$45</f>
        <v>5.5202690573051452E-2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6.939918335031646E-2</v>
      </c>
      <c r="G1788" s="1">
        <f t="shared" ref="G1788:K1788" si="1160">SUM(G1789:G1795)</f>
        <v>2.1056713546533611E-2</v>
      </c>
      <c r="H1788" s="1">
        <f t="shared" si="1160"/>
        <v>6.3153453775293231E-2</v>
      </c>
      <c r="I1788" s="1">
        <f t="shared" si="1160"/>
        <v>0.13532250229008749</v>
      </c>
      <c r="J1788" s="1">
        <f t="shared" si="1160"/>
        <v>0.28903017213015386</v>
      </c>
      <c r="K1788" s="1">
        <f t="shared" si="1160"/>
        <v>0.32745170302868915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5.5685283232112318E-2</v>
      </c>
      <c r="G1789" s="1">
        <f>'[1]Electricity and CHPs_CAP'!C$25</f>
        <v>1.5576839107114618E-3</v>
      </c>
      <c r="H1789" s="1">
        <f>'[1]Electricity and CHPs_CAP'!D$25</f>
        <v>2.1651787890569298E-2</v>
      </c>
      <c r="I1789" s="1">
        <f>'[1]Electricity and CHPs_CAP'!E$25</f>
        <v>2.2832859494969101E-2</v>
      </c>
      <c r="J1789" s="1">
        <f>'[1]Electricity and CHPs_CAP'!F$25</f>
        <v>8.1775232225981612E-2</v>
      </c>
      <c r="K1789" s="1">
        <f>'[1]Electricity and CHPs_CAP'!G$25</f>
        <v>8.0379715321676454E-2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1.02685731501562E-2</v>
      </c>
      <c r="K1790" s="1">
        <f>'[1]Electricity and CHPs_CAP'!G$31</f>
        <v>3.5941358143162315E-2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1.371390011820414E-2</v>
      </c>
      <c r="G1791" s="1">
        <f>'[1]Electricity and CHPs_CAP'!C$42</f>
        <v>1.9499029635822149E-2</v>
      </c>
      <c r="H1791" s="1">
        <f>'[1]Electricity and CHPs_CAP'!D$42</f>
        <v>4.1501665884723933E-2</v>
      </c>
      <c r="I1791" s="1">
        <f>'[1]Electricity and CHPs_CAP'!E$42</f>
        <v>7.2970209060905344E-2</v>
      </c>
      <c r="J1791" s="1">
        <f>'[1]Electricity and CHPs_CAP'!F$42</f>
        <v>5.8999441305204681E-2</v>
      </c>
      <c r="K1791" s="1">
        <f>'[1]Electricity and CHPs_CAP'!G$42</f>
        <v>8.7480462179241898E-3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7.1944480498294799E-2</v>
      </c>
      <c r="K1792" s="1">
        <f>'[1]Electricity and CHPs_CAP'!G$43</f>
        <v>0.15865105552337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1.126950601574978E-2</v>
      </c>
      <c r="J1793" s="1">
        <f>'[1]Electricity and CHPs_CAP'!F$50</f>
        <v>1.7727035341977504E-2</v>
      </c>
      <c r="K1793" s="1">
        <f>'[1]Electricity and CHPs_CAP'!G$50</f>
        <v>1.1468531460263894E-2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1.501911905978277E-2</v>
      </c>
      <c r="J1794" s="1">
        <f>'[1]Electricity and CHPs_CAP'!F$53</f>
        <v>2.5916715379486199E-2</v>
      </c>
      <c r="K1794" s="1">
        <f>'[1]Electricity and CHPs_CAP'!G$53</f>
        <v>2.0763571980924884E-2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1.3230808658680499E-2</v>
      </c>
      <c r="J1795" s="1">
        <f>'[1]Electricity and CHPs_CAP'!F$56</f>
        <v>2.2398694229052885E-2</v>
      </c>
      <c r="K1795" s="1">
        <f>'[1]Electricity and CHPs_CAP'!G$56</f>
        <v>1.1499424381367421E-2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9.0662068009806474E-2</v>
      </c>
      <c r="H1796" s="1">
        <f t="shared" si="1162"/>
        <v>0.32374627137001721</v>
      </c>
      <c r="I1796" s="1">
        <f t="shared" si="1162"/>
        <v>1.2927226475390563</v>
      </c>
      <c r="J1796" s="1">
        <f t="shared" si="1162"/>
        <v>3.0733462688832867</v>
      </c>
      <c r="K1796" s="1">
        <f t="shared" si="1162"/>
        <v>6.0120819734425899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9.0662068009806474E-2</v>
      </c>
      <c r="H1797" s="1">
        <f>'[1]Electricity and CHPs_CAP'!D$33</f>
        <v>0.32374627137001721</v>
      </c>
      <c r="I1797" s="1">
        <f>'[1]Electricity and CHPs_CAP'!E$33</f>
        <v>1.2927226475390563</v>
      </c>
      <c r="J1797" s="1">
        <f>'[1]Electricity and CHPs_CAP'!F$33</f>
        <v>3.0733462688832867</v>
      </c>
      <c r="K1797" s="1">
        <f>'[1]Electricity and CHPs_CAP'!G$33</f>
        <v>6.0120819734425899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4.3713088991181355</v>
      </c>
      <c r="H1798" s="1">
        <f t="shared" si="1163"/>
        <v>9.1895345178802117</v>
      </c>
      <c r="I1798" s="1">
        <f t="shared" si="1163"/>
        <v>10.775484785266642</v>
      </c>
      <c r="J1798" s="1">
        <f t="shared" si="1163"/>
        <v>20.122958349246428</v>
      </c>
      <c r="K1798" s="1">
        <f t="shared" si="1163"/>
        <v>33.018836914230086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4.4835074665564197E-2</v>
      </c>
      <c r="I1799" s="1">
        <f>'[1]Electricity and CHPs_CAP'!E$34</f>
        <v>9.8496927766428211E-2</v>
      </c>
      <c r="J1799" s="1">
        <f>'[1]Electricity and CHPs_CAP'!F$34</f>
        <v>0.62410699708814799</v>
      </c>
      <c r="K1799" s="1">
        <f>'[1]Electricity and CHPs_CAP'!G$34</f>
        <v>2.0894157540330989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1.6529284442371406</v>
      </c>
      <c r="H1800" s="1">
        <f>'[1]Electricity and CHPs_CAP'!D$35</f>
        <v>3.06118857891019</v>
      </c>
      <c r="I1800" s="1">
        <f>'[1]Electricity and CHPs_CAP'!E$35</f>
        <v>3.5495418182674303</v>
      </c>
      <c r="J1800" s="1">
        <f>'[1]Electricity and CHPs_CAP'!F$35</f>
        <v>9.8061220921199759</v>
      </c>
      <c r="K1800" s="1">
        <f>'[1]Electricity and CHPs_CAP'!G$35</f>
        <v>17.860557429775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1.1561153161053308</v>
      </c>
      <c r="H1801" s="1">
        <f>'[1]Electricity and CHPs_CAP'!D$36</f>
        <v>2.5687973044277279</v>
      </c>
      <c r="I1801" s="1">
        <f>'[1]Electricity and CHPs_CAP'!E$36</f>
        <v>2.979322558283469</v>
      </c>
      <c r="J1801" s="1">
        <f>'[1]Electricity and CHPs_CAP'!F$36</f>
        <v>4.017510932098042</v>
      </c>
      <c r="K1801" s="1">
        <f>'[1]Electricity and CHPs_CAP'!G$36</f>
        <v>5.4011755209149301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0.43916246689584959</v>
      </c>
      <c r="H1802" s="1">
        <f>'[1]Electricity and CHPs_CAP'!D$37</f>
        <v>1.3351187128381701</v>
      </c>
      <c r="I1802" s="1">
        <f>'[1]Electricity and CHPs_CAP'!E$37</f>
        <v>1.5584552737980042</v>
      </c>
      <c r="J1802" s="1">
        <f>'[1]Electricity and CHPs_CAP'!F$37</f>
        <v>2.1784159231127909</v>
      </c>
      <c r="K1802" s="1">
        <f>'[1]Electricity and CHPs_CAP'!G$37</f>
        <v>2.9509180182295998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1.1231026718798138</v>
      </c>
      <c r="H1803" s="1">
        <f>'[1]Electricity and CHPs_CAP'!D$38</f>
        <v>2.17959484703856</v>
      </c>
      <c r="I1803" s="1">
        <f>'[1]Electricity and CHPs_CAP'!E$38</f>
        <v>2.58966820715131</v>
      </c>
      <c r="J1803" s="1">
        <f>'[1]Electricity and CHPs_CAP'!F$38</f>
        <v>3.4968024048274691</v>
      </c>
      <c r="K1803" s="1">
        <f>'[1]Electricity and CHPs_CAP'!G$38</f>
        <v>4.71677019127746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4.43663407391982E-2</v>
      </c>
      <c r="K1804" s="1">
        <f>'[1]Electricity and CHPs_CAP'!G$32</f>
        <v>4.9289612039607515E-2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4.43663407391982E-2</v>
      </c>
      <c r="K1805" s="1">
        <f t="shared" si="1166"/>
        <v>4.9289612039607515E-2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3.2431362439626951E-2</v>
      </c>
      <c r="J1806" s="1">
        <f t="shared" si="1167"/>
        <v>0.11354925339291012</v>
      </c>
      <c r="K1806" s="1">
        <f t="shared" si="1167"/>
        <v>0.15924525448492169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2.4874918030731899E-2</v>
      </c>
      <c r="K1807" s="1">
        <f>'[1]Electricity and CHPs_CAP'!G$30</f>
        <v>2.6627358851963847E-2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2.3285426280077799E-2</v>
      </c>
      <c r="J1808" s="1">
        <f>'[1]Electricity and CHPs_CAP'!F$46</f>
        <v>7.0072887162806685E-2</v>
      </c>
      <c r="K1808" s="1">
        <f>'[1]Electricity and CHPs_CAP'!G$46</f>
        <v>0.10393199233100837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9.1459361595491503E-3</v>
      </c>
      <c r="J1809" s="1">
        <f>'[1]Electricity and CHPs_CAP'!F$57</f>
        <v>1.860144819937154E-2</v>
      </c>
      <c r="K1809" s="1">
        <f>'[1]Electricity and CHPs_CAP'!G$57</f>
        <v>2.8685903301949468E-2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0.65671539515815824</v>
      </c>
      <c r="G1810" s="1">
        <f t="shared" ref="G1810:K1810" si="1168">SUM(G1811:G1817)</f>
        <v>0.65664161752317163</v>
      </c>
      <c r="H1810" s="1">
        <f t="shared" si="1168"/>
        <v>0.66607687242175739</v>
      </c>
      <c r="I1810" s="1">
        <f t="shared" si="1168"/>
        <v>0.52984562195789664</v>
      </c>
      <c r="J1810" s="1">
        <f t="shared" si="1168"/>
        <v>0.86916606829643972</v>
      </c>
      <c r="K1810" s="1">
        <f t="shared" si="1168"/>
        <v>2.3990779382696883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9.9931648004013107E-2</v>
      </c>
      <c r="H1811" s="1">
        <f>'[1]Electricity and CHPs_CAP'!D$63</f>
        <v>9.990233522640099E-2</v>
      </c>
      <c r="I1811" s="1">
        <f>'[1]Electricity and CHPs_CAP'!E$63</f>
        <v>9.9855570118435599E-2</v>
      </c>
      <c r="J1811" s="1">
        <f>'[1]Electricity and CHPs_CAP'!F$63</f>
        <v>9.9931954791920297E-2</v>
      </c>
      <c r="K1811" s="1">
        <f>'[1]Electricity and CHPs_CAP'!G$63</f>
        <v>9.9963409676755613E-2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9.0844253381038603E-2</v>
      </c>
      <c r="G1812" s="1">
        <f>'[1]Electricity and CHPs_CAP'!C$64</f>
        <v>9.0819221279899137E-2</v>
      </c>
      <c r="H1812" s="1">
        <f>'[1]Electricity and CHPs_CAP'!D$64</f>
        <v>9.2668823276540996E-2</v>
      </c>
      <c r="I1812" s="1">
        <f>'[1]Electricity and CHPs_CAP'!E$64</f>
        <v>7.1564084130816247E-2</v>
      </c>
      <c r="J1812" s="1">
        <f>'[1]Electricity and CHPs_CAP'!F$64</f>
        <v>0.18542877780257283</v>
      </c>
      <c r="K1812" s="1">
        <f>'[1]Electricity and CHPs_CAP'!G$64</f>
        <v>0.97551681522602562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6.7919613216761404E-2</v>
      </c>
      <c r="G1813" s="1">
        <f>'[1]Electricity and CHPs_CAP'!C$65</f>
        <v>6.7920740826619613E-2</v>
      </c>
      <c r="H1813" s="1">
        <f>'[1]Electricity and CHPs_CAP'!D$65</f>
        <v>7.0345669911626774E-2</v>
      </c>
      <c r="I1813" s="1">
        <f>'[1]Electricity and CHPs_CAP'!E$65</f>
        <v>5.7717471162239416E-2</v>
      </c>
      <c r="J1813" s="1">
        <f>'[1]Electricity and CHPs_CAP'!F$65</f>
        <v>0.14778729527540757</v>
      </c>
      <c r="K1813" s="1">
        <f>'[1]Electricity and CHPs_CAP'!G$65</f>
        <v>0.80451846622067169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6.3484888470710696E-2</v>
      </c>
      <c r="G1814" s="1">
        <f>'[1]Electricity and CHPs_CAP'!C$66</f>
        <v>6.3496100573466357E-2</v>
      </c>
      <c r="H1814" s="1">
        <f>'[1]Electricity and CHPs_CAP'!D$66</f>
        <v>6.4708676647586713E-2</v>
      </c>
      <c r="I1814" s="1">
        <f>'[1]Electricity and CHPs_CAP'!E$66</f>
        <v>4.9988629200213699E-2</v>
      </c>
      <c r="J1814" s="1">
        <f>'[1]Electricity and CHPs_CAP'!F$66</f>
        <v>8.0688843270011856E-2</v>
      </c>
      <c r="K1814" s="1">
        <f>'[1]Electricity and CHPs_CAP'!G$66</f>
        <v>9.4331724518803631E-2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0.13532590394107219</v>
      </c>
      <c r="G1815" s="1">
        <f>'[1]Electricity and CHPs_CAP'!C$67</f>
        <v>0.1353247581605489</v>
      </c>
      <c r="H1815" s="1">
        <f>'[1]Electricity and CHPs_CAP'!D$67</f>
        <v>0.13664565193364892</v>
      </c>
      <c r="I1815" s="1">
        <f>'[1]Electricity and CHPs_CAP'!E$67</f>
        <v>0.10010648154978603</v>
      </c>
      <c r="J1815" s="1">
        <f>'[1]Electricity and CHPs_CAP'!F$67</f>
        <v>0.13617790724374759</v>
      </c>
      <c r="K1815" s="1">
        <f>'[1]Electricity and CHPs_CAP'!G$67</f>
        <v>0.16639460966254321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0.13555113051162915</v>
      </c>
      <c r="G1816" s="1">
        <f>'[1]Electricity and CHPs_CAP'!C$68</f>
        <v>0.13554831623803021</v>
      </c>
      <c r="H1816" s="1">
        <f>'[1]Electricity and CHPs_CAP'!D$68</f>
        <v>0.13689945059907713</v>
      </c>
      <c r="I1816" s="1">
        <f>'[1]Electricity and CHPs_CAP'!E$68</f>
        <v>0.10030247301304471</v>
      </c>
      <c r="J1816" s="1">
        <f>'[1]Electricity and CHPs_CAP'!F$68</f>
        <v>0.13805419129897367</v>
      </c>
      <c r="K1816" s="1">
        <f>'[1]Electricity and CHPs_CAP'!G$68</f>
        <v>0.16764095508653409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6.3589605636946184E-2</v>
      </c>
      <c r="G1817" s="1">
        <f>'[1]Electricity and CHPs_CAP'!C$69</f>
        <v>6.3600832440594307E-2</v>
      </c>
      <c r="H1817" s="1">
        <f>'[1]Electricity and CHPs_CAP'!D$69</f>
        <v>6.4906264826875865E-2</v>
      </c>
      <c r="I1817" s="1">
        <f>'[1]Electricity and CHPs_CAP'!E$69</f>
        <v>5.0310912783360945E-2</v>
      </c>
      <c r="J1817" s="1">
        <f>'[1]Electricity and CHPs_CAP'!F$69</f>
        <v>8.1097098613805846E-2</v>
      </c>
      <c r="K1817" s="1">
        <f>'[1]Electricity and CHPs_CAP'!G$69</f>
        <v>9.0711957878354468E-2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11.17480787456797</v>
      </c>
      <c r="G1818" s="3">
        <f t="shared" ref="G1818:K1818" si="1171">SUM(G1819,G1838)</f>
        <v>11.942284326139095</v>
      </c>
      <c r="H1818" s="3">
        <f t="shared" si="1171"/>
        <v>12.20770401530835</v>
      </c>
      <c r="I1818" s="3">
        <f t="shared" si="1171"/>
        <v>12.467108958848339</v>
      </c>
      <c r="J1818" s="3">
        <f t="shared" si="1171"/>
        <v>9.7978083482401317</v>
      </c>
      <c r="K1818" s="3">
        <f t="shared" si="1171"/>
        <v>8.7863279963898009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9.3052190972850504</v>
      </c>
      <c r="G1819" s="1">
        <f t="shared" ref="G1819:K1819" si="1172">SUM(G1820,G1823,G1825,G1828,G1830,G1832,G1834,G1836)</f>
        <v>9.9490272337531298</v>
      </c>
      <c r="H1819" s="1">
        <f t="shared" si="1172"/>
        <v>10.196309960170812</v>
      </c>
      <c r="I1819" s="1">
        <f t="shared" si="1172"/>
        <v>10.333853594032849</v>
      </c>
      <c r="J1819" s="1">
        <f t="shared" si="1172"/>
        <v>7.7695877497582773</v>
      </c>
      <c r="K1819" s="1">
        <f t="shared" si="1172"/>
        <v>6.7776119451836516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2.1137922521420447</v>
      </c>
      <c r="G1820" s="1">
        <f t="shared" ref="G1820:K1820" si="1173">SUM(G1821:G1822)</f>
        <v>2.4657587180037508</v>
      </c>
      <c r="H1820" s="1">
        <f t="shared" si="1173"/>
        <v>2.5867428809961814</v>
      </c>
      <c r="I1820" s="1">
        <f t="shared" si="1173"/>
        <v>2.7238167783094962</v>
      </c>
      <c r="J1820" s="1">
        <f t="shared" si="1173"/>
        <v>2.6452066010992561</v>
      </c>
      <c r="K1820" s="1">
        <f t="shared" si="1173"/>
        <v>4.7041959328191023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0.67348556343883859</v>
      </c>
      <c r="G1821" s="1" cm="1">
        <f t="array" ref="G1821">SUMPRODUCT(([1]OUT_FinalEnergyCons!$B$4:$B$10000="var_cap")*1,(ISNUMBER(SEARCH("RH*-SHELCBR",[1]OUT_FinalEnergyCons!$A$4:$A$10000)))*1,[1]OUT_FinalEnergyCons!E$4:E$10000)</f>
        <v>0.73207297074874078</v>
      </c>
      <c r="H1821" s="1" cm="1">
        <f t="array" ref="H1821">SUMPRODUCT(([1]OUT_FinalEnergyCons!$B$4:$B$10000="var_cap")*1,(ISNUMBER(SEARCH("RH*-SHELCBR",[1]OUT_FinalEnergyCons!$A$4:$A$10000)))*1,[1]OUT_FinalEnergyCons!F$4:F$10000)</f>
        <v>0.73381471779006902</v>
      </c>
      <c r="I1821" s="1" cm="1">
        <f t="array" ref="I1821">SUMPRODUCT(([1]OUT_FinalEnergyCons!$B$4:$B$10000="var_cap")*1,(ISNUMBER(SEARCH("RH*-SHELCBR",[1]OUT_FinalEnergyCons!$A$4:$A$10000)))*1,[1]OUT_FinalEnergyCons!G$4:G$10000)</f>
        <v>0.72135643388355786</v>
      </c>
      <c r="J1821" s="1" cm="1">
        <f t="array" ref="J1821">SUMPRODUCT(([1]OUT_FinalEnergyCons!$B$4:$B$10000="var_cap")*1,(ISNUMBER(SEARCH("RH*-SHELCBR",[1]OUT_FinalEnergyCons!$A$4:$A$10000)))*1,[1]OUT_FinalEnergyCons!H$4:H$10000)</f>
        <v>0.22669127232651928</v>
      </c>
      <c r="K1821" s="1" cm="1">
        <f t="array" ref="K1821">SUMPRODUCT(([1]OUT_FinalEnergyCons!$B$4:$B$10000="var_cap")*1,(ISNUMBER(SEARCH("RH*-SHELCBR",[1]OUT_FinalEnergyCons!$A$4:$A$10000)))*1,[1]OUT_FinalEnergyCons!I$4:I$10000)</f>
        <v>9.7354556341600423E-2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1.4403066887032061</v>
      </c>
      <c r="G1822" s="1" cm="1">
        <f t="array" ref="G1822">SUMPRODUCT(([1]OUT_FinalEnergyCons!$B$4:$B$10000="var_cap")*1,ISNUMBER(SEARCH("RH*-SHELCHP",[1]OUT_FinalEnergyCons!$A$4:$A$10000))*1,[1]OUT_FinalEnergyCons!E$4:E$10000)</f>
        <v>1.7336857472550098</v>
      </c>
      <c r="H1822" s="1" cm="1">
        <f t="array" ref="H1822">SUMPRODUCT(([1]OUT_FinalEnergyCons!$B$4:$B$10000="var_cap")*1,ISNUMBER(SEARCH("RH*-SHELCHP",[1]OUT_FinalEnergyCons!$A$4:$A$10000))*1,[1]OUT_FinalEnergyCons!F$4:F$10000)</f>
        <v>1.8529281632061125</v>
      </c>
      <c r="I1822" s="1" cm="1">
        <f t="array" ref="I1822">SUMPRODUCT(([1]OUT_FinalEnergyCons!$B$4:$B$10000="var_cap")*1,ISNUMBER(SEARCH("RH*-SHELCHP",[1]OUT_FinalEnergyCons!$A$4:$A$10000))*1,[1]OUT_FinalEnergyCons!G$4:G$10000)</f>
        <v>2.0024603444259386</v>
      </c>
      <c r="J1822" s="1" cm="1">
        <f t="array" ref="J1822">SUMPRODUCT(([1]OUT_FinalEnergyCons!$B$4:$B$10000="var_cap")*1,ISNUMBER(SEARCH("RH*-SHELCHP",[1]OUT_FinalEnergyCons!$A$4:$A$10000))*1,[1]OUT_FinalEnergyCons!H$4:H$10000)</f>
        <v>2.4185153287727368</v>
      </c>
      <c r="K1822" s="1" cm="1">
        <f t="array" ref="K1822">SUMPRODUCT(([1]OUT_FinalEnergyCons!$B$4:$B$10000="var_cap")*1,ISNUMBER(SEARCH("RH*-SHELCHP",[1]OUT_FinalEnergyCons!$A$4:$A$10000))*1,[1]OUT_FinalEnergyCons!I$4:I$10000)</f>
        <v>4.6068413764775018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3.4065359074851873</v>
      </c>
      <c r="H1823" s="1">
        <f t="shared" si="1178"/>
        <v>3.404887677787233</v>
      </c>
      <c r="I1823" s="1">
        <f t="shared" si="1178"/>
        <v>3.4030743920935684</v>
      </c>
      <c r="J1823" s="1">
        <f t="shared" si="1178"/>
        <v>1.5336703572609109</v>
      </c>
      <c r="K1823" s="1">
        <f t="shared" si="1178"/>
        <v>2.6780612136672044E-2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3.4065359074851873</v>
      </c>
      <c r="H1824" s="1" cm="1">
        <f t="array" ref="H1824">SUMPRODUCT(([1]OUT_FinalEnergyCons!$B$4:$B$10000="var_cap")*1, (ISNUMBER(SEARCH("RH*-SHLFOBR",[1]OUT_FinalEnergyCons!$A$4:$A$10000)))*1,[1]OUT_FinalEnergyCons!F$4:F$10000)</f>
        <v>3.404887677787233</v>
      </c>
      <c r="I1824" s="1" cm="1">
        <f t="array" ref="I1824">SUMPRODUCT(([1]OUT_FinalEnergyCons!$B$4:$B$10000="var_cap")*1, (ISNUMBER(SEARCH("RH*-SHLFOBR",[1]OUT_FinalEnergyCons!$A$4:$A$10000)))*1,[1]OUT_FinalEnergyCons!G$4:G$10000)</f>
        <v>3.4030743920935684</v>
      </c>
      <c r="J1824" s="1" cm="1">
        <f t="array" ref="J1824">SUMPRODUCT(([1]OUT_FinalEnergyCons!$B$4:$B$10000="var_cap")*1, (ISNUMBER(SEARCH("RH*-SHLFOBR",[1]OUT_FinalEnergyCons!$A$4:$A$10000)))*1,[1]OUT_FinalEnergyCons!H$4:H$10000)</f>
        <v>1.5336703572609109</v>
      </c>
      <c r="K1824" s="1" cm="1">
        <f t="array" ref="K1824">SUMPRODUCT(([1]OUT_FinalEnergyCons!$B$4:$B$10000="var_cap")*1, (ISNUMBER(SEARCH("RH*-SHLFOBR",[1]OUT_FinalEnergyCons!$A$4:$A$10000)))*1,[1]OUT_FinalEnergyCons!I$4:I$10000)</f>
        <v>2.6780612136672044E-2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2.7687673661659522</v>
      </c>
      <c r="G1825" s="1">
        <f t="shared" ref="G1825:K1825" si="1181">SUM(G1826:G1827)</f>
        <v>2.9790204867072529</v>
      </c>
      <c r="H1825" s="1">
        <f t="shared" si="1181"/>
        <v>3.0619448272794245</v>
      </c>
      <c r="I1825" s="1">
        <f t="shared" si="1181"/>
        <v>3.0621192487736608</v>
      </c>
      <c r="J1825" s="1">
        <f t="shared" si="1181"/>
        <v>2.4044906167411035</v>
      </c>
      <c r="K1825" s="1">
        <f t="shared" si="1181"/>
        <v>1.1323134240132322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2.9786274520455072</v>
      </c>
      <c r="H1826" s="1" cm="1">
        <f t="array" ref="H1826">SUMPRODUCT(([1]OUT_FinalEnergyCons!$B$4:$B$10000="var_cap")*1, (ISNUMBER(SEARCH("RH*-SHNGABR",[1]OUT_FinalEnergyCons!$A$4:$A$10000)))*1,[1]OUT_FinalEnergyCons!F$4:F$10000)</f>
        <v>2.9769992561657288</v>
      </c>
      <c r="I1826" s="1" cm="1">
        <f t="array" ref="I1826">SUMPRODUCT(([1]OUT_FinalEnergyCons!$B$4:$B$10000="var_cap")*1, (ISNUMBER(SEARCH("RH*-SHNGABR",[1]OUT_FinalEnergyCons!$A$4:$A$10000)))*1,[1]OUT_FinalEnergyCons!G$4:G$10000)</f>
        <v>2.9726315617459815</v>
      </c>
      <c r="J1826" s="1" cm="1">
        <f t="array" ref="J1826">SUMPRODUCT(([1]OUT_FinalEnergyCons!$B$4:$B$10000="var_cap")*1, (ISNUMBER(SEARCH("RH*-SHNGABR",[1]OUT_FinalEnergyCons!$A$4:$A$10000)))*1,[1]OUT_FinalEnergyCons!H$4:H$10000)</f>
        <v>2.2430323070664948</v>
      </c>
      <c r="K1826" s="1" cm="1">
        <f t="array" ref="K1826">SUMPRODUCT(([1]OUT_FinalEnergyCons!$B$4:$B$10000="var_cap")*1, (ISNUMBER(SEARCH("RH*-SHNGABR",[1]OUT_FinalEnergyCons!$A$4:$A$10000)))*1,[1]OUT_FinalEnergyCons!I$4:I$10000)</f>
        <v>1.0422241520146445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1.33149276024642E-5</v>
      </c>
      <c r="G1827" s="1" cm="1">
        <f t="array" ref="G1827">SUMPRODUCT(([1]OUT_FinalEnergyCons!$B$4:$B$10000="var_cap")*1,ISNUMBER(SEARCH("RH*-SHngahp",[1]OUT_FinalEnergyCons!$A$4:$A$10000))*1,[1]OUT_FinalEnergyCons!E$4:E$10000)</f>
        <v>3.9303466174574187E-4</v>
      </c>
      <c r="H1827" s="1" cm="1">
        <f t="array" ref="H1827">SUMPRODUCT(([1]OUT_FinalEnergyCons!$B$4:$B$10000="var_cap")*1,ISNUMBER(SEARCH("RH*-SHngahp",[1]OUT_FinalEnergyCons!$A$4:$A$10000))*1,[1]OUT_FinalEnergyCons!F$4:F$10000)</f>
        <v>8.4945571113695661E-2</v>
      </c>
      <c r="I1827" s="1" cm="1">
        <f t="array" ref="I1827">SUMPRODUCT(([1]OUT_FinalEnergyCons!$B$4:$B$10000="var_cap")*1,ISNUMBER(SEARCH("RH*-SHngahp",[1]OUT_FinalEnergyCons!$A$4:$A$10000))*1,[1]OUT_FinalEnergyCons!G$4:G$10000)</f>
        <v>8.9487687027679313E-2</v>
      </c>
      <c r="J1827" s="1" cm="1">
        <f t="array" ref="J1827">SUMPRODUCT(([1]OUT_FinalEnergyCons!$B$4:$B$10000="var_cap")*1,ISNUMBER(SEARCH("RH*-SHngahp",[1]OUT_FinalEnergyCons!$A$4:$A$10000))*1,[1]OUT_FinalEnergyCons!H$4:H$10000)</f>
        <v>0.16145830967460886</v>
      </c>
      <c r="K1827" s="1" cm="1">
        <f t="array" ref="K1827">SUMPRODUCT(([1]OUT_FinalEnergyCons!$B$4:$B$10000="var_cap")*1,ISNUMBER(SEARCH("RH*-SHngahp",[1]OUT_FinalEnergyCons!$A$4:$A$10000))*1,[1]OUT_FinalEnergyCons!I$4:I$10000)</f>
        <v>9.0089271998587794E-2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6.9949286963510854E-3</v>
      </c>
      <c r="H1828" s="1">
        <f t="shared" si="1185"/>
        <v>6.9843524772301548E-3</v>
      </c>
      <c r="I1828" s="1">
        <f t="shared" si="1185"/>
        <v>6.9536172747924748E-3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6.9949286963510854E-3</v>
      </c>
      <c r="H1829" s="1" cm="1">
        <f t="array" ref="H1829">SUMPRODUCT(([1]OUT_FinalEnergyCons!$B$4:$B$10000="var_cap")*1, (ISNUMBER(SEARCH("RH*-SHCOABR",[1]OUT_FinalEnergyCons!$A$4:$A$10000)))*1,[1]OUT_FinalEnergyCons!F$4:F$10000)</f>
        <v>6.9843524772301548E-3</v>
      </c>
      <c r="I1829" s="1" cm="1">
        <f t="array" ref="I1829">SUMPRODUCT(([1]OUT_FinalEnergyCons!$B$4:$B$10000="var_cap")*1, (ISNUMBER(SEARCH("RH*-SHCOABR",[1]OUT_FinalEnergyCons!$A$4:$A$10000)))*1,[1]OUT_FinalEnergyCons!G$4:G$10000)</f>
        <v>6.9536172747924748E-3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0.68966159940091742</v>
      </c>
      <c r="G1830" s="1">
        <f t="shared" ref="G1830:K1830" si="1187">G1831</f>
        <v>0.70325098416924792</v>
      </c>
      <c r="H1830" s="1">
        <f t="shared" si="1187"/>
        <v>0.69209983397241237</v>
      </c>
      <c r="I1830" s="1">
        <f t="shared" si="1187"/>
        <v>0.6877629003481186</v>
      </c>
      <c r="J1830" s="1">
        <f t="shared" si="1187"/>
        <v>0.51879012078529474</v>
      </c>
      <c r="K1830" s="1">
        <f t="shared" si="1187"/>
        <v>0.25250898214785428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0.68966159940091742</v>
      </c>
      <c r="G1831" s="1" cm="1">
        <f t="array" ref="G1831">SUMPRODUCT(([1]OUT_FinalEnergyCons!$B$4:$B$10000="var_cap")*1, (ISNUMBER(SEARCH("RH*-SHWODBR",[1]OUT_FinalEnergyCons!$A$4:$A$10000)))*1,[1]OUT_FinalEnergyCons!E$4:E$10000)</f>
        <v>0.70325098416924792</v>
      </c>
      <c r="H1831" s="1" cm="1">
        <f t="array" ref="H1831">SUMPRODUCT(([1]OUT_FinalEnergyCons!$B$4:$B$10000="var_cap")*1, (ISNUMBER(SEARCH("RH*-SHWODBR",[1]OUT_FinalEnergyCons!$A$4:$A$10000)))*1,[1]OUT_FinalEnergyCons!F$4:F$10000)</f>
        <v>0.69209983397241237</v>
      </c>
      <c r="I1831" s="1" cm="1">
        <f t="array" ref="I1831">SUMPRODUCT(([1]OUT_FinalEnergyCons!$B$4:$B$10000="var_cap")*1, (ISNUMBER(SEARCH("RH*-SHWODBR",[1]OUT_FinalEnergyCons!$A$4:$A$10000)))*1,[1]OUT_FinalEnergyCons!G$4:G$10000)</f>
        <v>0.6877629003481186</v>
      </c>
      <c r="J1831" s="1" cm="1">
        <f t="array" ref="J1831">SUMPRODUCT(([1]OUT_FinalEnergyCons!$B$4:$B$10000="var_cap")*1, (ISNUMBER(SEARCH("RH*-SHWODBR",[1]OUT_FinalEnergyCons!$A$4:$A$10000)))*1,[1]OUT_FinalEnergyCons!H$4:H$10000)</f>
        <v>0.51879012078529474</v>
      </c>
      <c r="K1831" s="1" cm="1">
        <f t="array" ref="K1831">SUMPRODUCT(([1]OUT_FinalEnergyCons!$B$4:$B$10000="var_cap")*1, (ISNUMBER(SEARCH("RH*-SHWODBR",[1]OUT_FinalEnergyCons!$A$4:$A$10000)))*1,[1]OUT_FinalEnergyCons!I$4:I$10000)</f>
        <v>0.25250898214785428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0.20453889643114204</v>
      </c>
      <c r="G1832" s="1">
        <f t="shared" ref="G1832:K1832" si="1190">G1833</f>
        <v>0.25076659624756381</v>
      </c>
      <c r="H1832" s="1">
        <f t="shared" si="1190"/>
        <v>0.26412738598576868</v>
      </c>
      <c r="I1832" s="1">
        <f t="shared" si="1190"/>
        <v>0.26731304329256034</v>
      </c>
      <c r="J1832" s="1">
        <f t="shared" si="1190"/>
        <v>0.29163670738379477</v>
      </c>
      <c r="K1832" s="1">
        <f t="shared" si="1190"/>
        <v>0.29251060736786327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0.20453889643114204</v>
      </c>
      <c r="G1833" s="1" cm="1">
        <f t="array" ref="G1833">SUMPRODUCT(([1]OUT_FinalEnergyCons!$B$4:$B$10000="var_cap")*1, (ISNUMBER(SEARCH("RH*-SHPLTBR",[1]OUT_FinalEnergyCons!$A$4:$A$10000)))*1,[1]OUT_FinalEnergyCons!E$4:E$10000)</f>
        <v>0.25076659624756381</v>
      </c>
      <c r="H1833" s="1" cm="1">
        <f t="array" ref="H1833">SUMPRODUCT(([1]OUT_FinalEnergyCons!$B$4:$B$10000="var_cap")*1, (ISNUMBER(SEARCH("RH*-SHPLTBR",[1]OUT_FinalEnergyCons!$A$4:$A$10000)))*1,[1]OUT_FinalEnergyCons!F$4:F$10000)</f>
        <v>0.26412738598576868</v>
      </c>
      <c r="I1833" s="1" cm="1">
        <f t="array" ref="I1833">SUMPRODUCT(([1]OUT_FinalEnergyCons!$B$4:$B$10000="var_cap")*1, (ISNUMBER(SEARCH("RH*-SHPLTBR",[1]OUT_FinalEnergyCons!$A$4:$A$10000)))*1,[1]OUT_FinalEnergyCons!G$4:G$10000)</f>
        <v>0.26731304329256034</v>
      </c>
      <c r="J1833" s="1" cm="1">
        <f t="array" ref="J1833">SUMPRODUCT(([1]OUT_FinalEnergyCons!$B$4:$B$10000="var_cap")*1, (ISNUMBER(SEARCH("RH*-SHPLTBR",[1]OUT_FinalEnergyCons!$A$4:$A$10000)))*1,[1]OUT_FinalEnergyCons!H$4:H$10000)</f>
        <v>0.29163670738379477</v>
      </c>
      <c r="K1833" s="1" cm="1">
        <f t="array" ref="K1833">SUMPRODUCT(([1]OUT_FinalEnergyCons!$B$4:$B$10000="var_cap")*1, (ISNUMBER(SEARCH("RH*-SHPLTBR",[1]OUT_FinalEnergyCons!$A$4:$A$10000)))*1,[1]OUT_FinalEnergyCons!I$4:I$10000)</f>
        <v>0.29251060736786327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0.1795230016725623</v>
      </c>
      <c r="I1834" s="1">
        <f t="shared" si="1193"/>
        <v>0.18281361394065301</v>
      </c>
      <c r="J1834" s="1">
        <f t="shared" si="1193"/>
        <v>0.37579334648791707</v>
      </c>
      <c r="K1834" s="1">
        <f t="shared" si="1193"/>
        <v>0.36930238669892612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0.1795230016725623</v>
      </c>
      <c r="I1835" s="1" cm="1">
        <f t="array" ref="I1835">SUMPRODUCT(([1]OUT_FinalEnergyCons!$B$4:$B$10000="var_cap")*1, (ISNUMBER(SEARCH("RH*-SHSOLBR",[1]OUT_FinalEnergyCons!$A$4:$A$10000)))*1,[1]OUT_FinalEnergyCons!G$4:G$10000)</f>
        <v>0.18281361394065301</v>
      </c>
      <c r="J1835" s="1" cm="1">
        <f t="array" ref="J1835">SUMPRODUCT(([1]OUT_FinalEnergyCons!$B$4:$B$10000="var_cap")*1, (ISNUMBER(SEARCH("RH*-SHSOLBR",[1]OUT_FinalEnergyCons!$A$4:$A$10000)))*1,[1]OUT_FinalEnergyCons!H$4:H$10000)</f>
        <v>0.37579334648791707</v>
      </c>
      <c r="K1835" s="1" cm="1">
        <f t="array" ref="K1835">SUMPRODUCT(([1]OUT_FinalEnergyCons!$B$4:$B$10000="var_cap")*1, (ISNUMBER(SEARCH("RH*-SHSOLBR",[1]OUT_FinalEnergyCons!$A$4:$A$10000)))*1,[1]OUT_FinalEnergyCons!I$4:I$10000)</f>
        <v>0.36930238669892612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1.8695887772829189</v>
      </c>
      <c r="G1838" s="1">
        <f t="shared" ref="G1838" si="1199">SUM(G1839,G1842,G1844,G1847,G1849,G1851,G1853,G1855)</f>
        <v>1.9932570923859652</v>
      </c>
      <c r="H1838" s="1">
        <f t="shared" ref="H1838" si="1200">SUM(H1839,H1842,H1844,H1847,H1849,H1851,H1853,H1855)</f>
        <v>2.0113940551375382</v>
      </c>
      <c r="I1838" s="1">
        <f t="shared" ref="I1838" si="1201">SUM(I1839,I1842,I1844,I1847,I1849,I1851,I1853,I1855)</f>
        <v>2.1332553648154908</v>
      </c>
      <c r="J1838" s="1">
        <f t="shared" ref="J1838" si="1202">SUM(J1839,J1842,J1844,J1847,J1849,J1851,J1853,J1855)</f>
        <v>2.0282205984818553</v>
      </c>
      <c r="K1838" s="1">
        <f t="shared" ref="K1838" si="1203">SUM(K1839,K1842,K1844,K1847,K1849,K1851,K1853,K1855)</f>
        <v>2.0087160512061493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0.65953066876077449</v>
      </c>
      <c r="G1839" s="1">
        <f t="shared" ref="G1839" si="1205">SUM(G1840:G1841)</f>
        <v>0.73486486684212649</v>
      </c>
      <c r="H1839" s="1">
        <f t="shared" ref="H1839" si="1206">SUM(H1840:H1841)</f>
        <v>1.0629761192090073</v>
      </c>
      <c r="I1839" s="1">
        <f t="shared" ref="I1839" si="1207">SUM(I1840:I1841)</f>
        <v>1.2397939396392685</v>
      </c>
      <c r="J1839" s="1">
        <f t="shared" ref="J1839" si="1208">SUM(J1840:J1841)</f>
        <v>1.2056355211282654</v>
      </c>
      <c r="K1839" s="1">
        <f t="shared" ref="K1839" si="1209">SUM(K1840:K1841)</f>
        <v>1.3704916689647997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0.44430301128620309</v>
      </c>
      <c r="G1840" s="1" cm="1">
        <f t="array" ref="G1840">SUMPRODUCT(([1]OUT_FinalEnergyCons!$B$4:$B$10000="var_cap")*1,(ISNUMBER(SEARCH("RH*-WHELCBR",[1]OUT_FinalEnergyCons!$A$4:$A$10000)))*1,[1]OUT_FinalEnergyCons!E$4:E$10000)</f>
        <v>0.48267012480830834</v>
      </c>
      <c r="H1840" s="1" cm="1">
        <f t="array" ref="H1840">SUMPRODUCT(([1]OUT_FinalEnergyCons!$B$4:$B$10000="var_cap")*1,(ISNUMBER(SEARCH("RH*-WHELCBR",[1]OUT_FinalEnergyCons!$A$4:$A$10000)))*1,[1]OUT_FinalEnergyCons!F$4:F$10000)</f>
        <v>0.48300705974567043</v>
      </c>
      <c r="I1840" s="1" cm="1">
        <f t="array" ref="I1840">SUMPRODUCT(([1]OUT_FinalEnergyCons!$B$4:$B$10000="var_cap")*1,(ISNUMBER(SEARCH("RH*-WHELCBR",[1]OUT_FinalEnergyCons!$A$4:$A$10000)))*1,[1]OUT_FinalEnergyCons!G$4:G$10000)</f>
        <v>0.48099471736723981</v>
      </c>
      <c r="J1840" s="1" cm="1">
        <f t="array" ref="J1840">SUMPRODUCT(([1]OUT_FinalEnergyCons!$B$4:$B$10000="var_cap")*1,(ISNUMBER(SEARCH("RH*-WHELCBR",[1]OUT_FinalEnergyCons!$A$4:$A$10000)))*1,[1]OUT_FinalEnergyCons!H$4:H$10000)</f>
        <v>0.12713915986507918</v>
      </c>
      <c r="K1840" s="1" cm="1">
        <f t="array" ref="K1840">SUMPRODUCT(([1]OUT_FinalEnergyCons!$B$4:$B$10000="var_cap")*1,(ISNUMBER(SEARCH("RH*-WHELCBR",[1]OUT_FinalEnergyCons!$A$4:$A$10000)))*1,[1]OUT_FinalEnergyCons!I$4:I$10000)</f>
        <v>5.9894568399945072E-2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0.21522765747457145</v>
      </c>
      <c r="G1841" s="1" cm="1">
        <f t="array" ref="G1841">SUMPRODUCT(([1]OUT_FinalEnergyCons!$B$4:$B$10000="var_cap")*1,ISNUMBER(SEARCH("RH*-WHELCHP",[1]OUT_FinalEnergyCons!$A$4:$A$10000))*1,[1]OUT_FinalEnergyCons!E$4:E$10000)</f>
        <v>0.25219474203381814</v>
      </c>
      <c r="H1841" s="1" cm="1">
        <f t="array" ref="H1841">SUMPRODUCT(([1]OUT_FinalEnergyCons!$B$4:$B$10000="var_cap")*1,ISNUMBER(SEARCH("RH*-WHELCHP",[1]OUT_FinalEnergyCons!$A$4:$A$10000))*1,[1]OUT_FinalEnergyCons!F$4:F$10000)</f>
        <v>0.57996905946333677</v>
      </c>
      <c r="I1841" s="1" cm="1">
        <f t="array" ref="I1841">SUMPRODUCT(([1]OUT_FinalEnergyCons!$B$4:$B$10000="var_cap")*1,ISNUMBER(SEARCH("RH*-WHELCHP",[1]OUT_FinalEnergyCons!$A$4:$A$10000))*1,[1]OUT_FinalEnergyCons!G$4:G$10000)</f>
        <v>0.75879922227202878</v>
      </c>
      <c r="J1841" s="1" cm="1">
        <f t="array" ref="J1841">SUMPRODUCT(([1]OUT_FinalEnergyCons!$B$4:$B$10000="var_cap")*1,ISNUMBER(SEARCH("RH*-WHELCHP",[1]OUT_FinalEnergyCons!$A$4:$A$10000))*1,[1]OUT_FinalEnergyCons!H$4:H$10000)</f>
        <v>1.0784963612631862</v>
      </c>
      <c r="K1841" s="1" cm="1">
        <f t="array" ref="K1841">SUMPRODUCT(([1]OUT_FinalEnergyCons!$B$4:$B$10000="var_cap")*1,ISNUMBER(SEARCH("RH*-WHELCHP",[1]OUT_FinalEnergyCons!$A$4:$A$10000))*1,[1]OUT_FinalEnergyCons!I$4:I$10000)</f>
        <v>1.3105971005648547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0.47741583232384616</v>
      </c>
      <c r="H1842" s="1">
        <f t="shared" ref="H1842" si="1214">H1843</f>
        <v>0.151742525709603</v>
      </c>
      <c r="I1842" s="1">
        <f t="shared" ref="I1842" si="1215">I1843</f>
        <v>9.4264894149446554E-2</v>
      </c>
      <c r="J1842" s="1">
        <f t="shared" ref="J1842" si="1216">J1843</f>
        <v>9.2514859859574028E-3</v>
      </c>
      <c r="K1842" s="1">
        <f t="shared" ref="K1842" si="1217">K1843</f>
        <v>3.0578095354921401E-3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0.47741583232384616</v>
      </c>
      <c r="H1843" s="1" cm="1">
        <f t="array" ref="H1843">SUMPRODUCT(([1]OUT_FinalEnergyCons!$B$4:$B$10000="var_cap")*1, (ISNUMBER(SEARCH("RH*-WHLFOBR",[1]OUT_FinalEnergyCons!$A$4:$A$10000)))*1,[1]OUT_FinalEnergyCons!F$4:F$10000)</f>
        <v>0.151742525709603</v>
      </c>
      <c r="I1843" s="1" cm="1">
        <f t="array" ref="I1843">SUMPRODUCT(([1]OUT_FinalEnergyCons!$B$4:$B$10000="var_cap")*1, (ISNUMBER(SEARCH("RH*-WHLFOBR",[1]OUT_FinalEnergyCons!$A$4:$A$10000)))*1,[1]OUT_FinalEnergyCons!G$4:G$10000)</f>
        <v>9.4264894149446554E-2</v>
      </c>
      <c r="J1843" s="1" cm="1">
        <f t="array" ref="J1843">SUMPRODUCT(([1]OUT_FinalEnergyCons!$B$4:$B$10000="var_cap")*1, (ISNUMBER(SEARCH("RH*-WHLFOBR",[1]OUT_FinalEnergyCons!$A$4:$A$10000)))*1,[1]OUT_FinalEnergyCons!H$4:H$10000)</f>
        <v>9.2514859859574028E-3</v>
      </c>
      <c r="K1843" s="1" cm="1">
        <f t="array" ref="K1843">SUMPRODUCT(([1]OUT_FinalEnergyCons!$B$4:$B$10000="var_cap")*1, (ISNUMBER(SEARCH("RH*-WHLFOBR",[1]OUT_FinalEnergyCons!$A$4:$A$10000)))*1,[1]OUT_FinalEnergyCons!I$4:I$10000)</f>
        <v>3.0578095354921401E-3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0.43643082920412374</v>
      </c>
      <c r="H1844" s="1">
        <f t="shared" ref="H1844" si="1221">SUM(H1845:H1846)</f>
        <v>0.45405326149452546</v>
      </c>
      <c r="I1844" s="1">
        <f t="shared" ref="I1844" si="1222">SUM(I1845:I1846)</f>
        <v>0.45437067404380455</v>
      </c>
      <c r="J1844" s="1">
        <f t="shared" ref="J1844" si="1223">SUM(J1845:J1846)</f>
        <v>0.30065835439011407</v>
      </c>
      <c r="K1844" s="1">
        <f t="shared" ref="K1844" si="1224">SUM(K1845:K1846)</f>
        <v>0.14377352061705803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0.43630369889972087</v>
      </c>
      <c r="H1845" s="1" cm="1">
        <f t="array" ref="H1845">SUMPRODUCT(([1]OUT_FinalEnergyCons!$B$4:$B$10000="var_cap")*1, (ISNUMBER(SEARCH("RH*-WHNGABR",[1]OUT_FinalEnergyCons!$A$4:$A$10000)))*1,[1]OUT_FinalEnergyCons!F$4:F$10000)</f>
        <v>0.43617578569024029</v>
      </c>
      <c r="I1845" s="1" cm="1">
        <f t="array" ref="I1845">SUMPRODUCT(([1]OUT_FinalEnergyCons!$B$4:$B$10000="var_cap")*1, (ISNUMBER(SEARCH("RH*-WHNGABR",[1]OUT_FinalEnergyCons!$A$4:$A$10000)))*1,[1]OUT_FinalEnergyCons!G$4:G$10000)</f>
        <v>0.43574647392602589</v>
      </c>
      <c r="J1845" s="1" cm="1">
        <f t="array" ref="J1845">SUMPRODUCT(([1]OUT_FinalEnergyCons!$B$4:$B$10000="var_cap")*1, (ISNUMBER(SEARCH("RH*-WHNGABR",[1]OUT_FinalEnergyCons!$A$4:$A$10000)))*1,[1]OUT_FinalEnergyCons!H$4:H$10000)</f>
        <v>0.26067715434451294</v>
      </c>
      <c r="K1845" s="1" cm="1">
        <f t="array" ref="K1845">SUMPRODUCT(([1]OUT_FinalEnergyCons!$B$4:$B$10000="var_cap")*1, (ISNUMBER(SEARCH("RH*-WHNGABR",[1]OUT_FinalEnergyCons!$A$4:$A$10000)))*1,[1]OUT_FinalEnergyCons!I$4:I$10000)</f>
        <v>0.1253800243598332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1.2713030440286753E-4</v>
      </c>
      <c r="H1846" s="1" cm="1">
        <f t="array" ref="H1846">SUMPRODUCT(([1]OUT_FinalEnergyCons!$B$4:$B$10000="var_cap")*1,ISNUMBER(SEARCH("RH*-WHngahp",[1]OUT_FinalEnergyCons!$A$4:$A$10000))*1,[1]OUT_FinalEnergyCons!F$4:F$10000)</f>
        <v>1.7877475804285191E-2</v>
      </c>
      <c r="I1846" s="1" cm="1">
        <f t="array" ref="I1846">SUMPRODUCT(([1]OUT_FinalEnergyCons!$B$4:$B$10000="var_cap")*1,ISNUMBER(SEARCH("RH*-WHngahp",[1]OUT_FinalEnergyCons!$A$4:$A$10000))*1,[1]OUT_FinalEnergyCons!G$4:G$10000)</f>
        <v>1.8624200117778638E-2</v>
      </c>
      <c r="J1846" s="1" cm="1">
        <f t="array" ref="J1846">SUMPRODUCT(([1]OUT_FinalEnergyCons!$B$4:$B$10000="var_cap")*1,ISNUMBER(SEARCH("RH*-WHngahp",[1]OUT_FinalEnergyCons!$A$4:$A$10000))*1,[1]OUT_FinalEnergyCons!H$4:H$10000)</f>
        <v>3.9981200045601135E-2</v>
      </c>
      <c r="K1846" s="1" cm="1">
        <f t="array" ref="K1846">SUMPRODUCT(([1]OUT_FinalEnergyCons!$B$4:$B$10000="var_cap")*1,ISNUMBER(SEARCH("RH*-WHngahp",[1]OUT_FinalEnergyCons!$A$4:$A$10000))*1,[1]OUT_FinalEnergyCons!I$4:I$10000)</f>
        <v>1.8393496257224837E-2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4.1688263144062994E-2</v>
      </c>
      <c r="H1849" s="1">
        <f t="shared" ref="H1849" si="1236">H1850</f>
        <v>3.3171574159699777E-2</v>
      </c>
      <c r="I1849" s="1">
        <f t="shared" ref="I1849" si="1237">I1850</f>
        <v>3.0673706079716256E-2</v>
      </c>
      <c r="J1849" s="1">
        <f t="shared" ref="J1849" si="1238">J1850</f>
        <v>2.0552199280416697E-2</v>
      </c>
      <c r="K1849" s="1">
        <f t="shared" ref="K1849" si="1239">K1850</f>
        <v>1.0061972924627034E-2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4.1688263144062994E-2</v>
      </c>
      <c r="H1850" s="1" cm="1">
        <f t="array" ref="H1850">SUMPRODUCT(([1]OUT_FinalEnergyCons!$B$4:$B$10000="var_cap")*1, (ISNUMBER(SEARCH("RH*-WHWODBR",[1]OUT_FinalEnergyCons!$A$4:$A$10000)))*1,[1]OUT_FinalEnergyCons!F$4:F$10000)</f>
        <v>3.3171574159699777E-2</v>
      </c>
      <c r="I1850" s="1" cm="1">
        <f t="array" ref="I1850">SUMPRODUCT(([1]OUT_FinalEnergyCons!$B$4:$B$10000="var_cap")*1, (ISNUMBER(SEARCH("RH*-WHWODBR",[1]OUT_FinalEnergyCons!$A$4:$A$10000)))*1,[1]OUT_FinalEnergyCons!G$4:G$10000)</f>
        <v>3.0673706079716256E-2</v>
      </c>
      <c r="J1850" s="1" cm="1">
        <f t="array" ref="J1850">SUMPRODUCT(([1]OUT_FinalEnergyCons!$B$4:$B$10000="var_cap")*1, (ISNUMBER(SEARCH("RH*-WHWODBR",[1]OUT_FinalEnergyCons!$A$4:$A$10000)))*1,[1]OUT_FinalEnergyCons!H$4:H$10000)</f>
        <v>2.0552199280416697E-2</v>
      </c>
      <c r="K1850" s="1" cm="1">
        <f t="array" ref="K1850">SUMPRODUCT(([1]OUT_FinalEnergyCons!$B$4:$B$10000="var_cap")*1, (ISNUMBER(SEARCH("RH*-WHWODBR",[1]OUT_FinalEnergyCons!$A$4:$A$10000)))*1,[1]OUT_FinalEnergyCons!I$4:I$10000)</f>
        <v>1.0061972924627034E-2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1.432841357318409E-2</v>
      </c>
      <c r="H1851" s="1">
        <f t="shared" ref="H1851" si="1243">H1852</f>
        <v>1.427002838198878E-2</v>
      </c>
      <c r="I1851" s="1">
        <f t="shared" ref="I1851" si="1244">I1852</f>
        <v>1.4052178479870742E-2</v>
      </c>
      <c r="J1851" s="1">
        <f t="shared" ref="J1851" si="1245">J1852</f>
        <v>1.3973469145337819E-2</v>
      </c>
      <c r="K1851" s="1">
        <f t="shared" ref="K1851" si="1246">K1852</f>
        <v>1.1753239903143548E-2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1.432841357318409E-2</v>
      </c>
      <c r="H1852" s="1" cm="1">
        <f t="array" ref="H1852">SUMPRODUCT(([1]OUT_FinalEnergyCons!$B$4:$B$10000="var_cap")*1, (ISNUMBER(SEARCH("RH*-WHPLTBR",[1]OUT_FinalEnergyCons!$A$4:$A$10000)))*1,[1]OUT_FinalEnergyCons!F$4:F$10000)</f>
        <v>1.427002838198878E-2</v>
      </c>
      <c r="I1852" s="1" cm="1">
        <f t="array" ref="I1852">SUMPRODUCT(([1]OUT_FinalEnergyCons!$B$4:$B$10000="var_cap")*1, (ISNUMBER(SEARCH("RH*-WHPLTBR",[1]OUT_FinalEnergyCons!$A$4:$A$10000)))*1,[1]OUT_FinalEnergyCons!G$4:G$10000)</f>
        <v>1.4052178479870742E-2</v>
      </c>
      <c r="J1852" s="1" cm="1">
        <f t="array" ref="J1852">SUMPRODUCT(([1]OUT_FinalEnergyCons!$B$4:$B$10000="var_cap")*1, (ISNUMBER(SEARCH("RH*-WHPLTBR",[1]OUT_FinalEnergyCons!$A$4:$A$10000)))*1,[1]OUT_FinalEnergyCons!H$4:H$10000)</f>
        <v>1.3973469145337819E-2</v>
      </c>
      <c r="K1852" s="1" cm="1">
        <f t="array" ref="K1852">SUMPRODUCT(([1]OUT_FinalEnergyCons!$B$4:$B$10000="var_cap")*1, (ISNUMBER(SEARCH("RH*-WHPLTBR",[1]OUT_FinalEnergyCons!$A$4:$A$10000)))*1,[1]OUT_FinalEnergyCons!I$4:I$10000)</f>
        <v>1.1753239903143548E-2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0.29518054618271417</v>
      </c>
      <c r="I1853" s="1">
        <f t="shared" ref="I1853" si="1251">I1854</f>
        <v>0.30009997242338415</v>
      </c>
      <c r="J1853" s="1">
        <f t="shared" ref="J1853" si="1252">J1854</f>
        <v>0.47814956855176399</v>
      </c>
      <c r="K1853" s="1">
        <f t="shared" ref="K1853" si="1253">K1854</f>
        <v>0.46957783926102897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0.29518054618271417</v>
      </c>
      <c r="I1854" s="1" cm="1">
        <f t="array" ref="I1854">SUMPRODUCT(([1]OUT_FinalEnergyCons!$B$4:$B$10000="var_cap")*1, (ISNUMBER(SEARCH("RH*-WHSOLBR",[1]OUT_FinalEnergyCons!$A$4:$A$10000)))*1,[1]OUT_FinalEnergyCons!G$4:G$10000)</f>
        <v>0.30009997242338415</v>
      </c>
      <c r="J1854" s="1" cm="1">
        <f t="array" ref="J1854">SUMPRODUCT(([1]OUT_FinalEnergyCons!$B$4:$B$10000="var_cap")*1, (ISNUMBER(SEARCH("RH*-WHSOLBR",[1]OUT_FinalEnergyCons!$A$4:$A$10000)))*1,[1]OUT_FinalEnergyCons!H$4:H$10000)</f>
        <v>0.47814956855176399</v>
      </c>
      <c r="K1854" s="1" cm="1">
        <f t="array" ref="K1854">SUMPRODUCT(([1]OUT_FinalEnergyCons!$B$4:$B$10000="var_cap")*1, (ISNUMBER(SEARCH("RH*-WHSOLBR",[1]OUT_FinalEnergyCons!$A$4:$A$10000)))*1,[1]OUT_FinalEnergyCons!I$4:I$10000)</f>
        <v>0.46957783926102897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3.6390915862727469</v>
      </c>
      <c r="G1857" s="17">
        <f t="shared" ref="G1857:K1857" si="1262">SUM(G1858,G1861,G1864,G1868,G1870,G1872,G1874,G1876,G1878)</f>
        <v>4.0171310974886731</v>
      </c>
      <c r="H1857" s="17">
        <f t="shared" si="1262"/>
        <v>4.0016922420633048</v>
      </c>
      <c r="I1857" s="17">
        <f t="shared" si="1262"/>
        <v>4.088572402876828</v>
      </c>
      <c r="J1857" s="17">
        <f t="shared" si="1262"/>
        <v>3.8566287043044807</v>
      </c>
      <c r="K1857" s="17">
        <f t="shared" si="1262"/>
        <v>3.8666307355413396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0.92075121057921328</v>
      </c>
      <c r="H1858" s="18">
        <f t="shared" si="1263"/>
        <v>1.0442735723068515</v>
      </c>
      <c r="I1858" s="18">
        <f t="shared" si="1263"/>
        <v>1.1378229358567256</v>
      </c>
      <c r="J1858" s="18">
        <f t="shared" si="1263"/>
        <v>1.2245835865696637</v>
      </c>
      <c r="K1858" s="18">
        <f t="shared" si="1263"/>
        <v>1.3596856639875257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0.8146995267923588</v>
      </c>
      <c r="H1859" s="1" cm="1">
        <f t="array" ref="H1859">SUMPRODUCT(([1]OUT_FinalEnergyCons!$B$4:$B$10000="Var_cap")*1,  (ISNUMBER(SEARCH("ITOT-SWHELCBR",[1]OUT_FinalEnergyCons!$A$4:$A$10000)))*1,[1]OUT_FinalEnergyCons!F$4:F$10000)</f>
        <v>0.84607982900282308</v>
      </c>
      <c r="I1859" s="1" cm="1">
        <f t="array" ref="I1859">SUMPRODUCT(([1]OUT_FinalEnergyCons!$B$4:$B$10000="Var_cap")*1,  (ISNUMBER(SEARCH("ITOT-SWHELCBR",[1]OUT_FinalEnergyCons!$A$4:$A$10000)))*1,[1]OUT_FinalEnergyCons!G$4:G$10000)</f>
        <v>0.85864387834973677</v>
      </c>
      <c r="J1859" s="1" cm="1">
        <f t="array" ref="J1859">SUMPRODUCT(([1]OUT_FinalEnergyCons!$B$4:$B$10000="Var_cap")*1,  (ISNUMBER(SEARCH("ITOT-SWHELCBR",[1]OUT_FinalEnergyCons!$A$4:$A$10000)))*1,[1]OUT_FinalEnergyCons!H$4:H$10000)</f>
        <v>0.93086045988287769</v>
      </c>
      <c r="K1859" s="1" cm="1">
        <f t="array" ref="K1859">SUMPRODUCT(([1]OUT_FinalEnergyCons!$B$4:$B$10000="Var_cap")*1,  (ISNUMBER(SEARCH("ITOT-SWHELCBR",[1]OUT_FinalEnergyCons!$A$4:$A$10000)))*1,[1]OUT_FinalEnergyCons!I$4:I$10000)</f>
        <v>0.99324189179156952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0.10605168378685444</v>
      </c>
      <c r="H1860" s="1" cm="1">
        <f t="array" ref="H1860">SUMPRODUCT(([1]OUT_FinalEnergyCons!$B$4:$B$10000="Var_cap")*1,  (ISNUMBER(SEARCH("ITOT-SWHELCHP",[1]OUT_FinalEnergyCons!$A$4:$A$10000)))*1,[1]OUT_FinalEnergyCons!F$4:F$10000)</f>
        <v>0.19819374330402834</v>
      </c>
      <c r="I1860" s="1" cm="1">
        <f t="array" ref="I1860">SUMPRODUCT(([1]OUT_FinalEnergyCons!$B$4:$B$10000="Var_cap")*1,  (ISNUMBER(SEARCH("ITOT-SWHELCHP",[1]OUT_FinalEnergyCons!$A$4:$A$10000)))*1,[1]OUT_FinalEnergyCons!G$4:G$10000)</f>
        <v>0.27917905750698885</v>
      </c>
      <c r="J1860" s="1" cm="1">
        <f t="array" ref="J1860">SUMPRODUCT(([1]OUT_FinalEnergyCons!$B$4:$B$10000="Var_cap")*1,  (ISNUMBER(SEARCH("ITOT-SWHELCHP",[1]OUT_FinalEnergyCons!$A$4:$A$10000)))*1,[1]OUT_FinalEnergyCons!H$4:H$10000)</f>
        <v>0.29372312668678596</v>
      </c>
      <c r="K1860" s="1" cm="1">
        <f t="array" ref="K1860">SUMPRODUCT(([1]OUT_FinalEnergyCons!$B$4:$B$10000="Var_cap")*1,  (ISNUMBER(SEARCH("ITOT-SWHELCHP",[1]OUT_FinalEnergyCons!$A$4:$A$10000)))*1,[1]OUT_FinalEnergyCons!I$4:I$10000)</f>
        <v>0.3664437721959562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0.5160122803233772</v>
      </c>
      <c r="G1861" s="18">
        <f t="shared" ref="G1861:K1861" si="1265">SUM(G1862:G1863)</f>
        <v>0.45074509675295216</v>
      </c>
      <c r="H1861" s="18">
        <f t="shared" si="1265"/>
        <v>0.45821932745630467</v>
      </c>
      <c r="I1861" s="18">
        <f t="shared" si="1265"/>
        <v>0.45006272304654793</v>
      </c>
      <c r="J1861" s="18">
        <f t="shared" si="1265"/>
        <v>0.2147860217568841</v>
      </c>
      <c r="K1861" s="18">
        <f t="shared" si="1265"/>
        <v>5.3806651990494392E-2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0.4473722356091806</v>
      </c>
      <c r="H1862" s="1" cm="1">
        <f t="array" ref="H1862">SUMPRODUCT(([1]OUT_FinalEnergyCons!$B$4:$B$10000="Var_cap")*1,  (ISNUMBER(SEARCH("ITOT-SWHLFOBR",[1]OUT_FinalEnergyCons!$A$4:$A$10000)))*1,[1]OUT_FinalEnergyCons!F$4:F$10000)</f>
        <v>0.45376653202620804</v>
      </c>
      <c r="I1862" s="1" cm="1">
        <f t="array" ref="I1862">SUMPRODUCT(([1]OUT_FinalEnergyCons!$B$4:$B$10000="Var_cap")*1,  (ISNUMBER(SEARCH("ITOT-SWHLFOBR",[1]OUT_FinalEnergyCons!$A$4:$A$10000)))*1,[1]OUT_FinalEnergyCons!G$4:G$10000)</f>
        <v>0.44495433194911432</v>
      </c>
      <c r="J1862" s="1" cm="1">
        <f t="array" ref="J1862">SUMPRODUCT(([1]OUT_FinalEnergyCons!$B$4:$B$10000="Var_cap")*1,  (ISNUMBER(SEARCH("ITOT-SWHLFOBR",[1]OUT_FinalEnergyCons!$A$4:$A$10000)))*1,[1]OUT_FinalEnergyCons!H$4:H$10000)</f>
        <v>0.20786175549696789</v>
      </c>
      <c r="K1862" s="1" cm="1">
        <f t="array" ref="K1862">SUMPRODUCT(([1]OUT_FinalEnergyCons!$B$4:$B$10000="Var_cap")*1,  (ISNUMBER(SEARCH("ITOT-SWHLFOBR",[1]OUT_FinalEnergyCons!$A$4:$A$10000)))*1,[1]OUT_FinalEnergyCons!I$4:I$10000)</f>
        <v>5.40384475045406E-2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0.13967684069254521</v>
      </c>
      <c r="G1863" s="1" cm="1">
        <f t="array" ref="G1863">SUMPRODUCT(([1]OUT_FinalEnergyCons!$B$4:$B$10000="Var_cap")*1,  (ISNUMBER(SEARCH("ITOT-SWHHFOBR",[1]OUT_FinalEnergyCons!$A$4:$A$10000)))*1,[1]OUT_FinalEnergyCons!E$4:E$10000)</f>
        <v>3.3728611437715827E-3</v>
      </c>
      <c r="H1863" s="1" cm="1">
        <f t="array" ref="H1863">SUMPRODUCT(([1]OUT_FinalEnergyCons!$B$4:$B$10000="Var_cap")*1,  (ISNUMBER(SEARCH("ITOT-SWHHFOBR",[1]OUT_FinalEnergyCons!$A$4:$A$10000)))*1,[1]OUT_FinalEnergyCons!F$4:F$10000)</f>
        <v>4.4527954300966066E-3</v>
      </c>
      <c r="I1863" s="1" cm="1">
        <f t="array" ref="I1863">SUMPRODUCT(([1]OUT_FinalEnergyCons!$B$4:$B$10000="Var_cap")*1,  (ISNUMBER(SEARCH("ITOT-SWHHFOBR",[1]OUT_FinalEnergyCons!$A$4:$A$10000)))*1,[1]OUT_FinalEnergyCons!G$4:G$10000)</f>
        <v>5.1083910974336066E-3</v>
      </c>
      <c r="J1863" s="1" cm="1">
        <f t="array" ref="J1863">SUMPRODUCT(([1]OUT_FinalEnergyCons!$B$4:$B$10000="Var_cap")*1,  (ISNUMBER(SEARCH("ITOT-SWHHFOBR",[1]OUT_FinalEnergyCons!$A$4:$A$10000)))*1,[1]OUT_FinalEnergyCons!H$4:H$10000)</f>
        <v>6.9242662599162206E-3</v>
      </c>
      <c r="K1863" s="1" cm="1">
        <f t="array" ref="K1863">SUMPRODUCT(([1]OUT_FinalEnergyCons!$B$4:$B$10000="Var_cap")*1,  (ISNUMBER(SEARCH("ITOT-SWHHFOBR",[1]OUT_FinalEnergyCons!$A$4:$A$10000)))*1,[1]OUT_FinalEnergyCons!I$4:I$10000)</f>
        <v>-2.3179551404621003E-4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1.6156241837631022</v>
      </c>
      <c r="H1864" s="18">
        <f t="shared" si="1268"/>
        <v>1.6991217837825285</v>
      </c>
      <c r="I1864" s="18">
        <f t="shared" si="1268"/>
        <v>1.4347807840048385</v>
      </c>
      <c r="J1864" s="18">
        <f t="shared" si="1268"/>
        <v>0.78980608616580372</v>
      </c>
      <c r="K1864" s="18">
        <f t="shared" si="1268"/>
        <v>4.5686350443140185E-2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1.5777451611043691</v>
      </c>
      <c r="H1865" s="1" cm="1">
        <f t="array" ref="H1865">SUMPRODUCT(([1]OUT_FinalEnergyCons!$B$4:$B$10000="Var_cap")*1,  (ISNUMBER(SEARCH("ITOT-SWHNGA*BR",[1]OUT_FinalEnergyCons!$A$4:$A$10000)))*1,[1]OUT_FinalEnergyCons!F$4:F$10000)</f>
        <v>1.660956837095092</v>
      </c>
      <c r="I1865" s="1" cm="1">
        <f t="array" ref="I1865">SUMPRODUCT(([1]OUT_FinalEnergyCons!$B$4:$B$10000="Var_cap")*1,  (ISNUMBER(SEARCH("ITOT-SWHNGA*BR",[1]OUT_FinalEnergyCons!$A$4:$A$10000)))*1,[1]OUT_FinalEnergyCons!G$4:G$10000)</f>
        <v>1.3956227034800861</v>
      </c>
      <c r="J1865" s="1" cm="1">
        <f t="array" ref="J1865">SUMPRODUCT(([1]OUT_FinalEnergyCons!$B$4:$B$10000="Var_cap")*1,  (ISNUMBER(SEARCH("ITOT-SWHNGA*BR",[1]OUT_FinalEnergyCons!$A$4:$A$10000)))*1,[1]OUT_FinalEnergyCons!H$4:H$10000)</f>
        <v>0.74617879060222336</v>
      </c>
      <c r="K1865" s="1" cm="1">
        <f t="array" ref="K1865">SUMPRODUCT(([1]OUT_FinalEnergyCons!$B$4:$B$10000="Var_cap")*1,  (ISNUMBER(SEARCH("ITOT-SWHNGA*BR",[1]OUT_FinalEnergyCons!$A$4:$A$10000)))*1,[1]OUT_FinalEnergyCons!I$4:I$10000)</f>
        <v>1.8408377816755028E-2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3.7879022658733198E-2</v>
      </c>
      <c r="H1866" s="1" cm="1">
        <f t="array" ref="H1866">SUMPRODUCT(([1]OUT_FinalEnergyCons!$B$4:$B$10000="Var_cap")*1,  (ISNUMBER(SEARCH("ITOT-SWHNGAHP",[1]OUT_FinalEnergyCons!$A$4:$A$10000)))*1,[1]OUT_FinalEnergyCons!F$4:F$10000)</f>
        <v>3.816494668743653E-2</v>
      </c>
      <c r="I1866" s="1" cm="1">
        <f t="array" ref="I1866">SUMPRODUCT(([1]OUT_FinalEnergyCons!$B$4:$B$10000="Var_cap")*1,  (ISNUMBER(SEARCH("ITOT-SWHNGAHP",[1]OUT_FinalEnergyCons!$A$4:$A$10000)))*1,[1]OUT_FinalEnergyCons!G$4:G$10000)</f>
        <v>3.9158080524752489E-2</v>
      </c>
      <c r="J1866" s="1" cm="1">
        <f t="array" ref="J1866">SUMPRODUCT(([1]OUT_FinalEnergyCons!$B$4:$B$10000="Var_cap")*1,  (ISNUMBER(SEARCH("ITOT-SWHNGAHP",[1]OUT_FinalEnergyCons!$A$4:$A$10000)))*1,[1]OUT_FinalEnergyCons!H$4:H$10000)</f>
        <v>4.3627295563580394E-2</v>
      </c>
      <c r="K1866" s="1" cm="1">
        <f t="array" ref="K1866">SUMPRODUCT(([1]OUT_FinalEnergyCons!$B$4:$B$10000="Var_cap")*1,  (ISNUMBER(SEARCH("ITOT-SWHNGAHP",[1]OUT_FinalEnergyCons!$A$4:$A$10000)))*1,[1]OUT_FinalEnergyCons!I$4:I$10000)</f>
        <v>2.7277972626385157E-2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3.562843086911744E-2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0.10607413370993858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0.20762799221735928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0.22597467460722512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0.1980726511434113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0.21449557246655526</v>
      </c>
      <c r="H1868" s="1">
        <f t="shared" si="1269"/>
        <v>1.9704156633802289E-2</v>
      </c>
      <c r="I1868" s="1">
        <f t="shared" si="1269"/>
        <v>3.9298623890067219E-3</v>
      </c>
      <c r="J1868" s="1">
        <f t="shared" si="1269"/>
        <v>6.3378154983323703E-3</v>
      </c>
      <c r="K1868" s="1">
        <f t="shared" si="1269"/>
        <v>1.5172893333743097E-3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0.21449557246655526</v>
      </c>
      <c r="H1869" s="1" cm="1">
        <f t="array" ref="H1869">SUMPRODUCT(([1]OUT_FinalEnergyCons!$B$4:$B$10000="Var_cap")*1,  (ISNUMBER(SEARCH("ITOT-SWHCOA*BR",[1]OUT_FinalEnergyCons!$A$4:$A$10000)))*1,[1]OUT_FinalEnergyCons!F$4:F$10000)</f>
        <v>1.9704156633802289E-2</v>
      </c>
      <c r="I1869" s="1" cm="1">
        <f t="array" ref="I1869">SUMPRODUCT(([1]OUT_FinalEnergyCons!$B$4:$B$10000="Var_cap")*1,  (ISNUMBER(SEARCH("ITOT-SWHCOA*BR",[1]OUT_FinalEnergyCons!$A$4:$A$10000)))*1,[1]OUT_FinalEnergyCons!G$4:G$10000)</f>
        <v>3.9298623890067219E-3</v>
      </c>
      <c r="J1869" s="1" cm="1">
        <f t="array" ref="J1869">SUMPRODUCT(([1]OUT_FinalEnergyCons!$B$4:$B$10000="Var_cap")*1,  (ISNUMBER(SEARCH("ITOT-SWHCOA*BR",[1]OUT_FinalEnergyCons!$A$4:$A$10000)))*1,[1]OUT_FinalEnergyCons!H$4:H$10000)</f>
        <v>6.3378154983323703E-3</v>
      </c>
      <c r="K1869" s="1" cm="1">
        <f t="array" ref="K1869">SUMPRODUCT(([1]OUT_FinalEnergyCons!$B$4:$B$10000="Var_cap")*1,  (ISNUMBER(SEARCH("ITOT-SWHCOA*BR",[1]OUT_FinalEnergyCons!$A$4:$A$10000)))*1,[1]OUT_FinalEnergyCons!I$4:I$10000)</f>
        <v>1.5172893333743097E-3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0.39767051171593409</v>
      </c>
      <c r="H1870" s="1">
        <f t="shared" si="1270"/>
        <v>0.42712131951193882</v>
      </c>
      <c r="I1870" s="1">
        <f t="shared" si="1270"/>
        <v>0.46757308863636476</v>
      </c>
      <c r="J1870" s="1">
        <f t="shared" si="1270"/>
        <v>0.40921275004318158</v>
      </c>
      <c r="K1870" s="1">
        <f t="shared" si="1270"/>
        <v>0.3559076315522231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0.39767051171593409</v>
      </c>
      <c r="H1871" s="1" cm="1">
        <f t="array" ref="H1871">SUMPRODUCT(([1]OUT_FinalEnergyCons!$B$4:$B$10000="Var_cap")*1,  (ISNUMBER(SEARCH("ITOT-SWHWOD*BR",[1]OUT_FinalEnergyCons!$A$4:$A$10000)))*1,[1]OUT_FinalEnergyCons!F$4:F$10000)</f>
        <v>0.42712131951193882</v>
      </c>
      <c r="I1871" s="1" cm="1">
        <f t="array" ref="I1871">SUMPRODUCT(([1]OUT_FinalEnergyCons!$B$4:$B$10000="Var_cap")*1,  (ISNUMBER(SEARCH("ITOT-SWHWOD*BR",[1]OUT_FinalEnergyCons!$A$4:$A$10000)))*1,[1]OUT_FinalEnergyCons!G$4:G$10000)</f>
        <v>0.46757308863636476</v>
      </c>
      <c r="J1871" s="1" cm="1">
        <f t="array" ref="J1871">SUMPRODUCT(([1]OUT_FinalEnergyCons!$B$4:$B$10000="Var_cap")*1,  (ISNUMBER(SEARCH("ITOT-SWHWOD*BR",[1]OUT_FinalEnergyCons!$A$4:$A$10000)))*1,[1]OUT_FinalEnergyCons!H$4:H$10000)</f>
        <v>0.40921275004318158</v>
      </c>
      <c r="K1871" s="1" cm="1">
        <f t="array" ref="K1871">SUMPRODUCT(([1]OUT_FinalEnergyCons!$B$4:$B$10000="Var_cap")*1,  (ISNUMBER(SEARCH("ITOT-SWHWOD*BR",[1]OUT_FinalEnergyCons!$A$4:$A$10000)))*1,[1]OUT_FinalEnergyCons!I$4:I$10000)</f>
        <v>0.3559076315522231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4.8122277826485892E-2</v>
      </c>
      <c r="H1872" s="1">
        <f t="shared" si="1271"/>
        <v>5.7300098615727706E-2</v>
      </c>
      <c r="I1872" s="1">
        <f t="shared" si="1271"/>
        <v>5.8805936980088409E-2</v>
      </c>
      <c r="J1872" s="1">
        <f t="shared" si="1271"/>
        <v>7.5292609618708956E-2</v>
      </c>
      <c r="K1872" s="1">
        <f t="shared" si="1271"/>
        <v>7.6365659444629169E-2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4.8122277826485892E-2</v>
      </c>
      <c r="H1873" s="1" cm="1">
        <f t="array" ref="H1873">SUMPRODUCT(([1]OUT_FinalEnergyCons!$B$4:$B$10000="Var_cap")*1,  (ISNUMBER(SEARCH("ITOT-SWHPLT*BR",[1]OUT_FinalEnergyCons!$A$4:$A$10000)))*1,[1]OUT_FinalEnergyCons!F$4:F$10000)</f>
        <v>5.7300098615727706E-2</v>
      </c>
      <c r="I1873" s="1" cm="1">
        <f t="array" ref="I1873">SUMPRODUCT(([1]OUT_FinalEnergyCons!$B$4:$B$10000="Var_cap")*1,  (ISNUMBER(SEARCH("ITOT-SWHPLT*BR",[1]OUT_FinalEnergyCons!$A$4:$A$10000)))*1,[1]OUT_FinalEnergyCons!G$4:G$10000)</f>
        <v>5.8805936980088409E-2</v>
      </c>
      <c r="J1873" s="1" cm="1">
        <f t="array" ref="J1873">SUMPRODUCT(([1]OUT_FinalEnergyCons!$B$4:$B$10000="Var_cap")*1,  (ISNUMBER(SEARCH("ITOT-SWHPLT*BR",[1]OUT_FinalEnergyCons!$A$4:$A$10000)))*1,[1]OUT_FinalEnergyCons!H$4:H$10000)</f>
        <v>7.5292609618708956E-2</v>
      </c>
      <c r="K1873" s="1" cm="1">
        <f t="array" ref="K1873">SUMPRODUCT(([1]OUT_FinalEnergyCons!$B$4:$B$10000="Var_cap")*1,  (ISNUMBER(SEARCH("ITOT-SWHPLT*BR",[1]OUT_FinalEnergyCons!$A$4:$A$10000)))*1,[1]OUT_FinalEnergyCons!I$4:I$10000)</f>
        <v>7.6365659444629169E-2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0.35730686060759237</v>
      </c>
      <c r="H1874" s="1">
        <f t="shared" si="1272"/>
        <v>0.27436822860668952</v>
      </c>
      <c r="I1874" s="1">
        <f t="shared" si="1272"/>
        <v>0.25847759332305764</v>
      </c>
      <c r="J1874" s="1">
        <f t="shared" si="1272"/>
        <v>0.19700668206342858</v>
      </c>
      <c r="K1874" s="1">
        <f t="shared" si="1272"/>
        <v>1.5266843120859963E-3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0.35730686060759237</v>
      </c>
      <c r="H1875" s="1" cm="1">
        <f t="array" ref="H1875">SUMPRODUCT(([1]OUT_FinalEnergyCons!$B$4:$B$10000="Var_cap")*1,  (ISNUMBER(SEARCH("ITOT-SWHWST*BR",[1]OUT_FinalEnergyCons!$A$4:$A$10000)))*1,[1]OUT_FinalEnergyCons!F$4:F$10000)</f>
        <v>0.27436822860668952</v>
      </c>
      <c r="I1875" s="1" cm="1">
        <f t="array" ref="I1875">SUMPRODUCT(([1]OUT_FinalEnergyCons!$B$4:$B$10000="Var_cap")*1,  (ISNUMBER(SEARCH("ITOT-SWHWST*BR",[1]OUT_FinalEnergyCons!$A$4:$A$10000)))*1,[1]OUT_FinalEnergyCons!G$4:G$10000)</f>
        <v>0.25847759332305764</v>
      </c>
      <c r="J1875" s="1" cm="1">
        <f t="array" ref="J1875">SUMPRODUCT(([1]OUT_FinalEnergyCons!$B$4:$B$10000="Var_cap")*1,  (ISNUMBER(SEARCH("ITOT-SWHWST*BR",[1]OUT_FinalEnergyCons!$A$4:$A$10000)))*1,[1]OUT_FinalEnergyCons!H$4:H$10000)</f>
        <v>0.19700668206342858</v>
      </c>
      <c r="K1875" s="1" cm="1">
        <f t="array" ref="K1875">SUMPRODUCT(([1]OUT_FinalEnergyCons!$B$4:$B$10000="Var_cap")*1,  (ISNUMBER(SEARCH("ITOT-SWHWST*BR",[1]OUT_FinalEnergyCons!$A$4:$A$10000)))*1,[1]OUT_FinalEnergyCons!I$4:I$10000)</f>
        <v>1.5266843120859963E-3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2.1583755149461779E-2</v>
      </c>
      <c r="I1876" s="1">
        <f t="shared" si="1273"/>
        <v>2.1742830772055882E-2</v>
      </c>
      <c r="J1876" s="1">
        <f t="shared" si="1273"/>
        <v>0.34237736282291997</v>
      </c>
      <c r="K1876" s="1">
        <f t="shared" si="1273"/>
        <v>0.34256448380726701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2.1583755149461779E-2</v>
      </c>
      <c r="I1877" s="1" cm="1">
        <f t="array" ref="I1877">SUMPRODUCT(([1]OUT_FinalEnergyCons!$B$4:$B$10000="Var_cap")*1, (ISNUMBER(SEARCH("ITOT-SWHSOLBR",[1]OUT_FinalEnergyCons!$A$4:$A$10000)))*1,[1]OUT_FinalEnergyCons!G$4:G$10000)</f>
        <v>2.1742830772055882E-2</v>
      </c>
      <c r="J1877" s="1" cm="1">
        <f t="array" ref="J1877">SUMPRODUCT(([1]OUT_FinalEnergyCons!$B$4:$B$10000="Var_cap")*1, (ISNUMBER(SEARCH("ITOT-SWHSOLBR",[1]OUT_FinalEnergyCons!$A$4:$A$10000)))*1,[1]OUT_FinalEnergyCons!H$4:H$10000)</f>
        <v>0.34237736282291997</v>
      </c>
      <c r="K1877" s="1" cm="1">
        <f t="array" ref="K1877">SUMPRODUCT(([1]OUT_FinalEnergyCons!$B$4:$B$10000="Var_cap")*1, (ISNUMBER(SEARCH("ITOT-SWHSOLBR",[1]OUT_FinalEnergyCons!$A$4:$A$10000)))*1,[1]OUT_FinalEnergyCons!I$4:I$10000)</f>
        <v>0.34256448380726701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0.25537664786814301</v>
      </c>
      <c r="J1878" s="1">
        <f t="shared" si="1274"/>
        <v>0.59722578976555785</v>
      </c>
      <c r="K1878" s="1">
        <f t="shared" si="1274"/>
        <v>1.6295703206705998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0.25537664786814301</v>
      </c>
      <c r="J1879" s="1" cm="1">
        <f t="array" ref="J1879">SUMPRODUCT(([1]OUT_FinalEnergyCons!$B$4:$B$10000="Var_cap")*1, (ISNUMBER(SEARCH("ITOT-SWHH2BR",[1]OUT_FinalEnergyCons!$A$4:$A$10000)))*1,[1]OUT_FinalEnergyCons!H$4:H$10000)</f>
        <v>0.59722578976555785</v>
      </c>
      <c r="K1879" s="1" cm="1">
        <f t="array" ref="K1879">SUMPRODUCT(([1]OUT_FinalEnergyCons!$B$4:$B$10000="Var_cap")*1, (ISNUMBER(SEARCH("ITOT-SWHH2BR",[1]OUT_FinalEnergyCons!$A$4:$A$10000)))*1,[1]OUT_FinalEnergyCons!I$4:I$10000)</f>
        <v>1.6295703206705998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6.146180839543252</v>
      </c>
      <c r="G1880" s="17">
        <f t="shared" ref="G1880:K1880" si="1275">SUM(G1881,G1884,G1886,G1890,G1892,G1894,G1896)</f>
        <v>6.0985668424736614</v>
      </c>
      <c r="H1880" s="17">
        <f t="shared" si="1275"/>
        <v>6.3070340658179305</v>
      </c>
      <c r="I1880" s="17">
        <f t="shared" si="1275"/>
        <v>6.3074979302580765</v>
      </c>
      <c r="J1880" s="17">
        <f t="shared" si="1275"/>
        <v>4.3071542642791201</v>
      </c>
      <c r="K1880" s="17">
        <f t="shared" si="1275"/>
        <v>3.2613396565031998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0.61692021359032001</v>
      </c>
      <c r="G1881" s="1">
        <f t="shared" ref="G1881:K1881" si="1276">SUM(G1882:G1883)</f>
        <v>0.43249270905957171</v>
      </c>
      <c r="H1881" s="1">
        <f t="shared" si="1276"/>
        <v>0.62003780906035411</v>
      </c>
      <c r="I1881" s="1">
        <f t="shared" si="1276"/>
        <v>0.62023737345957297</v>
      </c>
      <c r="J1881" s="1">
        <f t="shared" si="1276"/>
        <v>0.54562875670960787</v>
      </c>
      <c r="K1881" s="1">
        <f t="shared" si="1276"/>
        <v>0.79509713116723624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0.18619593229786519</v>
      </c>
      <c r="G1882" s="1" cm="1">
        <f t="array" ref="G1882">SUMPRODUCT(([1]OUT_FinalEnergyCons!$B$4:$B$10000="Var_cap")*1, (ISNUMBER(SEARCH("SCOM-SHELCBR",[1]OUT_FinalEnergyCons!$A$4:$A$10000)))*1,[1]OUT_FinalEnergyCons!E$4:E$10000)</f>
        <v>1.8512758251930106E-3</v>
      </c>
      <c r="H1882" s="1" cm="1">
        <f t="array" ref="H1882">SUMPRODUCT(([1]OUT_FinalEnergyCons!$B$4:$B$10000="Var_cap")*1, (ISNUMBER(SEARCH("SCOM-SHELCBR",[1]OUT_FinalEnergyCons!$A$4:$A$10000)))*1,[1]OUT_FinalEnergyCons!F$4:F$10000)</f>
        <v>0.189779288934141</v>
      </c>
      <c r="I1882" s="1" cm="1">
        <f t="array" ref="I1882">SUMPRODUCT(([1]OUT_FinalEnergyCons!$B$4:$B$10000="Var_cap")*1, (ISNUMBER(SEARCH("SCOM-SHELCBR",[1]OUT_FinalEnergyCons!$A$4:$A$10000)))*1,[1]OUT_FinalEnergyCons!G$4:G$10000)</f>
        <v>0.189444362860928</v>
      </c>
      <c r="J1882" s="1" cm="1">
        <f t="array" ref="J1882">SUMPRODUCT(([1]OUT_FinalEnergyCons!$B$4:$B$10000="Var_cap")*1, (ISNUMBER(SEARCH("SCOM-SHELCBR",[1]OUT_FinalEnergyCons!$A$4:$A$10000)))*1,[1]OUT_FinalEnergyCons!H$4:H$10000)</f>
        <v>0.13405440724297854</v>
      </c>
      <c r="K1882" s="1" cm="1">
        <f t="array" ref="K1882">SUMPRODUCT(([1]OUT_FinalEnergyCons!$B$4:$B$10000="Var_cap")*1, (ISNUMBER(SEARCH("SCOM-SHELCBR",[1]OUT_FinalEnergyCons!$A$4:$A$10000)))*1,[1]OUT_FinalEnergyCons!I$4:I$10000)</f>
        <v>7.3657149978891251E-2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0.43072428129245488</v>
      </c>
      <c r="G1883" s="1" cm="1">
        <f t="array" ref="G1883">SUMPRODUCT(([1]OUT_FinalEnergyCons!$B$4:$B$10000="Var_cap")*1, (ISNUMBER(SEARCH("SCOM-SHELCHP",[1]OUT_FinalEnergyCons!$A$4:$A$10000)))*1,[1]OUT_FinalEnergyCons!E$4:E$10000)</f>
        <v>0.4306414332343787</v>
      </c>
      <c r="H1883" s="1" cm="1">
        <f t="array" ref="H1883">SUMPRODUCT(([1]OUT_FinalEnergyCons!$B$4:$B$10000="Var_cap")*1, (ISNUMBER(SEARCH("SCOM-SHELCHP",[1]OUT_FinalEnergyCons!$A$4:$A$10000)))*1,[1]OUT_FinalEnergyCons!F$4:F$10000)</f>
        <v>0.43025852012621313</v>
      </c>
      <c r="I1883" s="1" cm="1">
        <f t="array" ref="I1883">SUMPRODUCT(([1]OUT_FinalEnergyCons!$B$4:$B$10000="Var_cap")*1, (ISNUMBER(SEARCH("SCOM-SHELCHP",[1]OUT_FinalEnergyCons!$A$4:$A$10000)))*1,[1]OUT_FinalEnergyCons!G$4:G$10000)</f>
        <v>0.43079301059864494</v>
      </c>
      <c r="J1883" s="1" cm="1">
        <f t="array" ref="J1883">SUMPRODUCT(([1]OUT_FinalEnergyCons!$B$4:$B$10000="Var_cap")*1, (ISNUMBER(SEARCH("SCOM-SHELCHP",[1]OUT_FinalEnergyCons!$A$4:$A$10000)))*1,[1]OUT_FinalEnergyCons!H$4:H$10000)</f>
        <v>0.41157434946662935</v>
      </c>
      <c r="K1883" s="1" cm="1">
        <f t="array" ref="K1883">SUMPRODUCT(([1]OUT_FinalEnergyCons!$B$4:$B$10000="Var_cap")*1, (ISNUMBER(SEARCH("SCOM-SHELCHP",[1]OUT_FinalEnergyCons!$A$4:$A$10000)))*1,[1]OUT_FinalEnergyCons!I$4:I$10000)</f>
        <v>0.72143998118834496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1.9287333941269287</v>
      </c>
      <c r="G1884" s="1">
        <f t="shared" ref="G1884:K1884" si="1279">G1885</f>
        <v>1.9292656656857303</v>
      </c>
      <c r="H1884" s="1">
        <f t="shared" si="1279"/>
        <v>1.9359318019786502</v>
      </c>
      <c r="I1884" s="1">
        <f t="shared" si="1279"/>
        <v>1.9321763864726358</v>
      </c>
      <c r="J1884" s="1">
        <f t="shared" si="1279"/>
        <v>0.4425751097024454</v>
      </c>
      <c r="K1884" s="1">
        <f t="shared" si="1279"/>
        <v>7.8824842946658993E-2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1.9287333941269287</v>
      </c>
      <c r="G1885" s="1" cm="1">
        <f t="array" ref="G1885">SUMPRODUCT(([1]OUT_FinalEnergyCons!$B$4:$B$10000="Var_cap")*1,(ISNUMBER(SEARCH("SCOM-SHLFOBR",[1]OUT_FinalEnergyCons!$A$4:$A$10000)))*1,[1]OUT_FinalEnergyCons!E$4:E$10000)</f>
        <v>1.9292656656857303</v>
      </c>
      <c r="H1885" s="1" cm="1">
        <f t="array" ref="H1885">SUMPRODUCT(([1]OUT_FinalEnergyCons!$B$4:$B$10000="Var_cap")*1,(ISNUMBER(SEARCH("SCOM-SHLFOBR",[1]OUT_FinalEnergyCons!$A$4:$A$10000)))*1,[1]OUT_FinalEnergyCons!F$4:F$10000)</f>
        <v>1.9359318019786502</v>
      </c>
      <c r="I1885" s="1" cm="1">
        <f t="array" ref="I1885">SUMPRODUCT(([1]OUT_FinalEnergyCons!$B$4:$B$10000="Var_cap")*1,(ISNUMBER(SEARCH("SCOM-SHLFOBR",[1]OUT_FinalEnergyCons!$A$4:$A$10000)))*1,[1]OUT_FinalEnergyCons!G$4:G$10000)</f>
        <v>1.9321763864726358</v>
      </c>
      <c r="J1885" s="1" cm="1">
        <f t="array" ref="J1885">SUMPRODUCT(([1]OUT_FinalEnergyCons!$B$4:$B$10000="Var_cap")*1,(ISNUMBER(SEARCH("SCOM-SHLFOBR",[1]OUT_FinalEnergyCons!$A$4:$A$10000)))*1,[1]OUT_FinalEnergyCons!H$4:H$10000)</f>
        <v>0.4425751097024454</v>
      </c>
      <c r="K1885" s="1" cm="1">
        <f t="array" ref="K1885">SUMPRODUCT(([1]OUT_FinalEnergyCons!$B$4:$B$10000="Var_cap")*1,(ISNUMBER(SEARCH("SCOM-SHLFOBR",[1]OUT_FinalEnergyCons!$A$4:$A$10000)))*1,[1]OUT_FinalEnergyCons!I$4:I$10000)</f>
        <v>7.8824842946658993E-2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2.8802211632078469</v>
      </c>
      <c r="G1886" s="1">
        <f t="shared" ref="G1886:K1886" si="1283">SUM(G1887:G1889)</f>
        <v>2.8940626087218444</v>
      </c>
      <c r="H1886" s="1">
        <f t="shared" si="1283"/>
        <v>2.9033841834667853</v>
      </c>
      <c r="I1886" s="1">
        <f t="shared" si="1283"/>
        <v>2.8999793325801657</v>
      </c>
      <c r="J1886" s="1">
        <f t="shared" si="1283"/>
        <v>2.1973998454298775</v>
      </c>
      <c r="K1886" s="1">
        <f t="shared" si="1283"/>
        <v>1.4308420758037852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2.7746997880167434</v>
      </c>
      <c r="G1887" s="1" cm="1">
        <f t="array" ref="G1887">SUMPRODUCT(([1]OUT_FinalEnergyCons!$B$4:$B$10000="Var_cap")*1, (ISNUMBER(SEARCH("SCOM-SHNGABR",[1]OUT_FinalEnergyCons!$A$4:$A$10000)))*1,[1]OUT_FinalEnergyCons!E$4:E$10000)</f>
        <v>2.7735611957858626</v>
      </c>
      <c r="H1887" s="1" cm="1">
        <f t="array" ref="H1887">SUMPRODUCT(([1]OUT_FinalEnergyCons!$B$4:$B$10000="Var_cap")*1, (ISNUMBER(SEARCH("SCOM-SHNGABR",[1]OUT_FinalEnergyCons!$A$4:$A$10000)))*1,[1]OUT_FinalEnergyCons!F$4:F$10000)</f>
        <v>2.7670415921616138</v>
      </c>
      <c r="I1887" s="1" cm="1">
        <f t="array" ref="I1887">SUMPRODUCT(([1]OUT_FinalEnergyCons!$B$4:$B$10000="Var_cap")*1, (ISNUMBER(SEARCH("SCOM-SHNGABR",[1]OUT_FinalEnergyCons!$A$4:$A$10000)))*1,[1]OUT_FinalEnergyCons!G$4:G$10000)</f>
        <v>2.7585591584816864</v>
      </c>
      <c r="J1887" s="1" cm="1">
        <f t="array" ref="J1887">SUMPRODUCT(([1]OUT_FinalEnergyCons!$B$4:$B$10000="Var_cap")*1, (ISNUMBER(SEARCH("SCOM-SHNGABR",[1]OUT_FinalEnergyCons!$A$4:$A$10000)))*1,[1]OUT_FinalEnergyCons!H$4:H$10000)</f>
        <v>1.8935011417906895</v>
      </c>
      <c r="K1887" s="1" cm="1">
        <f t="array" ref="K1887">SUMPRODUCT(([1]OUT_FinalEnergyCons!$B$4:$B$10000="Var_cap")*1, (ISNUMBER(SEARCH("SCOM-SHNGABR",[1]OUT_FinalEnergyCons!$A$4:$A$10000)))*1,[1]OUT_FinalEnergyCons!I$4:I$10000)</f>
        <v>0.67577879142050001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4.82730397181049E-5</v>
      </c>
      <c r="G1888" s="1" cm="1">
        <f t="array" ref="G1888">SUMPRODUCT(([1]OUT_FinalEnergyCons!$B$4:$B$10000="Var_cap")*1, (ISNUMBER(SEARCH("SCOM-SHngahp",[1]OUT_FinalEnergyCons!$A$4:$A$10000)))*1,[1]OUT_FinalEnergyCons!E$4:E$10000)</f>
        <v>5.7745620470027424E-3</v>
      </c>
      <c r="H1888" s="1" cm="1">
        <f t="array" ref="H1888">SUMPRODUCT(([1]OUT_FinalEnergyCons!$B$4:$B$10000="Var_cap")*1, (ISNUMBER(SEARCH("SCOM-SHngahp",[1]OUT_FinalEnergyCons!$A$4:$A$10000)))*1,[1]OUT_FinalEnergyCons!F$4:F$10000)</f>
        <v>2.1348333938401663E-2</v>
      </c>
      <c r="I1888" s="1" cm="1">
        <f t="array" ref="I1888">SUMPRODUCT(([1]OUT_FinalEnergyCons!$B$4:$B$10000="Var_cap")*1, (ISNUMBER(SEARCH("SCOM-SHngahp",[1]OUT_FinalEnergyCons!$A$4:$A$10000)))*1,[1]OUT_FinalEnergyCons!G$4:G$10000)</f>
        <v>2.4801633235740094E-2</v>
      </c>
      <c r="J1888" s="1" cm="1">
        <f t="array" ref="J1888">SUMPRODUCT(([1]OUT_FinalEnergyCons!$B$4:$B$10000="Var_cap")*1, (ISNUMBER(SEARCH("SCOM-SHngahp",[1]OUT_FinalEnergyCons!$A$4:$A$10000)))*1,[1]OUT_FinalEnergyCons!H$4:H$10000)</f>
        <v>7.2132156357132743E-2</v>
      </c>
      <c r="K1888" s="1" cm="1">
        <f t="array" ref="K1888">SUMPRODUCT(([1]OUT_FinalEnergyCons!$B$4:$B$10000="Var_cap")*1, (ISNUMBER(SEARCH("SCOM-SHngahp",[1]OUT_FinalEnergyCons!$A$4:$A$10000)))*1,[1]OUT_FinalEnergyCons!I$4:I$10000)</f>
        <v>4.6640296936907716E-2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0.10547310215138535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0.1147268508889788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0.11499425736676976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0.11661854086273916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0.23176654728205531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0.70842298744637755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0.47858710481743361</v>
      </c>
      <c r="G1890" s="1">
        <f t="shared" ref="G1890:K1890" si="1288">G1891</f>
        <v>0.56200976080591036</v>
      </c>
      <c r="H1890" s="1">
        <f t="shared" si="1288"/>
        <v>0.55967564739912401</v>
      </c>
      <c r="I1890" s="1">
        <f t="shared" si="1288"/>
        <v>0.55424050438101291</v>
      </c>
      <c r="J1890" s="1">
        <f t="shared" si="1288"/>
        <v>0.19527545608924035</v>
      </c>
      <c r="K1890" s="1">
        <f t="shared" si="1288"/>
        <v>4.15218060408932E-2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0.47858710481743361</v>
      </c>
      <c r="G1891" s="1" cm="1">
        <f t="array" ref="G1891">SUMPRODUCT(([1]OUT_FinalEnergyCons!$B$4:$B$10000="Var_cap")*1, (ISNUMBER(SEARCH("SCOM-SHWODBR",[1]OUT_FinalEnergyCons!$A$4:$A$10000)))*1,[1]OUT_FinalEnergyCons!E$4:E$10000)</f>
        <v>0.56200976080591036</v>
      </c>
      <c r="H1891" s="1" cm="1">
        <f t="array" ref="H1891">SUMPRODUCT(([1]OUT_FinalEnergyCons!$B$4:$B$10000="Var_cap")*1, (ISNUMBER(SEARCH("SCOM-SHWODBR",[1]OUT_FinalEnergyCons!$A$4:$A$10000)))*1,[1]OUT_FinalEnergyCons!F$4:F$10000)</f>
        <v>0.55967564739912401</v>
      </c>
      <c r="I1891" s="1" cm="1">
        <f t="array" ref="I1891">SUMPRODUCT(([1]OUT_FinalEnergyCons!$B$4:$B$10000="Var_cap")*1, (ISNUMBER(SEARCH("SCOM-SHWODBR",[1]OUT_FinalEnergyCons!$A$4:$A$10000)))*1,[1]OUT_FinalEnergyCons!G$4:G$10000)</f>
        <v>0.55424050438101291</v>
      </c>
      <c r="J1891" s="1" cm="1">
        <f t="array" ref="J1891">SUMPRODUCT(([1]OUT_FinalEnergyCons!$B$4:$B$10000="Var_cap")*1, (ISNUMBER(SEARCH("SCOM-SHWODBR",[1]OUT_FinalEnergyCons!$A$4:$A$10000)))*1,[1]OUT_FinalEnergyCons!H$4:H$10000)</f>
        <v>0.19527545608924035</v>
      </c>
      <c r="K1891" s="1" cm="1">
        <f t="array" ref="K1891">SUMPRODUCT(([1]OUT_FinalEnergyCons!$B$4:$B$10000="Var_cap")*1, (ISNUMBER(SEARCH("SCOM-SHWODBR",[1]OUT_FinalEnergyCons!$A$4:$A$10000)))*1,[1]OUT_FinalEnergyCons!I$4:I$10000)</f>
        <v>4.15218060408932E-2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0.15066137032464347</v>
      </c>
      <c r="G1892" s="1">
        <f t="shared" ref="G1892:K1892" si="1291">G1893</f>
        <v>0.18091569136333668</v>
      </c>
      <c r="H1892" s="1">
        <f t="shared" si="1291"/>
        <v>0.18294460337402049</v>
      </c>
      <c r="I1892" s="1">
        <f t="shared" si="1291"/>
        <v>0.18859868777772457</v>
      </c>
      <c r="J1892" s="1">
        <f t="shared" si="1291"/>
        <v>0.20060793820720962</v>
      </c>
      <c r="K1892" s="1">
        <f t="shared" si="1291"/>
        <v>0.18352202076333696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0.15066137032464347</v>
      </c>
      <c r="G1893" s="1" cm="1">
        <f t="array" ref="G1893">SUMPRODUCT(([1]OUT_FinalEnergyCons!$B$4:$B$10000="Var_cap")*1,(ISNUMBER(SEARCH("SCOM-SHPLTBR",[1]OUT_FinalEnergyCons!$A$4:$A$10000)))*1,[1]OUT_FinalEnergyCons!E$4:E$10000)</f>
        <v>0.18091569136333668</v>
      </c>
      <c r="H1893" s="1" cm="1">
        <f t="array" ref="H1893">SUMPRODUCT(([1]OUT_FinalEnergyCons!$B$4:$B$10000="Var_cap")*1,(ISNUMBER(SEARCH("SCOM-SHPLTBR",[1]OUT_FinalEnergyCons!$A$4:$A$10000)))*1,[1]OUT_FinalEnergyCons!F$4:F$10000)</f>
        <v>0.18294460337402049</v>
      </c>
      <c r="I1893" s="1" cm="1">
        <f t="array" ref="I1893">SUMPRODUCT(([1]OUT_FinalEnergyCons!$B$4:$B$10000="Var_cap")*1,(ISNUMBER(SEARCH("SCOM-SHPLTBR",[1]OUT_FinalEnergyCons!$A$4:$A$10000)))*1,[1]OUT_FinalEnergyCons!G$4:G$10000)</f>
        <v>0.18859868777772457</v>
      </c>
      <c r="J1893" s="1" cm="1">
        <f t="array" ref="J1893">SUMPRODUCT(([1]OUT_FinalEnergyCons!$B$4:$B$10000="Var_cap")*1,(ISNUMBER(SEARCH("SCOM-SHPLTBR",[1]OUT_FinalEnergyCons!$A$4:$A$10000)))*1,[1]OUT_FinalEnergyCons!H$4:H$10000)</f>
        <v>0.20060793820720962</v>
      </c>
      <c r="K1893" s="1" cm="1">
        <f t="array" ref="K1893">SUMPRODUCT(([1]OUT_FinalEnergyCons!$B$4:$B$10000="Var_cap")*1,(ISNUMBER(SEARCH("SCOM-SHPLTBR",[1]OUT_FinalEnergyCons!$A$4:$A$10000)))*1,[1]OUT_FinalEnergyCons!I$4:I$10000)</f>
        <v>0.18352202076333696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0.10506002053899691</v>
      </c>
      <c r="I1894" s="1">
        <f t="shared" si="1294"/>
        <v>0.10543375233043641</v>
      </c>
      <c r="J1894" s="1">
        <f t="shared" si="1294"/>
        <v>0.70918897010776005</v>
      </c>
      <c r="K1894" s="1">
        <f t="shared" si="1294"/>
        <v>0.70905340229594305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0.10506002053899691</v>
      </c>
      <c r="I1895" s="1" cm="1">
        <f t="array" ref="I1895">SUMPRODUCT(([1]OUT_FinalEnergyCons!$B$4:$B$10000="Var_cap")*1, (ISNUMBER(SEARCH("SCOM-SHSOLBR",[1]OUT_FinalEnergyCons!$A$4:$A$10000)))*1,[1]OUT_FinalEnergyCons!G$4:G$10000)</f>
        <v>0.10543375233043641</v>
      </c>
      <c r="J1895" s="1" cm="1">
        <f t="array" ref="J1895">SUMPRODUCT(([1]OUT_FinalEnergyCons!$B$4:$B$10000="Var_cap")*1, (ISNUMBER(SEARCH("SCOM-SHSOLBR",[1]OUT_FinalEnergyCons!$A$4:$A$10000)))*1,[1]OUT_FinalEnergyCons!H$4:H$10000)</f>
        <v>0.70918897010776005</v>
      </c>
      <c r="K1895" s="1" cm="1">
        <f t="array" ref="K1895">SUMPRODUCT(([1]OUT_FinalEnergyCons!$B$4:$B$10000="Var_cap")*1, (ISNUMBER(SEARCH("SCOM-SHSOLBR",[1]OUT_FinalEnergyCons!$A$4:$A$10000)))*1,[1]OUT_FinalEnergyCons!I$4:I$10000)</f>
        <v>0.70905340229594305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6.8318932565279303E-3</v>
      </c>
      <c r="J1896" s="1">
        <f t="shared" si="1297"/>
        <v>1.6478188032979475E-2</v>
      </c>
      <c r="K1896" s="1">
        <f t="shared" si="1297"/>
        <v>2.247837748534633E-2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6.8318932565279303E-3</v>
      </c>
      <c r="J1897" s="1" cm="1">
        <f t="array" ref="J1897">SUMPRODUCT(([1]OUT_FinalEnergyCons!$B$4:$B$10000="Var_cap")*1, (ISNUMBER(SEARCH("SCOM-SHH2BR",[1]OUT_FinalEnergyCons!$A$4:$A$10000)))*1,[1]OUT_FinalEnergyCons!H$4:H$10000)</f>
        <v>1.6478188032979475E-2</v>
      </c>
      <c r="K1897" s="1" cm="1">
        <f t="array" ref="K1897">SUMPRODUCT(([1]OUT_FinalEnergyCons!$B$4:$B$10000="Var_cap")*1, (ISNUMBER(SEARCH("SCOM-SHH2BR",[1]OUT_FinalEnergyCons!$A$4:$A$10000)))*1,[1]OUT_FinalEnergyCons!I$4:I$10000)</f>
        <v>2.247837748534633E-2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4.6516083306173721</v>
      </c>
      <c r="G1898" s="3">
        <f t="shared" ref="G1898:K1898" si="1299">SUM(G1899:G1948)</f>
        <v>4.8408372580119599</v>
      </c>
      <c r="H1898" s="3">
        <f t="shared" si="1299"/>
        <v>4.9548239957612576</v>
      </c>
      <c r="I1898" s="3">
        <f t="shared" si="1299"/>
        <v>5.3095463958157607</v>
      </c>
      <c r="J1898" s="3">
        <f t="shared" si="1299"/>
        <v>5.6564672834268315</v>
      </c>
      <c r="K1898" s="3">
        <f t="shared" si="1299"/>
        <v>5.869535837623884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2.8015747521329817E-2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1.401230450358589E-2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5.651188153226845E-3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2.7963403853580555E-2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5.9812482887523992E-2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0.12864854413598401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0.23039731300494184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0.31394857123152403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9.9944052892516812E-3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2.1382319294749617E-2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0.10107604160427477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0.58162391599484409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1.7289673842531583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1.7864494415781162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6.8680489790933696E-3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1.6873070513338129E-2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5.420789908385789E-2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0.13673701557112339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0.34062252383679181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0.32391017665449129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1.8704765110329123E-2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9.005560422520921E-2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0.27895028755836287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0.84803452070313734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1.6799396944728149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2.0577287250241159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2.5512636090685504E-5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5.1386377402290653E-3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9.678282652403938E-3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1.3351416080611368E-2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1.6961735635417485E-2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1.3992481547769251E-2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4.8817617964489095E-3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9.4938152313678199E-3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2.27374073144446E-2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3.3672754116629768E-2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5.3561064563711923E-2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4.4153546544658848E-2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4.0645877046188855E-3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1.4673364329972707E-2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5.2278148718061093E-2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0.26808276302664596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0.51584388697321515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0.50800631950597697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7.2560183297847606E-3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1.8847550387446885E-2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3.2025793263509961E-2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4.2882970383543273E-2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5.6889878799385493E-2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4.9545284983391162E-2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1.4225146263532344E-6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5.8548374750776472E-3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1.0242926937168018E-2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1.3772875056636796E-2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1.6968402733402839E-2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1.3730959411817121E-2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2.8871834456241467E-3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1.6399122376301534E-2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2.8395171217567242E-2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5.4434920412792819E-2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4.3824322432344173E-2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3.0806440120949852E-6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6.1206725408987743E-3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4.0343658748296034E-2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0.17560985931965986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0.39665141947269639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0.34701453594084536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2.5792693528886259E-4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1.055896133005866E-2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2.3713749027420253E-2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3.5911288598768527E-2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5.6926892707839592E-2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4.8197853693305301E-2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5.4978624630229597E-4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1.6001230437066181E-3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2.6028460586168148E-3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6.7879064072073718E-3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5.3432095249340318E-3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5.4052180486868605E-6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4.9535304977455104E-4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1.4031697955438104E-3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2.301651277105657E-3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5.0946214307576107E-3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4.3651213441325025E-3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5.3150659855134357E-5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5.3375949877598869E-4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1.2145069536152236E-3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1.8616087279453638E-3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4.1028850424468391E-3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4.0771184363596362E-3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6.03681521327507E-4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1.5762148256184901E-3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2.5422968159087059E-3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8.6558670944436745E-3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0.1822339603173386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4.3882495444724862E-2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2.1943090337280518E-2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5.6618384773403927E-3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8.3772390585557816E-3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2.0386948897905488E-2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3.3512253237943435E-2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3.2248183097403058E-2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9.606864353299301E-3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1.7207548240184677E-2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4.6509606437943093E-2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7.5558463418663735E-2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7.6455445733852725E-2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2.924594141206717E-2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8.3044844890905242E-3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1.4231743636769578E-2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0.23408350868211997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0.22924361557289183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0.19203225267488902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1.4066395057820414E-2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4.3725673663133529E-3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8.3139788677755698E-3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2.718549406945394E-2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3.7794746969192335E-2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4.4591515055420354E-2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2.9273258028547494E-2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1.0392415693619234E-2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1.6542685394496643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0.82547613701963241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3.6029660375251862E-2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3.0281434366599792E-2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3.9978259584954032E-2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4.8379967672660243E-2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1.3915923732929906E-2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2.0847556452929538E-3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0.21407737152035103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0.23906403459803238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0.26184897157585579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0.22122544692878696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1.4186545976704396E-2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2.2157690101061228E-3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0.18161698609452209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0.20326920414807567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0.22415213493641253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0.19389740103891617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1.277157640665318E-2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1.9684096787650597E-3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0.14200357676474432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0.15122669403884587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0.2894193932912662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0.34740864970399526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0.14630754595923878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2.775951776159458E-2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5.5852718205123299E-4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6.1148175642438303E-3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1.2683519215388E-2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9.0737544738350093E-3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2.46361409796094E-3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4.5554419458415001E-4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5.5596113025388697E-3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1.05034520933868E-2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8.23334188445435E-3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2.3891547071868001E-3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4.3067678359437299E-4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4.7186511747521398E-3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8.5617500152536993E-3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7.3881200440715604E-3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2.2555007790766401E-3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5.6541884799430795E-4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8.2805958556225207E-3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1.6987139855551298E-2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1.9771210960572001E-2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7.2092023847225599E-3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1.5019807245902714E-6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2.5934031158252628E-3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1.5821871031718809E-2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2.6466389829093516E-2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3.1875069060040333E-2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1.0229463677212822E-2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2.5883890353301995E-4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0.12418333595824699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0.19330292133611912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0.17137146429121669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3.0235128422390102E-2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7.7485512168407522E-3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1.8535759607547896E-3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9.6481949496135221E-3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1.6296859408456651E-2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1.962126900798461E-2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1.3065518250035896E-2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4.1655265193271084E-3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3.7694638308117512E-3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3.6579655980060952E-2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4.1509498809836495E-2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3.9122261313915795E-2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1.3793542201157409E-2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4.6326022123774832E-3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0.70264278781938971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0.35153498879051936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4.4353527453786103E-4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1.3991665077057408E-3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5.5246188247646362E-3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8.347502501041373E-3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5.2984173373161461E-3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1.0209821019970056E-3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5.1155231881089405E-2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5.2603662041520907E-2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5.6084070106007432E-2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4.8775038514437034E-2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4.8093337837928881E-3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9.6416463182504291E-4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0.17860354852977547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0.18832628129062698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0.1895535800208282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0.15138786946310248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4.0679064479061154E-3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8.3329873577795257E-4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7.1142472215613595E-2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6.8792225732240739E-2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6.9899804975079236E-2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5.8648758660478501E-2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3.0906120010212143E-3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6.4590400161840353E-4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5.9832799011270998E-4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5.7715781535210902E-3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1.1716350599416401E-2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1.0609072874470301E-2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3.4307010633049802E-3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4.9865456543313398E-4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4.8890418431517101E-3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9.3677196576760005E-3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8.0418064959568904E-3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2.4705943228024701E-3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4.6441224707015599E-4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4.1446076588906103E-3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7.5856502169246902E-3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7.0304005153817998E-3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2.2388288307098499E-3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4.7823185043906902E-4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3.0824494877926701E-3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5.1106565044872496E-3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5.2388749611300802E-3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1.76301449904089E-3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2.5582193842077917E-4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6.4681959293057809E-4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1.17964899554435E-3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2.2313159378823462E-3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1.4912947836767715E-3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2.7712407622624283E-4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2.6892864531969929E-3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3.0028480141439007E-3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3.6711888280012953E-3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4.6162456923220813E-3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1.7957797659055709E-3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3.3370283052774023E-4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1.5047991201895341E-4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5.4202887035607612E-4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1.3746824049599145E-3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3.8896488495609514E-3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2.9953403427617959E-3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5.3536018591891776E-4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2.6073380573206732E-3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2.9092262140444402E-3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3.5919787070693462E-3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6.0514438144310904E-3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3.7409923085662366E-3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7.0213458022850531E-4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5.6218122340880239</v>
      </c>
      <c r="G1949" s="3">
        <f t="shared" ref="G1949:K1949" si="1303">SUM(G1950:G1972)</f>
        <v>5.8078628071874565</v>
      </c>
      <c r="H1949" s="3">
        <f t="shared" si="1303"/>
        <v>5.9631502966166998</v>
      </c>
      <c r="I1949" s="3">
        <f t="shared" si="1303"/>
        <v>6.406334551516494</v>
      </c>
      <c r="J1949" s="3">
        <f t="shared" si="1303"/>
        <v>6.9828012811581761</v>
      </c>
      <c r="K1949" s="3">
        <f t="shared" si="1303"/>
        <v>7.4732135278712812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1.8109915403686911E-2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0.15371232922127331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0.54149142199266809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1.4755844061842496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0.81848357822727991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1.472506745252476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6.6968355816162299E-3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8.0542377180633756E-2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0.2055488183122714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0.39874725221490598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0.56917653531379642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0.67733568231464969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3.4489251269764737E-2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0.15967977009768641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0.2616808321221597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0.37935774057486815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2.0399464615702523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3.4414109972485338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3.7621905634875738E-4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3.3066631661233976E-2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5.8942007393635518E-2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4.6506596238720416E-2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6.8283388238990592E-2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3.7178210869699455E-2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3.0856137113823203E-2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3.1745922917686201E-2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0.17156191419551614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8.2030051959190997E-3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1.1431071005489079E-2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6.4787532941931389E-2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7.9513488321887194E-3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1.785811919712697E-2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0.13693396834868091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3.4496534830492801E-4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-1.6462350259831992E-4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7.3397804199033204E-4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0.367991410312838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0.21292430229311102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0.23145424333251102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0.27833608609868787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0.85193704784300173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2.3095350400536299E-2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5.2480779516579139E-2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8.9919641317949661E-2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0.10174501430425074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7.928915165449478E-2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0.11753207116550099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0.15032804238562916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0.16976100888811071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0.32734606428359747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0.1124285973803643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6.7105880916187399E-4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1.7920766420449459E-3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1.8792005110929721E-3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5.5490976774391003E-4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3.4886480955997402E-4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2.1864510268322919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4.8131099305898399E-4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0.11393921610839444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0.29808092262878622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0.5017381272696444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1.2339580695414327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0.118374266008197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0.18398497938024105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0.14015246045283108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0.21630635042142402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0.24882056382872841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0.12312919743739904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4.4670974387565295E-2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0.69685473372285012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0.80732650022307972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1.5003603172807451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2.6768403639528562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1.0433433181729417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6.683064298965409E-2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9.6974906950428909E-3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-1.3107975095249272E-4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9.6447663067288202E-3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4.0337806885599875E-3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4.0279250437345385E-3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9.2843838741855098E-4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4.0894178803022319E-2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3.7556990784335796E-2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0.1407716353022592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5.4813523771774002E-2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0.11375854289130756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9.670254859899706E-2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8.7086646271708808E-3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2.7244113759105213E-2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3.2510068187071223E-2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5.865117508665571E-2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4.2382283177953825E-2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1.2185252504904201E-2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3.8353550521172439E-2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4.5593571389353625E-2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0.13752879247424105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5.5904333516954868E-2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4.7286395743933703E-4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1.745238699379011E-3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1.419006675862018E-3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3.6617330881610127E-3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9.6734990364193509E-4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2.8856411083789149</v>
      </c>
      <c r="G1973" s="3">
        <f t="shared" ref="G1973" si="1306">SUM(G1974:G1996)</f>
        <v>2.9748473139185521</v>
      </c>
      <c r="H1973" s="3">
        <f t="shared" ref="H1973" si="1307">SUM(H1974:H1996)</f>
        <v>3.1017351493017888</v>
      </c>
      <c r="I1973" s="3">
        <f t="shared" ref="I1973" si="1308">SUM(I1974:I1996)</f>
        <v>2.9626716274016784</v>
      </c>
      <c r="J1973" s="3">
        <f t="shared" ref="J1973" si="1309">SUM(J1974:J1996)</f>
        <v>2.9830842407443465</v>
      </c>
      <c r="K1973" s="3">
        <f t="shared" ref="K1973" si="1310">SUM(K1974:K1996)</f>
        <v>2.9924217099574717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-2.4012731614594972E-4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3.6735769023965067E-2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0.12347820092035913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0.24118929022089322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0.58398464015492557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0.94077728104345915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1.083350099564284E-2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4.7735968827735502E-2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0.10386423405877972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0.17966742304755848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0.53313008912582172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0.85657347039176079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1.6216788069279221E-3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-7.7456815175605943E-4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1.9977804429029137E-2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6.1464941251855032E-2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0.11498319528018602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0.15786317031436967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1.3966057939096299E-2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2.9971160349452197E-2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2.9213712188084422E-2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4.7458065192834568E-2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2.376088708039276E-2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4.6346580003384E-2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0.13328347284270353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0.14143081922760781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2.9111666976207699E-2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0.15055130791507526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0.14783195597745979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1.2588316830112601E-2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4.0638930940161078E-2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4.2703058113710626E-2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2.5710784951614202E-3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6.9165532254289409E-3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2.8247916810281047E-3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0.377934555316147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0.19311609909802202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0.23134181646815397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0.19352053335038644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0.19970370587674938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7.1782119991188095E-2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0.109376770856476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0.16841691815170351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0.19561278956082115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0.12441717978617416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1.9548066908349801E-2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3.2767578952869192E-2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5.4734468184851406E-2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4.8606826512149148E-2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3.1661753306161888E-2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3.1872256507380898E-3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7.7541104174074079E-3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8.0129445713684275E-3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8.6509969288673331E-3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3.4251000531806668E-3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0.6162474595009465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0.30552750276574869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0.4580038040029808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0.6809210677930273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0.82842043473855065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0.38794033547763473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8.9055871105521101E-2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0.98708226710868396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0.67606783187479613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0.79393007474330979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0.86611498753708693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0.33184492036542829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7.9564968540522293E-2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0.2108690425913346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0.12480180535128979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0.15169649146070699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0.1314851468354723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5.9662342362295159E-2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1.9055618916535799E-2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3.6903975606249584E-2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5.651631664706256E-3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1.9718760152771433E-2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1.1983553798357511E-2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1.0080767847579932E-2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3.3806729017733642E-3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1.32806754745516E-2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4.0643552364849601E-2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0.12995072131341423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1.5815860567994007E-2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4.6179487078007758E-2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5.4568233275362636E-2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2.2060397162389698E-2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4.9714889979094935E-2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2.1205214840339996E-2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5.3748912375350989E-2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4.7409893605475067E-2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9.2084388326232301E-3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1.9615036010471664E-2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1.8394631347264229E-2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2.8979021844848935E-2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2.3530701466860066E-2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1.86004290306991E-3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6.3540137910990738E-3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4.5926413472785199E-3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7.3110523638397562E-3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2.8825772933657426E-3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400.26138208523162</v>
      </c>
      <c r="G1997" s="3">
        <f t="shared" ref="G1997:K1997" si="1313">SUM(G1998:G2006)</f>
        <v>403.44126899112297</v>
      </c>
      <c r="H1997" s="3">
        <f t="shared" si="1313"/>
        <v>407.03838584503529</v>
      </c>
      <c r="I1997" s="3">
        <f t="shared" si="1313"/>
        <v>419.80402159633974</v>
      </c>
      <c r="J1997" s="3">
        <f t="shared" si="1313"/>
        <v>467.94207600842287</v>
      </c>
      <c r="K1997" s="3">
        <f t="shared" si="1313"/>
        <v>507.01417806322007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1.2963835762940705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0.64882883117752177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1.6933545789910693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4.4093472115887806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14.687701546419039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61.132029240582391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207.725626594717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345.89408084844268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0.371322094751244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0.79329722733855235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1.4860510918951988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2.2395948080323946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17.413801827937743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30.626634380707856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15.315102459234305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12.414530820330569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15.171822476303717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27.624500413383934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48.691746365786081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16.715812144688364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6.8473827598857717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152.65346199024142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76.327168041290548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105.74700768017863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125.45000271592141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153.48239778896388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104.86640252356347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5.9316463659565963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2.733142733313259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14.476891187030201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22.162393536083325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107.42174109045146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230.97284143287152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129.3563305712714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3.5114890057313151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3.5862166388609102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3.7116153856032295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3.9149519523587619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4.3565546621570199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4.76943932236924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41.633469925766363</v>
      </c>
      <c r="G2007" s="3">
        <f t="shared" ref="G2007" si="1316">SUM(G2008:G2016)</f>
        <v>42.399584356360911</v>
      </c>
      <c r="H2007" s="3">
        <f t="shared" ref="H2007" si="1317">SUM(H2008:H2016)</f>
        <v>43.488984924824003</v>
      </c>
      <c r="I2007" s="3">
        <f t="shared" ref="I2007" si="1318">SUM(I2008:I2016)</f>
        <v>45.389751476705513</v>
      </c>
      <c r="J2007" s="3">
        <f t="shared" ref="J2007" si="1319">SUM(J2008:J2016)</f>
        <v>49.350987454996925</v>
      </c>
      <c r="K2007" s="3">
        <f t="shared" ref="K2007" si="1320">SUM(K2008:K2016)</f>
        <v>53.352195088790914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0.15416526086612911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0.44008952966749965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1.6001320576412152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7.1100745693492069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26.584097593090078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1.3921619553252643E-2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7.3968046507996321E-2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0.11354960099722318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0.19388090025180207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5.2098548838150727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11.729085707465842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19.773301033882355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9.8867196068952108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11.78364423726374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0.37123403926011278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0.91773060672860396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1.1257369336008107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0.57520413221501154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0.16720560826307715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15.8087170515692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21.744223727092479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31.703350637835879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34.199956644245461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9.991899354314592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0.12190406894936161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0.28443329149076885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0.50009042645584056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0.87993134048059785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2.255897225372173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4.879906825657331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2.3623664585438801E-2</v>
      </c>
      <c r="G2017" s="3">
        <f t="shared" ref="G2017" si="1324">SUM(G2018,G2022,G2025)</f>
        <v>2.4173954925743518E-2</v>
      </c>
      <c r="H2017" s="3">
        <f t="shared" ref="H2017" si="1325">SUM(H2018,H2022,H2025)</f>
        <v>2.8982131772707333E-2</v>
      </c>
      <c r="I2017" s="3">
        <f t="shared" ref="I2017" si="1326">SUM(I2018,I2022,I2025)</f>
        <v>0.21735763449246165</v>
      </c>
      <c r="J2017" s="3">
        <f t="shared" ref="J2017" si="1327">SUM(J2018,J2022,J2025)</f>
        <v>1.1331892311361387</v>
      </c>
      <c r="K2017" s="3">
        <f t="shared" ref="K2017" si="1328">SUM(K2018,K2022,K2025)</f>
        <v>3.2284274145107714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2.3623664585438801E-2</v>
      </c>
      <c r="G2018" s="1" cm="1">
        <f t="array" ref="G2018">SUMPRODUCT(ISNUMBER(SEARCH("SUP_ELCH2*",[1]OUT_SyntheticFuels!$C$4:$C$1000))*1,("Var_cap"=[1]OUT_SyntheticFuels!$B$4:$B$1000)*1,[1]OUT_SyntheticFuels!F$4:F$1000)</f>
        <v>2.4173954925743518E-2</v>
      </c>
      <c r="H2018" s="1" cm="1">
        <f t="array" ref="H2018">SUMPRODUCT(ISNUMBER(SEARCH("SUP_ELCH2*",[1]OUT_SyntheticFuels!$C$4:$C$1000))*1,("Var_cap"=[1]OUT_SyntheticFuels!$B$4:$B$1000)*1,[1]OUT_SyntheticFuels!G$4:G$1000)</f>
        <v>2.8982131772707333E-2</v>
      </c>
      <c r="I2018" s="1" cm="1">
        <f t="array" ref="I2018">SUMPRODUCT(ISNUMBER(SEARCH("SUP_ELCH2*",[1]OUT_SyntheticFuels!$C$4:$C$1000))*1,("Var_cap"=[1]OUT_SyntheticFuels!$B$4:$B$1000)*1,[1]OUT_SyntheticFuels!H$4:H$1000)</f>
        <v>0.21715080668543915</v>
      </c>
      <c r="J2018" s="1" cm="1">
        <f t="array" ref="J2018">SUMPRODUCT(ISNUMBER(SEARCH("SUP_ELCH2*",[1]OUT_SyntheticFuels!$C$4:$C$1000))*1,("Var_cap"=[1]OUT_SyntheticFuels!$B$4:$B$1000)*1,[1]OUT_SyntheticFuels!I$4:I$1000)</f>
        <v>1.1324358927548808</v>
      </c>
      <c r="K2018" s="1" cm="1">
        <f t="array" ref="K2018">SUMPRODUCT(ISNUMBER(SEARCH("SUP_ELCH2*",[1]OUT_SyntheticFuels!$C$4:$C$1000))*1,("Var_cap"=[1]OUT_SyntheticFuels!$B$4:$B$1000)*1,[1]OUT_SyntheticFuels!J$4:J$1000)</f>
        <v>2.968053165731928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2.3623664585438801E-2</v>
      </c>
      <c r="G2019" s="1">
        <f t="shared" ref="G2019" si="1332">G2018-G2020-G2021</f>
        <v>2.4173954925743518E-2</v>
      </c>
      <c r="H2019" s="1">
        <f t="shared" ref="H2019" si="1333">H2018-H2020-H2021</f>
        <v>2.8982131772707333E-2</v>
      </c>
      <c r="I2019" s="1">
        <f t="shared" ref="I2019" si="1334">I2018-I2020-I2021</f>
        <v>0.20606443000898556</v>
      </c>
      <c r="J2019" s="1">
        <f t="shared" ref="J2019" si="1335">J2018-J2020-J2021</f>
        <v>0.98319469699007678</v>
      </c>
      <c r="K2019" s="1">
        <f t="shared" ref="K2019" si="1336">K2018-K2020-K2021</f>
        <v>2.767062333985248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1.10863766764536E-2</v>
      </c>
      <c r="J2020" s="1" cm="1">
        <f t="array" ref="J2020">SUMPRODUCT(ISNUMBER(SEARCH("SUP_ELCH2*D",[1]OUT_SyntheticFuels!$C$4:$C$1000))*1,("Var_cap"=[1]OUT_SyntheticFuels!$B$4:$B$1000)*1,[1]OUT_SyntheticFuels!I$4:I$1000)</f>
        <v>7.5768390086235496E-2</v>
      </c>
      <c r="K2020" s="1" cm="1">
        <f t="array" ref="K2020">SUMPRODUCT(ISNUMBER(SEARCH("SUP_ELCH2*D",[1]OUT_SyntheticFuels!$C$4:$C$1000))*1,("Var_cap"=[1]OUT_SyntheticFuels!$B$4:$B$1000)*1,[1]OUT_SyntheticFuels!J$4:J$1000)</f>
        <v>0.15031563353893199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7.3472805678568398E-2</v>
      </c>
      <c r="K2021" s="1" cm="1">
        <f t="array" ref="K2021">SUMPRODUCT(ISNUMBER(SEARCH("SUP_ELCH2*SOEC*",[1]OUT_SyntheticFuels!$C$4:$C$1000))*1,("Var_cap"=[1]OUT_SyntheticFuels!$B$4:$B$1000)*1,[1]OUT_SyntheticFuels!J$4:J$1000)</f>
        <v>5.0675198207748205E-2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2.0682780702250999E-4</v>
      </c>
      <c r="J2022" s="1">
        <f t="shared" ref="J2022" si="1341">SUM(J2023:J2024)</f>
        <v>7.5333838125797201E-4</v>
      </c>
      <c r="K2022" s="1">
        <f t="shared" ref="K2022" si="1342">SUM(K2023:K2024)</f>
        <v>2.7618247464987256E-2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2.0682780702250999E-4</v>
      </c>
      <c r="J2023" s="1" cm="1">
        <f t="array" ref="J2023">SUMPRODUCT(ISNUMBER(SEARCH("SUP_NGAH2",[1]OUT_SyntheticFuels!$C$4:$C$1000))*1,("Var_cap"=[1]OUT_SyntheticFuels!$B$4:$B$1000)*1,[1]OUT_SyntheticFuels!I$4:I$1000)-J2024</f>
        <v>5.6978603550398698E-4</v>
      </c>
      <c r="K2023" s="1" cm="1">
        <f t="array" ref="K2023">SUMPRODUCT(ISNUMBER(SEARCH("SUP_NGAH2",[1]OUT_SyntheticFuels!$C$4:$C$1000))*1,("Var_cap"=[1]OUT_SyntheticFuels!$B$4:$B$1000)*1,[1]OUT_SyntheticFuels!J$4:J$1000)-K2024</f>
        <v>1.2185865302619588E-2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1.8355234575398501E-4</v>
      </c>
      <c r="K2024" s="1" cm="1">
        <f t="array" ref="K2024">SUMPRODUCT(ISNUMBER(SEARCH("SUP_NGAH2CCS",[1]OUT_SyntheticFuels!$C$4:$C$1000))*1,("Var_cap"=[1]OUT_SyntheticFuels!$B$4:$B$1000)*1,[1]OUT_SyntheticFuels!J$4:J$1000)</f>
        <v>1.5432382162367668E-2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0.23275600131385651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4.3657456888565038E-3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0.22839025562500001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3.3606565910889896E-2</v>
      </c>
      <c r="G2029" s="7" cm="1">
        <f t="array" ref="G2029">SUMPRODUCT(("CT_CWODBDS"=[1]OUT_SyntheticFuels!$C$4:$C$1000)*1,("Var_cap"=[1]OUT_SyntheticFuels!$B$4:$B$1000)*1,[1]OUT_SyntheticFuels!F$4:F$1000)</f>
        <v>2.554561944078515E-2</v>
      </c>
      <c r="H2029" s="7" cm="1">
        <f t="array" ref="H2029">SUMPRODUCT(("CT_CWODBDS"=[1]OUT_SyntheticFuels!$C$4:$C$1000)*1,("Var_cap"=[1]OUT_SyntheticFuels!$B$4:$B$1000)*1,[1]OUT_SyntheticFuels!G$4:G$1000)</f>
        <v>2.5481803835757627E-2</v>
      </c>
      <c r="I2029" s="7" cm="1">
        <f t="array" ref="I2029">SUMPRODUCT(("CT_CWODBDS"=[1]OUT_SyntheticFuels!$C$4:$C$1000)*1,("Var_cap"=[1]OUT_SyntheticFuels!$B$4:$B$1000)*1,[1]OUT_SyntheticFuels!H$4:H$1000)</f>
        <v>6.8199723831681019E-3</v>
      </c>
      <c r="J2029" s="7" cm="1">
        <f t="array" ref="J2029">SUMPRODUCT(("CT_CWODBDS"=[1]OUT_SyntheticFuels!$C$4:$C$1000)*1,("Var_cap"=[1]OUT_SyntheticFuels!$B$4:$B$1000)*1,[1]OUT_SyntheticFuels!I$4:I$1000)</f>
        <v>5.3628207491204279E-3</v>
      </c>
      <c r="K2029" s="7" cm="1">
        <f t="array" ref="K2029">SUMPRODUCT(("CT_CWODBDS"=[1]OUT_SyntheticFuels!$C$4:$C$1000)*1,("Var_cap"=[1]OUT_SyntheticFuels!$B$4:$B$1000)*1,[1]OUT_SyntheticFuels!J$4:J$1000)</f>
        <v>4.3623798853728987E-3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4.2840359768977002E-3</v>
      </c>
      <c r="K2030" s="7" cm="1">
        <f t="array" ref="K2030">SUMPRODUCT(("CT_CWODBDSCCS"=[1]OUT_SyntheticFuels!$C$4:$C$1000)*1,("Var_cap"=[1]OUT_SyntheticFuels!$B$4:$B$1000)*1,[1]OUT_SyntheticFuels!J$4:J$1000)</f>
        <v>0.19728569542702801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1.1104992427934942E-2</v>
      </c>
      <c r="G2031" s="7" cm="1">
        <f t="array" ref="G2031">SUMPRODUCT(("CT_CWODETH"=[1]OUT_SyntheticFuels!$C$4:$C$1000)*1,("Var_cap"=[1]OUT_SyntheticFuels!$B$4:$B$1000)*1,[1]OUT_SyntheticFuels!F$4:F$1000)</f>
        <v>7.6039782188017501E-3</v>
      </c>
      <c r="H2031" s="7" cm="1">
        <f t="array" ref="H2031">SUMPRODUCT(("CT_CWODETH"=[1]OUT_SyntheticFuels!$C$4:$C$1000)*1,("Var_cap"=[1]OUT_SyntheticFuels!$B$4:$B$1000)*1,[1]OUT_SyntheticFuels!G$4:G$1000)</f>
        <v>7.5829582216223514E-3</v>
      </c>
      <c r="I2031" s="7" cm="1">
        <f t="array" ref="I2031">SUMPRODUCT(("CT_CWODETH"=[1]OUT_SyntheticFuels!$C$4:$C$1000)*1,("Var_cap"=[1]OUT_SyntheticFuels!$B$4:$B$1000)*1,[1]OUT_SyntheticFuels!H$4:H$1000)</f>
        <v>5.0405871476732807E-3</v>
      </c>
      <c r="J2031" s="7" cm="1">
        <f t="array" ref="J2031">SUMPRODUCT(("CT_CWODETH"=[1]OUT_SyntheticFuels!$C$4:$C$1000)*1,("Var_cap"=[1]OUT_SyntheticFuels!$B$4:$B$1000)*1,[1]OUT_SyntheticFuels!I$4:I$1000)</f>
        <v>4.1228825770652502E-3</v>
      </c>
      <c r="K2031" s="7" cm="1">
        <f t="array" ref="K2031">SUMPRODUCT(("CT_CWODETH"=[1]OUT_SyntheticFuels!$C$4:$C$1000)*1,("Var_cap"=[1]OUT_SyntheticFuels!$B$4:$B$1000)*1,[1]OUT_SyntheticFuels!J$4:J$1000)</f>
        <v>2.9210319274158344E-3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3.1895534599995601E-3</v>
      </c>
      <c r="K2032" s="7" cm="1">
        <f t="array" ref="K2032">SUMPRODUCT(("CT_CWODETHCCS"=[1]OUT_SyntheticFuels!$C$4:$C$1000)*1,("Var_cap"=[1]OUT_SyntheticFuels!$B$4:$B$1000)*1,[1]OUT_SyntheticFuels!J$4:J$1000)</f>
        <v>3.2686792588470302E-3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0.12656720575794</v>
      </c>
      <c r="G2033" s="7" cm="1">
        <f t="array" ref="G2033">SUMPRODUCT(("SUP_MNRBIO"=[1]OUT_SyntheticFuels!$C$4:$C$1000)*1,("Var_cap"=[1]OUT_SyntheticFuels!$B$4:$B$1000)*1,[1]OUT_SyntheticFuels!F$4:F$1000)</f>
        <v>0.2313150011350994</v>
      </c>
      <c r="H2033" s="7" cm="1">
        <f t="array" ref="H2033">SUMPRODUCT(("SUP_MNRBIO"=[1]OUT_SyntheticFuels!$C$4:$C$1000)*1,("Var_cap"=[1]OUT_SyntheticFuels!$B$4:$B$1000)*1,[1]OUT_SyntheticFuels!G$4:G$1000)</f>
        <v>0.23157282070423232</v>
      </c>
      <c r="I2033" s="7" cm="1">
        <f t="array" ref="I2033">SUMPRODUCT(("SUP_MNRBIO"=[1]OUT_SyntheticFuels!$C$4:$C$1000)*1,("Var_cap"=[1]OUT_SyntheticFuels!$B$4:$B$1000)*1,[1]OUT_SyntheticFuels!H$4:H$1000)</f>
        <v>0.23146598733109491</v>
      </c>
      <c r="J2033" s="7" cm="1">
        <f t="array" ref="J2033">SUMPRODUCT(("SUP_MNRBIO"=[1]OUT_SyntheticFuels!$C$4:$C$1000)*1,("Var_cap"=[1]OUT_SyntheticFuels!$B$4:$B$1000)*1,[1]OUT_SyntheticFuels!I$4:I$1000)</f>
        <v>0.24892056135337559</v>
      </c>
      <c r="K2033" s="7" cm="1">
        <f t="array" ref="K2033">SUMPRODUCT(("SUP_MNRBIO"=[1]OUT_SyntheticFuels!$C$4:$C$1000)*1,("Var_cap"=[1]OUT_SyntheticFuels!$B$4:$B$1000)*1,[1]OUT_SyntheticFuels!J$4:J$1000)</f>
        <v>0.35055783015297132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0.21459522476794241</v>
      </c>
      <c r="G2034" s="7" cm="1">
        <f t="array" ref="G2034">SUMPRODUCT(("SUP_WSTBIO"=[1]OUT_SyntheticFuels!$C$4:$C$1000)*1,("Var_cap"=[1]OUT_SyntheticFuels!$B$4:$B$1000)*1,[1]OUT_SyntheticFuels!F$4:F$1000)</f>
        <v>0.21471005032708573</v>
      </c>
      <c r="H2034" s="7" cm="1">
        <f t="array" ref="H2034">SUMPRODUCT(("SUP_WSTBIO"=[1]OUT_SyntheticFuels!$C$4:$C$1000)*1,("Var_cap"=[1]OUT_SyntheticFuels!$B$4:$B$1000)*1,[1]OUT_SyntheticFuels!G$4:G$1000)</f>
        <v>0.21455531798865757</v>
      </c>
      <c r="I2034" s="7" cm="1">
        <f t="array" ref="I2034">SUMPRODUCT(("SUP_WSTBIO"=[1]OUT_SyntheticFuels!$C$4:$C$1000)*1,("Var_cap"=[1]OUT_SyntheticFuels!$B$4:$B$1000)*1,[1]OUT_SyntheticFuels!H$4:H$1000)</f>
        <v>0.21340346703895777</v>
      </c>
      <c r="J2034" s="7" cm="1">
        <f t="array" ref="J2034">SUMPRODUCT(("SUP_WSTBIO"=[1]OUT_SyntheticFuels!$C$4:$C$1000)*1,("Var_cap"=[1]OUT_SyntheticFuels!$B$4:$B$1000)*1,[1]OUT_SyntheticFuels!I$4:I$1000)</f>
        <v>0.20888318952842741</v>
      </c>
      <c r="K2034" s="7" cm="1">
        <f t="array" ref="K2034">SUMPRODUCT(("SUP_WSTBIO"=[1]OUT_SyntheticFuels!$C$4:$C$1000)*1,("Var_cap"=[1]OUT_SyntheticFuels!$B$4:$B$1000)*1,[1]OUT_SyntheticFuels!J$4:J$1000)</f>
        <v>0.36680833071410507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4.3171452899599004E-3</v>
      </c>
      <c r="K2036" s="7" cm="1">
        <f t="array" ref="K2036">SUMPRODUCT(("SUP_WSTHTGBIO"=[1]OUT_SyntheticFuels!$C$4:$C$1000)*1,("Var_cap"=[1]OUT_SyntheticFuels!$B$4:$B$1000)*1,[1]OUT_SyntheticFuels!J$4:J$1000)</f>
        <v>4.4765561757866418E-3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1.92247973687165E-3</v>
      </c>
      <c r="K2037" s="7" cm="1">
        <f t="array" ref="K2037">SUMPRODUCT(("SUP_WSTHTGBIOCCS"=[1]OUT_SyntheticFuels!$C$4:$C$1000)*1,("Var_cap"=[1]OUT_SyntheticFuels!$B$4:$B$1000)*1,[1]OUT_SyntheticFuels!J$4:J$1000)</f>
        <v>3.2283436562825481E-3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2.8386314743171303E-4</v>
      </c>
      <c r="G2038" s="7" cm="1">
        <f t="array" ref="G2038">SUMPRODUCT(("SUP_WODBIO"=[1]OUT_SyntheticFuels!$C$4:$C$1000)*1,("Var_cap"=[1]OUT_SyntheticFuels!$B$4:$B$1000)*1,[1]OUT_SyntheticFuels!F$4:F$1000)</f>
        <v>6.8438935869214162E-3</v>
      </c>
      <c r="H2038" s="7" cm="1">
        <f t="array" ref="H2038">SUMPRODUCT(("SUP_WODBIO"=[1]OUT_SyntheticFuels!$C$4:$C$1000)*1,("Var_cap"=[1]OUT_SyntheticFuels!$B$4:$B$1000)*1,[1]OUT_SyntheticFuels!G$4:G$1000)</f>
        <v>7.2658026812572616E-3</v>
      </c>
      <c r="I2038" s="7" cm="1">
        <f t="array" ref="I2038">SUMPRODUCT(("SUP_WODBIO"=[1]OUT_SyntheticFuels!$C$4:$C$1000)*1,("Var_cap"=[1]OUT_SyntheticFuels!$B$4:$B$1000)*1,[1]OUT_SyntheticFuels!H$4:H$1000)</f>
        <v>7.2392008293892859E-3</v>
      </c>
      <c r="J2038" s="7" cm="1">
        <f t="array" ref="J2038">SUMPRODUCT(("SUP_WODBIO"=[1]OUT_SyntheticFuels!$C$4:$C$1000)*1,("Var_cap"=[1]OUT_SyntheticFuels!$B$4:$B$1000)*1,[1]OUT_SyntheticFuels!I$4:I$1000)</f>
        <v>7.615221365493508E-3</v>
      </c>
      <c r="K2038" s="7" cm="1">
        <f t="array" ref="K2038">SUMPRODUCT(("SUP_WODBIO"=[1]OUT_SyntheticFuels!$C$4:$C$1000)*1,("Var_cap"=[1]OUT_SyntheticFuels!$B$4:$B$1000)*1,[1]OUT_SyntheticFuels!J$4:J$1000)</f>
        <v>4.0985771740251961E-3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4.2521485460708603E-3</v>
      </c>
      <c r="K2039" s="7" cm="1">
        <f t="array" ref="K2039">SUMPRODUCT(("SUP_WODBIOCCS"=[1]OUT_SyntheticFuels!$C$4:$C$1000)*1,("Var_cap"=[1]OUT_SyntheticFuels!$B$4:$B$1000)*1,[1]OUT_SyntheticFuels!J$4:J$1000)</f>
        <v>4.7976549334319196E-3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6.3239983043975517E-2</v>
      </c>
      <c r="G2040" s="7" cm="1">
        <f t="array" ref="G2040">SUMPRODUCT(("SUP_BIONGA"=[1]OUT_SyntheticFuels!$C$4:$C$1000)*1,("Var_cap"=[1]OUT_SyntheticFuels!$B$4:$B$1000)*1,[1]OUT_SyntheticFuels!F$4:F$1000)</f>
        <v>0.20030866288323312</v>
      </c>
      <c r="H2040" s="7" cm="1">
        <f t="array" ref="H2040">SUMPRODUCT(("SUP_BIONGA"=[1]OUT_SyntheticFuels!$C$4:$C$1000)*1,("Var_cap"=[1]OUT_SyntheticFuels!$B$4:$B$1000)*1,[1]OUT_SyntheticFuels!G$4:G$1000)</f>
        <v>0.1828111267655618</v>
      </c>
      <c r="I2040" s="7" cm="1">
        <f t="array" ref="I2040">SUMPRODUCT(("SUP_BIONGA"=[1]OUT_SyntheticFuels!$C$4:$C$1000)*1,("Var_cap"=[1]OUT_SyntheticFuels!$B$4:$B$1000)*1,[1]OUT_SyntheticFuels!H$4:H$1000)</f>
        <v>0.17436335091722291</v>
      </c>
      <c r="J2040" s="7" cm="1">
        <f t="array" ref="J2040">SUMPRODUCT(("SUP_BIONGA"=[1]OUT_SyntheticFuels!$C$4:$C$1000)*1,("Var_cap"=[1]OUT_SyntheticFuels!$B$4:$B$1000)*1,[1]OUT_SyntheticFuels!I$4:I$1000)</f>
        <v>0.18472326441934711</v>
      </c>
      <c r="K2040" s="7" cm="1">
        <f t="array" ref="K2040">SUMPRODUCT(("SUP_BIONGA"=[1]OUT_SyntheticFuels!$C$4:$C$1000)*1,("Var_cap"=[1]OUT_SyntheticFuels!$B$4:$B$1000)*1,[1]OUT_SyntheticFuels!J$4:J$1000)</f>
        <v>0.32555282393361312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0.39833069385400466</v>
      </c>
      <c r="G2041" s="7" cm="1">
        <f t="array" ref="G2041">SUMPRODUCT(("CT_CWODPLT"=[1]OUT_SyntheticFuels!$C$4:$C$1000)*1,("Var_cap"=[1]OUT_SyntheticFuels!$B$4:$B$1000)*1,[1]OUT_SyntheticFuels!F$4:F$1000)</f>
        <v>0.42685259941214887</v>
      </c>
      <c r="H2041" s="7" cm="1">
        <f t="array" ref="H2041">SUMPRODUCT(("CT_CWODPLT"=[1]OUT_SyntheticFuels!$C$4:$C$1000)*1,("Var_cap"=[1]OUT_SyntheticFuels!$B$4:$B$1000)*1,[1]OUT_SyntheticFuels!G$4:G$1000)</f>
        <v>0.42916812800557957</v>
      </c>
      <c r="I2041" s="7" cm="1">
        <f t="array" ref="I2041">SUMPRODUCT(("CT_CWODPLT"=[1]OUT_SyntheticFuels!$C$4:$C$1000)*1,("Var_cap"=[1]OUT_SyntheticFuels!$B$4:$B$1000)*1,[1]OUT_SyntheticFuels!H$4:H$1000)</f>
        <v>0.43563646199672657</v>
      </c>
      <c r="J2041" s="7" cm="1">
        <f t="array" ref="J2041">SUMPRODUCT(("CT_CWODPLT"=[1]OUT_SyntheticFuels!$C$4:$C$1000)*1,("Var_cap"=[1]OUT_SyntheticFuels!$B$4:$B$1000)*1,[1]OUT_SyntheticFuels!I$4:I$1000)</f>
        <v>0.47688734811546679</v>
      </c>
      <c r="K2041" s="7" cm="1">
        <f t="array" ref="K2041">SUMPRODUCT(("CT_CWODPLT"=[1]OUT_SyntheticFuels!$C$4:$C$1000)*1,("Var_cap"=[1]OUT_SyntheticFuels!$B$4:$B$1000)*1,[1]OUT_SyntheticFuels!J$4:J$1000)</f>
        <v>0.4329745714476454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2.8208575769391201E-4</v>
      </c>
      <c r="J2042" s="7" cm="1">
        <f t="array" ref="J2042">SUMPRODUCT(("SUP_H2NGA"=[1]OUT_SyntheticFuels!$C$4:$C$1000)*1,("Var_cap"=[1]OUT_SyntheticFuels!$B$4:$B$1000)*1,[1]OUT_SyntheticFuels!I$4:I$1000)</f>
        <v>3.2123455717056631E-2</v>
      </c>
      <c r="K2042" s="7" cm="1">
        <f t="array" ref="K2042">SUMPRODUCT(("SUP_H2NGA"=[1]OUT_SyntheticFuels!$C$4:$C$1000)*1,("Var_cap"=[1]OUT_SyntheticFuels!$B$4:$B$1000)*1,[1]OUT_SyntheticFuels!J$4:J$1000)</f>
        <v>4.5182095523774439E-2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5.1993201477099603E-4</v>
      </c>
      <c r="J2043" s="7" cm="1">
        <f t="array" ref="J2043">SUMPRODUCT(("SUP_H2DSL"=[1]OUT_SyntheticFuels!$C$4:$C$1000)*1,("Var_cap"=[1]OUT_SyntheticFuels!$B$4:$B$1000)*1,[1]OUT_SyntheticFuels!I$4:I$1000)</f>
        <v>0.30228057699400102</v>
      </c>
      <c r="K2043" s="7" cm="1">
        <f t="array" ref="K2043">SUMPRODUCT(("SUP_H2DSL"=[1]OUT_SyntheticFuels!$C$4:$C$1000)*1,("Var_cap"=[1]OUT_SyntheticFuels!$B$4:$B$1000)*1,[1]OUT_SyntheticFuels!J$4:J$1000)</f>
        <v>0.30150067076884318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5.6670026498326098E-4</v>
      </c>
      <c r="J2044" s="7" cm="1">
        <f t="array" ref="J2044">SUMPRODUCT(("SUP_H2GSL"=[1]OUT_SyntheticFuels!$C$4:$C$1000)*1,("Var_cap"=[1]OUT_SyntheticFuels!$B$4:$B$1000)*1,[1]OUT_SyntheticFuels!I$4:I$1000)</f>
        <v>7.2017845893293769E-2</v>
      </c>
      <c r="K2044" s="7" cm="1">
        <f t="array" ref="K2044">SUMPRODUCT(("SUP_H2GSL"=[1]OUT_SyntheticFuels!$C$4:$C$1000)*1,("Var_cap"=[1]OUT_SyntheticFuels!$B$4:$B$1000)*1,[1]OUT_SyntheticFuels!J$4:J$1000)</f>
        <v>7.1438006740605325E-2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714.08505744802278</v>
      </c>
      <c r="D3" s="3">
        <f t="shared" ref="D3:H3" si="0">SUM(D4:D7)</f>
        <v>703.99986974146361</v>
      </c>
      <c r="E3" s="3">
        <f t="shared" si="0"/>
        <v>686.97718649394824</v>
      </c>
      <c r="F3" s="3">
        <f t="shared" si="0"/>
        <v>650.39989087925596</v>
      </c>
      <c r="G3" s="3">
        <f t="shared" si="0"/>
        <v>583.30671937090312</v>
      </c>
      <c r="H3" s="3">
        <f t="shared" si="0"/>
        <v>531.23754808032618</v>
      </c>
    </row>
    <row r="4" spans="2:8" x14ac:dyDescent="0.25">
      <c r="B4" s="25" t="s">
        <v>1728</v>
      </c>
      <c r="C4" s="1">
        <f>'SPS1'!F761</f>
        <v>142.24543339321923</v>
      </c>
      <c r="D4" s="1">
        <f>'SPS1'!G761</f>
        <v>140.34297965617358</v>
      </c>
      <c r="E4" s="1">
        <f>'SPS1'!H761</f>
        <v>142.41492715509432</v>
      </c>
      <c r="F4" s="1">
        <f>'SPS1'!I761</f>
        <v>144.4377329246868</v>
      </c>
      <c r="G4" s="1">
        <f>'SPS1'!J761</f>
        <v>141.80373761788994</v>
      </c>
      <c r="H4" s="1">
        <f>'SPS1'!K761</f>
        <v>142.39391838044529</v>
      </c>
    </row>
    <row r="5" spans="2:8" x14ac:dyDescent="0.25">
      <c r="B5" s="25" t="s">
        <v>1729</v>
      </c>
      <c r="C5" s="1">
        <f>'SPS1'!F880</f>
        <v>140.11411933528339</v>
      </c>
      <c r="D5" s="1">
        <f>'SPS1'!G880</f>
        <v>139.79299050841388</v>
      </c>
      <c r="E5" s="1">
        <f>'SPS1'!H880</f>
        <v>141.99576834381128</v>
      </c>
      <c r="F5" s="1">
        <f>'SPS1'!I880</f>
        <v>137.33497728602336</v>
      </c>
      <c r="G5" s="1">
        <f>'SPS1'!J880</f>
        <v>127.87027391569414</v>
      </c>
      <c r="H5" s="1">
        <f>'SPS1'!K880</f>
        <v>104.61839420214753</v>
      </c>
    </row>
    <row r="6" spans="2:8" x14ac:dyDescent="0.25">
      <c r="B6" s="25" t="s">
        <v>1730</v>
      </c>
      <c r="C6" s="1">
        <f>'SPS1'!F970</f>
        <v>217.5394846984978</v>
      </c>
      <c r="D6" s="1">
        <f>'SPS1'!G970</f>
        <v>216.47074489984905</v>
      </c>
      <c r="E6" s="1">
        <f>'SPS1'!H970</f>
        <v>216.5513381543405</v>
      </c>
      <c r="F6" s="1">
        <f>'SPS1'!I970</f>
        <v>212.8877795154001</v>
      </c>
      <c r="G6" s="1">
        <f>'SPS1'!J970</f>
        <v>191.85695388527401</v>
      </c>
      <c r="H6" s="1">
        <f>'SPS1'!K970</f>
        <v>174.10001689675619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214.18602002102239</v>
      </c>
      <c r="D7" s="1">
        <f>'SPS1'!G1134+'SPS1'!G1313+'SPS1'!G1397+'SPS1'!G1481+'SPS1'!G1488+'SPS1'!G1495+'SPS1'!G1544+'SPS1'!G1591+'SPS1'!G1638</f>
        <v>207.39315467702718</v>
      </c>
      <c r="E7" s="1">
        <f>'SPS1'!H1134+'SPS1'!H1313+'SPS1'!H1397+'SPS1'!H1481+'SPS1'!H1488+'SPS1'!H1495+'SPS1'!H1544+'SPS1'!H1591+'SPS1'!H1638</f>
        <v>186.01515284070217</v>
      </c>
      <c r="F7" s="1">
        <f>'SPS1'!I1134+'SPS1'!I1313+'SPS1'!I1397+'SPS1'!I1481+'SPS1'!I1488+'SPS1'!I1495+'SPS1'!I1544+'SPS1'!I1591+'SPS1'!I1638</f>
        <v>155.73940115314576</v>
      </c>
      <c r="G7" s="1">
        <f>'SPS1'!J1134+'SPS1'!J1313+'SPS1'!J1397+'SPS1'!J1481+'SPS1'!J1488+'SPS1'!J1495+'SPS1'!J1544+'SPS1'!J1591+'SPS1'!J1638</f>
        <v>121.77575395204505</v>
      </c>
      <c r="H7" s="1">
        <f>'SPS1'!K1134+'SPS1'!K1313+'SPS1'!K1397+'SPS1'!K1481+'SPS1'!K1488+'SPS1'!K1495+'SPS1'!K1544+'SPS1'!K1591+'SPS1'!K1638</f>
        <v>110.12521860097715</v>
      </c>
    </row>
    <row r="8" spans="2:8" x14ac:dyDescent="0.25">
      <c r="B8" s="2" t="s">
        <v>1736</v>
      </c>
      <c r="C8" s="3">
        <f>SUM(C9:C12)</f>
        <v>522.20578262104027</v>
      </c>
      <c r="D8" s="3">
        <f t="shared" ref="D8:H8" si="1">SUM(D9:D12)</f>
        <v>499.92621526890417</v>
      </c>
      <c r="E8" s="3">
        <f t="shared" si="1"/>
        <v>489.21043091644577</v>
      </c>
      <c r="F8" s="3">
        <f t="shared" si="1"/>
        <v>533.7087942670654</v>
      </c>
      <c r="G8" s="3">
        <f t="shared" si="1"/>
        <v>514.82891662073371</v>
      </c>
      <c r="H8" s="3">
        <f t="shared" si="1"/>
        <v>548.1824876982829</v>
      </c>
    </row>
    <row r="9" spans="2:8" x14ac:dyDescent="0.25">
      <c r="B9" s="25" t="s">
        <v>1733</v>
      </c>
      <c r="C9" s="1">
        <f>'SPS1'!F289+'SPS1'!F407</f>
        <v>507.17354121068706</v>
      </c>
      <c r="D9" s="1">
        <f>'SPS1'!G289+'SPS1'!G407</f>
        <v>476.26930681037464</v>
      </c>
      <c r="E9" s="1">
        <f>'SPS1'!H289+'SPS1'!H407</f>
        <v>462.61469167448877</v>
      </c>
      <c r="F9" s="1">
        <f>'SPS1'!I289+'SPS1'!I407</f>
        <v>499.78305382122016</v>
      </c>
      <c r="G9" s="1">
        <f>'SPS1'!J289+'SPS1'!J407</f>
        <v>469.35850332983267</v>
      </c>
      <c r="H9" s="1">
        <f>'SPS1'!K289+'SPS1'!K407</f>
        <v>452.51744974272884</v>
      </c>
    </row>
    <row r="10" spans="2:8" x14ac:dyDescent="0.25">
      <c r="B10" s="25" t="s">
        <v>1734</v>
      </c>
      <c r="C10" s="1">
        <f>'SPS1'!F588+'SPS1'!F602+'SPS1'!F642</f>
        <v>15.02208200611973</v>
      </c>
      <c r="D10" s="1">
        <f>'SPS1'!G588+'SPS1'!G602+'SPS1'!G642</f>
        <v>23.559329477785457</v>
      </c>
      <c r="E10" s="1">
        <f>'SPS1'!H588+'SPS1'!H602+'SPS1'!H642</f>
        <v>26.295914597351754</v>
      </c>
      <c r="F10" s="1">
        <f>'SPS1'!I588+'SPS1'!I602+'SPS1'!I642</f>
        <v>26.318822766508283</v>
      </c>
      <c r="G10" s="1">
        <f>'SPS1'!J588+'SPS1'!J602+'SPS1'!J642</f>
        <v>29.09110760837935</v>
      </c>
      <c r="H10" s="1">
        <f>'SPS1'!K588+'SPS1'!K602+'SPS1'!K642</f>
        <v>54.70365265516309</v>
      </c>
    </row>
    <row r="11" spans="2:8" x14ac:dyDescent="0.25">
      <c r="B11" s="25" t="s">
        <v>1732</v>
      </c>
      <c r="C11" s="1">
        <f>'SPS1'!F677</f>
        <v>1.0159404233488394E-2</v>
      </c>
      <c r="D11" s="1">
        <f>'SPS1'!G677</f>
        <v>9.7578980744056146E-2</v>
      </c>
      <c r="E11" s="1">
        <f>'SPS1'!H677</f>
        <v>0.29982464460527769</v>
      </c>
      <c r="F11" s="1">
        <f>'SPS1'!I677</f>
        <v>7.6069176793369531</v>
      </c>
      <c r="G11" s="1">
        <f>'SPS1'!J677</f>
        <v>16.3592901042107</v>
      </c>
      <c r="H11" s="1">
        <f>'SPS1'!K677</f>
        <v>40.628830937719769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2.0015578311048457E-2</v>
      </c>
      <c r="H12" s="1">
        <f>'SPS1'!K1702</f>
        <v>0.3325543626711891</v>
      </c>
    </row>
    <row r="13" spans="2:8" x14ac:dyDescent="0.25">
      <c r="B13" s="2" t="s">
        <v>1737</v>
      </c>
      <c r="C13" s="3">
        <f>'SPS1'!F2+'SPS1'!F20-'SPS1'!F55</f>
        <v>973.60310942119429</v>
      </c>
      <c r="D13" s="3">
        <f>'SPS1'!G2+'SPS1'!G20-'SPS1'!G55</f>
        <v>963.16479066266697</v>
      </c>
      <c r="E13" s="3">
        <f>'SPS1'!H2+'SPS1'!H20-'SPS1'!H55</f>
        <v>902.52479555755519</v>
      </c>
      <c r="F13" s="3">
        <f>'SPS1'!I2+'SPS1'!I20-'SPS1'!I55</f>
        <v>867.86160911348964</v>
      </c>
      <c r="G13" s="3">
        <f>'SPS1'!J2+'SPS1'!J20-'SPS1'!J55</f>
        <v>742.47737764787848</v>
      </c>
      <c r="H13" s="3">
        <f>'SPS1'!K2+'SPS1'!K20-'SPS1'!K55</f>
        <v>640.10850204608698</v>
      </c>
    </row>
    <row r="14" spans="2:8" x14ac:dyDescent="0.25">
      <c r="B14" s="25" t="s">
        <v>1738</v>
      </c>
      <c r="C14" s="1">
        <f>'SPS1'!F2</f>
        <v>299.37579004156783</v>
      </c>
      <c r="D14" s="1">
        <f>'SPS1'!G2</f>
        <v>295.29223602847873</v>
      </c>
      <c r="E14" s="1">
        <f>'SPS1'!H2</f>
        <v>337.87812949945618</v>
      </c>
      <c r="F14" s="1">
        <f>'SPS1'!I2</f>
        <v>366.94444192133295</v>
      </c>
      <c r="G14" s="1">
        <f>'SPS1'!J2</f>
        <v>439.6917174313856</v>
      </c>
      <c r="H14" s="1">
        <f>'SPS1'!K2</f>
        <v>563.26635628682016</v>
      </c>
    </row>
    <row r="15" spans="2:8" x14ac:dyDescent="0.25">
      <c r="B15" s="25" t="s">
        <v>19</v>
      </c>
      <c r="C15" s="1">
        <f>'SPS1'!F20</f>
        <v>791.39887240750738</v>
      </c>
      <c r="D15" s="1">
        <f>'SPS1'!G20</f>
        <v>702.44307690415064</v>
      </c>
      <c r="E15" s="1">
        <f>'SPS1'!H20</f>
        <v>613.72464124688418</v>
      </c>
      <c r="F15" s="1">
        <f>'SPS1'!I20</f>
        <v>528.10577876665184</v>
      </c>
      <c r="G15" s="1">
        <f>'SPS1'!J20</f>
        <v>319.64668286708832</v>
      </c>
      <c r="H15" s="1">
        <f>'SPS1'!K20</f>
        <v>97.967034684202758</v>
      </c>
    </row>
    <row r="16" spans="2:8" x14ac:dyDescent="0.25">
      <c r="B16" s="25" t="s">
        <v>24</v>
      </c>
      <c r="C16" s="1">
        <f>'SPS1'!F55</f>
        <v>117.17155302788078</v>
      </c>
      <c r="D16" s="1">
        <f>'SPS1'!G55</f>
        <v>34.570522269962289</v>
      </c>
      <c r="E16" s="1">
        <f>'SPS1'!H55</f>
        <v>49.077975188785182</v>
      </c>
      <c r="F16" s="1">
        <f>'SPS1'!I55</f>
        <v>27.188611574495177</v>
      </c>
      <c r="G16" s="1">
        <f>'SPS1'!J55</f>
        <v>16.861022650595544</v>
      </c>
      <c r="H16" s="1">
        <f>'SPS1'!K55</f>
        <v>21.124888924935952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Ramachandran Kannan</cp:lastModifiedBy>
  <dcterms:created xsi:type="dcterms:W3CDTF">2023-01-16T15:31:56Z</dcterms:created>
  <dcterms:modified xsi:type="dcterms:W3CDTF">2025-02-13T13:18:54Z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130626857280731</vt:r8>
  </property>
</Properties>
</file>