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PSI\AEGIS-CH\SP4 - STEM\20250512\"/>
    </mc:Choice>
  </mc:AlternateContent>
  <xr:revisionPtr revIDLastSave="0" documentId="13_ncr:1_{C35706D5-B2A8-4BA5-B344-F867F9A6D923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H1688" i="1" a="1"/>
  <c r="H1688" i="1" s="1"/>
  <c r="K1688" i="1" a="1"/>
  <c r="K1688" i="1" s="1"/>
  <c r="G1688" i="1" a="1"/>
  <c r="G1688" i="1" s="1"/>
  <c r="F1688" i="1" a="1"/>
  <c r="F1688" i="1" s="1"/>
  <c r="J1688" i="1" a="1"/>
  <c r="J1688" i="1" s="1"/>
  <c r="I1688" i="1" a="1"/>
  <c r="I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2013" i="1" a="1"/>
  <c r="K2013" i="1" s="1"/>
  <c r="K2014" i="1" s="1" a="1"/>
  <c r="K2014" i="1" s="1"/>
  <c r="I2015" i="1" a="1"/>
  <c r="I2015" i="1" s="1"/>
  <c r="G2013" i="1" a="1"/>
  <c r="G2013" i="1" s="1"/>
  <c r="G2014" i="1" s="1" a="1"/>
  <c r="G2014" i="1" s="1"/>
  <c r="J2015" i="1" a="1"/>
  <c r="J2015" i="1" s="1"/>
  <c r="J2016" i="1" a="1"/>
  <c r="J2016" i="1" s="1"/>
  <c r="H2013" i="1" a="1"/>
  <c r="H2013" i="1" s="1"/>
  <c r="K2016" i="1" a="1"/>
  <c r="K2016" i="1" s="1"/>
  <c r="I2013" i="1" a="1"/>
  <c r="I2013" i="1" s="1"/>
  <c r="I2014" i="1" s="1" a="1"/>
  <c r="I2014" i="1" s="1"/>
  <c r="K2015" i="1" a="1"/>
  <c r="K2015" i="1" s="1"/>
  <c r="F2016" i="1" a="1"/>
  <c r="F2016" i="1" s="1"/>
  <c r="H2015" i="1" a="1"/>
  <c r="H2015" i="1" s="1"/>
  <c r="G2015" i="1" a="1"/>
  <c r="G2015" i="1" s="1"/>
  <c r="J2013" i="1" a="1"/>
  <c r="J2013" i="1" s="1"/>
  <c r="J2014" i="1" s="1" a="1"/>
  <c r="J2014" i="1" s="1"/>
  <c r="I2016" i="1" a="1"/>
  <c r="I2016" i="1" s="1"/>
  <c r="F2015" i="1" a="1"/>
  <c r="F2015" i="1" s="1"/>
  <c r="F2013" i="1" a="1"/>
  <c r="F2013" i="1" s="1"/>
  <c r="F2014" i="1" s="1" a="1"/>
  <c r="F2014" i="1" s="1"/>
  <c r="H2016" i="1" a="1"/>
  <c r="H2016" i="1" s="1"/>
  <c r="H2014" i="1" a="1"/>
  <c r="H2014" i="1" s="1"/>
  <c r="G2016" i="1" a="1"/>
  <c r="G2016" i="1" s="1"/>
  <c r="K1668" i="1" a="1"/>
  <c r="K1668" i="1" s="1"/>
  <c r="J1667" i="1" a="1"/>
  <c r="J1667" i="1" s="1"/>
  <c r="G1669" i="1" a="1"/>
  <c r="G1669" i="1" s="1"/>
  <c r="H1671" i="1" a="1"/>
  <c r="H1671" i="1" s="1"/>
  <c r="G1671" i="1" a="1"/>
  <c r="G1671" i="1" s="1"/>
  <c r="I1670" i="1" a="1"/>
  <c r="I1670" i="1" s="1"/>
  <c r="H1670" i="1" a="1"/>
  <c r="H1670" i="1" s="1"/>
  <c r="F1671" i="1" a="1"/>
  <c r="F1671" i="1" s="1"/>
  <c r="F1670" i="1" a="1"/>
  <c r="F1670" i="1" s="1"/>
  <c r="J1668" i="1" a="1"/>
  <c r="J1668" i="1" s="1"/>
  <c r="K1669" i="1" a="1"/>
  <c r="K1669" i="1" s="1"/>
  <c r="F1669" i="1" a="1"/>
  <c r="F1669" i="1" s="1"/>
  <c r="H1668" i="1" a="1"/>
  <c r="H1668" i="1" s="1"/>
  <c r="G1670" i="1" a="1"/>
  <c r="G1670" i="1" s="1"/>
  <c r="I1671" i="1" a="1"/>
  <c r="I1671" i="1" s="1"/>
  <c r="J1670" i="1" a="1"/>
  <c r="J1670" i="1" s="1"/>
  <c r="F1667" i="1" a="1"/>
  <c r="F1667" i="1" s="1"/>
  <c r="J1669" i="1" a="1"/>
  <c r="J1669" i="1" s="1"/>
  <c r="H1669" i="1" a="1"/>
  <c r="H1669" i="1" s="1"/>
  <c r="G1667" i="1" a="1"/>
  <c r="G1667" i="1" s="1"/>
  <c r="I1668" i="1" a="1"/>
  <c r="I1668" i="1" s="1"/>
  <c r="K1667" i="1" a="1"/>
  <c r="K1667" i="1"/>
  <c r="I1667" i="1" a="1"/>
  <c r="I1667" i="1" s="1"/>
  <c r="J1671" i="1" a="1"/>
  <c r="J1671" i="1" s="1"/>
  <c r="K1670" i="1" a="1"/>
  <c r="K1670" i="1" s="1"/>
  <c r="H1667" i="1" a="1"/>
  <c r="H1667" i="1" s="1"/>
  <c r="I1669" i="1" a="1"/>
  <c r="I1669" i="1" s="1"/>
  <c r="G1668" i="1" a="1"/>
  <c r="G1668" i="1"/>
  <c r="K1671" i="1" a="1"/>
  <c r="K1671" i="1" s="1"/>
  <c r="F1668" i="1" a="1"/>
  <c r="F1668" i="1" s="1"/>
  <c r="J1652" i="1" a="1"/>
  <c r="J1652" i="1" s="1"/>
  <c r="K1652" i="1" a="1"/>
  <c r="K1652" i="1" s="1"/>
  <c r="I1666" i="1" a="1"/>
  <c r="I1666" i="1" s="1"/>
  <c r="H1666" i="1" a="1"/>
  <c r="H1666" i="1"/>
  <c r="K1664" i="1" a="1"/>
  <c r="K1664" i="1" s="1"/>
  <c r="G1666" i="1" a="1"/>
  <c r="G1666" i="1" s="1"/>
  <c r="F1666" i="1" a="1"/>
  <c r="F1666" i="1" s="1"/>
  <c r="J1660" i="1" a="1"/>
  <c r="J1660" i="1" s="1"/>
  <c r="K1665" i="1" a="1"/>
  <c r="K1665" i="1" s="1"/>
  <c r="I1665" i="1" a="1"/>
  <c r="I1665" i="1"/>
  <c r="F1664" i="1" a="1"/>
  <c r="F1664" i="1" s="1"/>
  <c r="H1662" i="1" a="1"/>
  <c r="H1662" i="1" s="1"/>
  <c r="I1659" i="1" a="1"/>
  <c r="I1659" i="1" s="1"/>
  <c r="G1659" i="1" a="1"/>
  <c r="G1659" i="1" s="1"/>
  <c r="H1659" i="1" a="1"/>
  <c r="H1659" i="1" s="1"/>
  <c r="H1663" i="1" a="1"/>
  <c r="H1663" i="1" s="1"/>
  <c r="G1665" i="1" a="1"/>
  <c r="G1665" i="1" s="1"/>
  <c r="J1664" i="1" a="1"/>
  <c r="J1664" i="1" s="1"/>
  <c r="F1663" i="1" a="1"/>
  <c r="F1663" i="1" s="1"/>
  <c r="H1664" i="1" a="1"/>
  <c r="H1664" i="1" s="1"/>
  <c r="I1660" i="1" a="1"/>
  <c r="I1660" i="1" s="1"/>
  <c r="H1660" i="1" a="1"/>
  <c r="H1660" i="1" s="1"/>
  <c r="I1658" i="1" a="1"/>
  <c r="I1658" i="1" s="1"/>
  <c r="H1658" i="1" a="1"/>
  <c r="H1658" i="1" s="1"/>
  <c r="J1659" i="1" a="1"/>
  <c r="J1659" i="1" s="1"/>
  <c r="K1659" i="1" a="1"/>
  <c r="K1659" i="1" s="1"/>
  <c r="K1663" i="1" a="1"/>
  <c r="K1663" i="1" s="1"/>
  <c r="G1663" i="1" a="1"/>
  <c r="G1663" i="1" s="1"/>
  <c r="F1659" i="1" a="1"/>
  <c r="F1659" i="1" s="1"/>
  <c r="I1663" i="1" a="1"/>
  <c r="I1663" i="1" s="1"/>
  <c r="F1662" i="1" a="1"/>
  <c r="F1662" i="1" s="1"/>
  <c r="I1662" i="1" a="1"/>
  <c r="I1662" i="1" s="1"/>
  <c r="G1660" i="1" a="1"/>
  <c r="G1660" i="1" s="1"/>
  <c r="G1658" i="1" a="1"/>
  <c r="G1658" i="1" s="1"/>
  <c r="J1658" i="1" a="1"/>
  <c r="J1658" i="1" s="1"/>
  <c r="K1662" i="1" a="1"/>
  <c r="K1662" i="1" s="1"/>
  <c r="K1658" i="1" a="1"/>
  <c r="K1658" i="1" s="1"/>
  <c r="I1664" i="1" a="1"/>
  <c r="I1664" i="1" s="1"/>
  <c r="K1666" i="1" a="1"/>
  <c r="K1666" i="1" s="1"/>
  <c r="J1666" i="1" a="1"/>
  <c r="J1666" i="1" s="1"/>
  <c r="J1663" i="1" a="1"/>
  <c r="J1663" i="1" s="1"/>
  <c r="J1662" i="1" a="1"/>
  <c r="J1662" i="1" s="1"/>
  <c r="J1665" i="1" a="1"/>
  <c r="J1665" i="1" s="1"/>
  <c r="H1665" i="1" a="1"/>
  <c r="H1665" i="1" s="1"/>
  <c r="G1664" i="1" a="1"/>
  <c r="G1664" i="1" s="1"/>
  <c r="F1665" i="1" a="1"/>
  <c r="F1665" i="1" s="1"/>
  <c r="G1662" i="1" a="1"/>
  <c r="G1662" i="1" s="1"/>
  <c r="K1660" i="1" a="1"/>
  <c r="K1660" i="1" s="1"/>
  <c r="F1660" i="1" a="1"/>
  <c r="F1660" i="1" s="1"/>
  <c r="F1658" i="1" a="1"/>
  <c r="F1658" i="1" s="1"/>
  <c r="K1644" i="1" a="1"/>
  <c r="K1644" i="1" s="1"/>
  <c r="F1642" i="1" a="1"/>
  <c r="F1642" i="1" s="1"/>
  <c r="G1640" i="1" a="1"/>
  <c r="G1640" i="1" s="1"/>
  <c r="G1652" i="1" a="1"/>
  <c r="G1652" i="1" s="1"/>
  <c r="H1646" i="1" a="1"/>
  <c r="H1646" i="1" s="1"/>
  <c r="K1640" i="1" a="1"/>
  <c r="K1640" i="1" s="1"/>
  <c r="F1652" i="1" a="1"/>
  <c r="F1652" i="1" s="1"/>
  <c r="G1641" i="1" a="1"/>
  <c r="G1641" i="1" s="1"/>
  <c r="F1641" i="1" a="1"/>
  <c r="F1641" i="1" s="1"/>
  <c r="F1646" i="1" a="1"/>
  <c r="F1646" i="1" s="1"/>
  <c r="H1642" i="1" a="1"/>
  <c r="H1642" i="1" s="1"/>
  <c r="J1641" i="1" a="1"/>
  <c r="J1641" i="1" s="1"/>
  <c r="J1645" i="1" a="1"/>
  <c r="J1645" i="1" s="1"/>
  <c r="J1644" i="1" a="1"/>
  <c r="J1644" i="1" s="1"/>
  <c r="H1645" i="1" a="1"/>
  <c r="H1645" i="1" s="1"/>
  <c r="H1644" i="1" a="1"/>
  <c r="H1644" i="1" s="1"/>
  <c r="I1642" i="1" a="1"/>
  <c r="I1642" i="1" s="1"/>
  <c r="H1641" i="1" a="1"/>
  <c r="H1641" i="1" s="1"/>
  <c r="G1646" i="1" a="1"/>
  <c r="G1646" i="1" s="1"/>
  <c r="K1641" i="1" a="1"/>
  <c r="K1641" i="1"/>
  <c r="J1640" i="1" a="1"/>
  <c r="J1640" i="1" s="1"/>
  <c r="I1645" i="1" a="1"/>
  <c r="I1645" i="1" s="1"/>
  <c r="J1646" i="1" a="1"/>
  <c r="J1646" i="1" s="1"/>
  <c r="K1645" i="1" a="1"/>
  <c r="K1645" i="1" s="1"/>
  <c r="F1640" i="1" a="1"/>
  <c r="F1640" i="1" s="1"/>
  <c r="I1640" i="1" a="1"/>
  <c r="I1640" i="1"/>
  <c r="I1646" i="1" a="1"/>
  <c r="I1646" i="1" s="1"/>
  <c r="J1642" i="1" a="1"/>
  <c r="J1642" i="1" s="1"/>
  <c r="H1640" i="1" a="1"/>
  <c r="H1640" i="1" s="1"/>
  <c r="F1645" i="1" a="1"/>
  <c r="F1645" i="1" s="1"/>
  <c r="I1644" i="1" a="1"/>
  <c r="I1644" i="1" s="1"/>
  <c r="G1642" i="1" a="1"/>
  <c r="G1642" i="1"/>
  <c r="I1652" i="1" a="1"/>
  <c r="I1652" i="1" s="1"/>
  <c r="H1652" i="1" a="1"/>
  <c r="H1652" i="1" s="1"/>
  <c r="G1644" i="1" a="1"/>
  <c r="G1644" i="1" s="1"/>
  <c r="K1642" i="1" a="1"/>
  <c r="K1642" i="1" s="1"/>
  <c r="I1641" i="1" a="1"/>
  <c r="I1641" i="1" s="1"/>
  <c r="K1646" i="1" a="1"/>
  <c r="K1646" i="1" s="1"/>
  <c r="G1645" i="1" a="1"/>
  <c r="G1645" i="1" s="1"/>
  <c r="F1644" i="1" a="1"/>
  <c r="F1644" i="1" s="1"/>
  <c r="F1623" i="1" a="1"/>
  <c r="F1623" i="1" s="1"/>
  <c r="F1622" i="1" a="1"/>
  <c r="F1622" i="1" s="1"/>
  <c r="H1627" i="1" a="1"/>
  <c r="H1627" i="1" s="1"/>
  <c r="H1623" i="1" a="1"/>
  <c r="H1623" i="1" s="1"/>
  <c r="F1624" i="1" a="1"/>
  <c r="F1624" i="1" s="1"/>
  <c r="K1625" i="1" a="1"/>
  <c r="K1625" i="1" s="1"/>
  <c r="G1620" i="1" a="1"/>
  <c r="G1620" i="1" s="1"/>
  <c r="J1625" i="1" a="1"/>
  <c r="J1625" i="1" s="1"/>
  <c r="F1620" i="1" a="1"/>
  <c r="F1620" i="1" s="1"/>
  <c r="K1627" i="1" a="1"/>
  <c r="K1627" i="1" s="1"/>
  <c r="J1623" i="1" a="1"/>
  <c r="J1623" i="1" s="1"/>
  <c r="K1623" i="1" a="1"/>
  <c r="K1623" i="1" s="1"/>
  <c r="I1627" i="1" a="1"/>
  <c r="I1627" i="1" s="1"/>
  <c r="G1627" i="1" a="1"/>
  <c r="G1627" i="1" s="1"/>
  <c r="F1627" i="1" a="1"/>
  <c r="F1627" i="1" s="1"/>
  <c r="I1625" i="1" a="1"/>
  <c r="I1625" i="1" s="1"/>
  <c r="K1626" i="1" a="1"/>
  <c r="K1626" i="1" s="1"/>
  <c r="J1626" i="1" a="1"/>
  <c r="J1626" i="1" s="1"/>
  <c r="I1626" i="1" a="1"/>
  <c r="I1626" i="1" s="1"/>
  <c r="G1624" i="1" a="1"/>
  <c r="G1624" i="1" s="1"/>
  <c r="G1625" i="1" a="1"/>
  <c r="G1625" i="1" s="1"/>
  <c r="I1619" i="1" a="1"/>
  <c r="I1619" i="1" s="1"/>
  <c r="J1624" i="1" a="1"/>
  <c r="J1624" i="1" s="1"/>
  <c r="J1621" i="1" a="1"/>
  <c r="J1621" i="1" s="1"/>
  <c r="I1621" i="1" a="1"/>
  <c r="I1621" i="1" s="1"/>
  <c r="H1619" i="1" a="1"/>
  <c r="H1619" i="1" s="1"/>
  <c r="H1621" i="1" a="1"/>
  <c r="H1621" i="1" s="1"/>
  <c r="K1619" i="1" a="1"/>
  <c r="K1619" i="1" s="1"/>
  <c r="F1619" i="1" a="1"/>
  <c r="F1619" i="1" s="1"/>
  <c r="G1619" i="1" a="1"/>
  <c r="G1619" i="1" s="1"/>
  <c r="I1622" i="1" a="1"/>
  <c r="I1622" i="1" s="1"/>
  <c r="K1620" i="1" a="1"/>
  <c r="K1620" i="1" s="1"/>
  <c r="J1619" i="1" a="1"/>
  <c r="J1619" i="1" s="1"/>
  <c r="H1626" i="1" a="1"/>
  <c r="H1626" i="1" s="1"/>
  <c r="I1623" i="1" a="1"/>
  <c r="I1623" i="1" s="1"/>
  <c r="G1626" i="1" a="1"/>
  <c r="G1626" i="1" s="1"/>
  <c r="H1625" i="1" a="1"/>
  <c r="H1625" i="1" s="1"/>
  <c r="F1621" i="1" a="1"/>
  <c r="F1621" i="1" s="1"/>
  <c r="K1624" i="1" a="1"/>
  <c r="K1624" i="1" s="1"/>
  <c r="H1622" i="1" a="1"/>
  <c r="H1622" i="1" s="1"/>
  <c r="H1620" i="1" a="1"/>
  <c r="H1620" i="1" s="1"/>
  <c r="F1625" i="1" a="1"/>
  <c r="F1625" i="1" s="1"/>
  <c r="I1624" i="1" a="1"/>
  <c r="I1624" i="1" s="1"/>
  <c r="H1624" i="1" a="1"/>
  <c r="H1624" i="1" s="1"/>
  <c r="K1622" i="1" a="1"/>
  <c r="K1622" i="1" s="1"/>
  <c r="G1623" i="1" a="1"/>
  <c r="G1623" i="1" s="1"/>
  <c r="G1622" i="1" a="1"/>
  <c r="G1622" i="1" s="1"/>
  <c r="K1621" i="1" a="1"/>
  <c r="K1621" i="1" s="1"/>
  <c r="I1620" i="1" a="1"/>
  <c r="I1620" i="1" s="1"/>
  <c r="J1622" i="1" a="1"/>
  <c r="J1622" i="1" s="1"/>
  <c r="G1621" i="1" a="1"/>
  <c r="G1621" i="1" s="1"/>
  <c r="J1620" i="1" a="1"/>
  <c r="J1620" i="1" s="1"/>
  <c r="J1627" i="1" a="1"/>
  <c r="J1627" i="1" s="1"/>
  <c r="F1626" i="1" a="1"/>
  <c r="F1626" i="1" s="1"/>
  <c r="K1603" i="1" a="1"/>
  <c r="K1603" i="1" s="1"/>
  <c r="I1610" i="1" a="1"/>
  <c r="I1610" i="1" s="1"/>
  <c r="H1603" i="1" a="1"/>
  <c r="H1603" i="1" s="1"/>
  <c r="J1609" i="1" a="1"/>
  <c r="J1609" i="1"/>
  <c r="I1609" i="1" a="1"/>
  <c r="I1609" i="1" s="1"/>
  <c r="F1609" i="1" a="1"/>
  <c r="F1609" i="1" s="1"/>
  <c r="F1603" i="1" a="1"/>
  <c r="F1603" i="1" s="1"/>
  <c r="G1610" i="1" a="1"/>
  <c r="G1610" i="1" s="1"/>
  <c r="J1611" i="1" a="1"/>
  <c r="J1611" i="1" s="1"/>
  <c r="H1609" i="1" a="1"/>
  <c r="H1609" i="1"/>
  <c r="K1617" i="1" a="1"/>
  <c r="K1617" i="1" s="1"/>
  <c r="J1617" i="1" a="1"/>
  <c r="J1617" i="1" s="1"/>
  <c r="I1617" i="1" a="1"/>
  <c r="I1617" i="1" s="1"/>
  <c r="H1617" i="1" a="1"/>
  <c r="H1617" i="1" s="1"/>
  <c r="G1617" i="1" a="1"/>
  <c r="G1617" i="1" s="1"/>
  <c r="I1611" i="1" a="1"/>
  <c r="I1611" i="1" s="1"/>
  <c r="K1611" i="1" a="1"/>
  <c r="K1611" i="1" s="1"/>
  <c r="K1610" i="1" a="1"/>
  <c r="K1610" i="1" s="1"/>
  <c r="J1603" i="1" a="1"/>
  <c r="J1603" i="1" s="1"/>
  <c r="H1610" i="1" a="1"/>
  <c r="H1610" i="1" s="1"/>
  <c r="G1611" i="1" a="1"/>
  <c r="G1611" i="1" s="1"/>
  <c r="J1610" i="1" a="1"/>
  <c r="J1610" i="1" s="1"/>
  <c r="G1609" i="1" a="1"/>
  <c r="G1609" i="1" s="1"/>
  <c r="I1603" i="1" a="1"/>
  <c r="I1603" i="1" s="1"/>
  <c r="G1603" i="1" a="1"/>
  <c r="G1603" i="1" s="1"/>
  <c r="K1609" i="1" a="1"/>
  <c r="K1609" i="1" s="1"/>
  <c r="F1610" i="1" a="1"/>
  <c r="F1610" i="1" s="1"/>
  <c r="F1617" i="1" a="1"/>
  <c r="F1617" i="1" s="1"/>
  <c r="K1602" i="1" a="1"/>
  <c r="K1602" i="1" s="1"/>
  <c r="H1611" i="1" a="1"/>
  <c r="H1611" i="1" s="1"/>
  <c r="F1611" i="1" a="1"/>
  <c r="F1611" i="1" s="1"/>
  <c r="F2003" i="1" a="1"/>
  <c r="F2003" i="1" s="1"/>
  <c r="H2006" i="1" a="1"/>
  <c r="H2006" i="1" s="1"/>
  <c r="J2005" i="1" a="1"/>
  <c r="J2005" i="1" s="1"/>
  <c r="K2011" i="1" a="1"/>
  <c r="K2011" i="1" s="1"/>
  <c r="K2012" i="1" s="1" a="1"/>
  <c r="K2012" i="1" s="1"/>
  <c r="J2011" i="1" a="1"/>
  <c r="J2011" i="1" s="1"/>
  <c r="J2012" i="1" s="1" a="1"/>
  <c r="J2012" i="1" s="1"/>
  <c r="I2011" i="1" a="1"/>
  <c r="I2011" i="1" s="1"/>
  <c r="I2012" i="1" s="1" a="1"/>
  <c r="I2012" i="1" s="1"/>
  <c r="F2006" i="1" a="1"/>
  <c r="F2006" i="1" s="1"/>
  <c r="H2011" i="1" a="1"/>
  <c r="H2011" i="1" s="1"/>
  <c r="H2012" i="1" s="1" a="1"/>
  <c r="H2012" i="1" s="1"/>
  <c r="G2011" i="1" a="1"/>
  <c r="G2011" i="1" s="1"/>
  <c r="G2012" i="1" s="1" a="1"/>
  <c r="G2012" i="1" s="1"/>
  <c r="F2008" i="1" a="1"/>
  <c r="F2008" i="1" s="1"/>
  <c r="F2011" i="1" a="1"/>
  <c r="F2011" i="1" s="1"/>
  <c r="F2012" i="1" s="1" a="1"/>
  <c r="F2012" i="1" s="1"/>
  <c r="K2008" i="1" a="1"/>
  <c r="K2008" i="1" s="1"/>
  <c r="J2008" i="1" a="1"/>
  <c r="J2008" i="1" s="1"/>
  <c r="J2009" i="1" s="1" a="1"/>
  <c r="J2009" i="1" s="1"/>
  <c r="H2008" i="1" a="1"/>
  <c r="H2008" i="1" s="1"/>
  <c r="H2009" i="1" s="1" a="1"/>
  <c r="H2009" i="1" s="1"/>
  <c r="H2003" i="1" a="1"/>
  <c r="H2003" i="1" s="1"/>
  <c r="H2004" i="1" s="1" a="1"/>
  <c r="H2004" i="1" s="1"/>
  <c r="K2010" i="1" a="1"/>
  <c r="K2010" i="1" s="1"/>
  <c r="I2010" i="1" a="1"/>
  <c r="I2010" i="1" s="1"/>
  <c r="H2010" i="1" a="1"/>
  <c r="H2010" i="1" s="1"/>
  <c r="I2008" i="1" a="1"/>
  <c r="I2008" i="1" s="1"/>
  <c r="I2009" i="1" s="1" a="1"/>
  <c r="I2009" i="1" s="1"/>
  <c r="I2006" i="1" a="1"/>
  <c r="I2006" i="1" s="1"/>
  <c r="G2003" i="1" a="1"/>
  <c r="G2003" i="1"/>
  <c r="K2006" i="1" a="1"/>
  <c r="K2006" i="1" s="1"/>
  <c r="F2005" i="1" a="1"/>
  <c r="F2005" i="1" s="1"/>
  <c r="I2003" i="1" a="1"/>
  <c r="I2003" i="1" s="1"/>
  <c r="I2004" i="1" s="1" a="1"/>
  <c r="I2004" i="1" s="1"/>
  <c r="I2005" i="1" a="1"/>
  <c r="I2005" i="1" s="1"/>
  <c r="K2003" i="1" a="1"/>
  <c r="K2003" i="1" s="1"/>
  <c r="K2009" i="1" a="1"/>
  <c r="K2009" i="1" s="1"/>
  <c r="J2010" i="1" a="1"/>
  <c r="J2010" i="1" s="1"/>
  <c r="K2005" i="1" a="1"/>
  <c r="K2005" i="1" s="1"/>
  <c r="F2004" i="1" a="1"/>
  <c r="F2004" i="1" s="1"/>
  <c r="G2008" i="1" a="1"/>
  <c r="G2008" i="1" s="1"/>
  <c r="G2009" i="1" s="1" a="1"/>
  <c r="G2009" i="1" s="1"/>
  <c r="K2004" i="1" a="1"/>
  <c r="K2004" i="1" s="1"/>
  <c r="F2009" i="1" a="1"/>
  <c r="F2009" i="1" s="1"/>
  <c r="G2005" i="1" a="1"/>
  <c r="G2005" i="1" s="1"/>
  <c r="H2005" i="1" a="1"/>
  <c r="H2005" i="1" s="1"/>
  <c r="G2004" i="1" a="1"/>
  <c r="G2004" i="1" s="1"/>
  <c r="J2003" i="1" a="1"/>
  <c r="J2003" i="1" s="1"/>
  <c r="J2004" i="1" s="1" a="1"/>
  <c r="J2004" i="1" s="1"/>
  <c r="G2010" i="1" a="1"/>
  <c r="G2010" i="1" s="1"/>
  <c r="J2006" i="1" a="1"/>
  <c r="J2006" i="1" s="1"/>
  <c r="F2010" i="1" a="1"/>
  <c r="F2010" i="1" s="1"/>
  <c r="G2006" i="1" a="1"/>
  <c r="G2006" i="1" s="1"/>
  <c r="J2000" i="1" a="1"/>
  <c r="J2000" i="1" s="1"/>
  <c r="H1996" i="1" a="1"/>
  <c r="H1996" i="1" s="1"/>
  <c r="K1998" i="1" a="1"/>
  <c r="K1998" i="1" s="1"/>
  <c r="K1999" i="1" s="1" a="1"/>
  <c r="K1999" i="1" s="1"/>
  <c r="J1995" i="1" a="1"/>
  <c r="J1995" i="1" s="1"/>
  <c r="K1993" i="1" a="1"/>
  <c r="K1993" i="1" s="1"/>
  <c r="H2000" i="1" a="1"/>
  <c r="H2000" i="1" s="1"/>
  <c r="G1998" i="1" a="1"/>
  <c r="G1998" i="1" s="1"/>
  <c r="K1996" i="1" a="1"/>
  <c r="K1996" i="1" s="1"/>
  <c r="H1998" i="1" a="1"/>
  <c r="H1998" i="1" s="1"/>
  <c r="F2000" i="1" a="1"/>
  <c r="F2000" i="1" s="1"/>
  <c r="G1999" i="1" a="1"/>
  <c r="G1999" i="1" s="1"/>
  <c r="J1998" i="1" a="1"/>
  <c r="J1998" i="1" s="1"/>
  <c r="J1999" i="1" s="1" a="1"/>
  <c r="J1999" i="1" s="1"/>
  <c r="I1998" i="1" a="1"/>
  <c r="I1998" i="1" s="1"/>
  <c r="I1999" i="1" s="1" a="1"/>
  <c r="I1999" i="1" s="1"/>
  <c r="F1995" i="1" a="1"/>
  <c r="F1995" i="1" s="1"/>
  <c r="F1998" i="1" a="1"/>
  <c r="F1998" i="1" s="1"/>
  <c r="F1999" i="1" s="1" a="1"/>
  <c r="F1999" i="1" s="1"/>
  <c r="I1996" i="1" a="1"/>
  <c r="I1996" i="1" s="1"/>
  <c r="F1996" i="1" a="1"/>
  <c r="F1996" i="1" s="1"/>
  <c r="K1995" i="1" a="1"/>
  <c r="K1995" i="1" s="1"/>
  <c r="I1995" i="1" a="1"/>
  <c r="I1995" i="1" s="1"/>
  <c r="I1994" i="1" a="1"/>
  <c r="I1994" i="1" s="1"/>
  <c r="J1993" i="1" a="1"/>
  <c r="J1993" i="1" s="1"/>
  <c r="J1996" i="1" a="1"/>
  <c r="J1996" i="1" s="1"/>
  <c r="K1994" i="1" a="1"/>
  <c r="K1994" i="1" s="1"/>
  <c r="F1994" i="1" a="1"/>
  <c r="F1994" i="1" s="1"/>
  <c r="I2001" i="1" a="1"/>
  <c r="I2001" i="1" s="1"/>
  <c r="G2001" i="1" a="1"/>
  <c r="G2001" i="1" s="1"/>
  <c r="G2002" i="1" s="1" a="1"/>
  <c r="G2002" i="1" s="1"/>
  <c r="H1999" i="1" a="1"/>
  <c r="H1999" i="1" s="1"/>
  <c r="J1994" i="1" a="1"/>
  <c r="J1994" i="1" s="1"/>
  <c r="H1995" i="1" a="1"/>
  <c r="H1995" i="1" s="1"/>
  <c r="H1994" i="1" a="1"/>
  <c r="H1994" i="1" s="1"/>
  <c r="G2000" i="1" a="1"/>
  <c r="G2000" i="1" s="1"/>
  <c r="I2000" i="1" a="1"/>
  <c r="I2000" i="1" s="1"/>
  <c r="G1994" i="1" a="1"/>
  <c r="G1994" i="1" s="1"/>
  <c r="F2001" i="1" a="1"/>
  <c r="F2001" i="1" s="1"/>
  <c r="F2002" i="1" s="1" a="1"/>
  <c r="F2002" i="1" s="1"/>
  <c r="G1995" i="1" a="1"/>
  <c r="G1995" i="1" s="1"/>
  <c r="I2002" i="1" a="1"/>
  <c r="I2002" i="1" s="1"/>
  <c r="G1996" i="1" a="1"/>
  <c r="G1996" i="1" s="1"/>
  <c r="K2001" i="1" a="1"/>
  <c r="K2001" i="1" s="1"/>
  <c r="K2002" i="1" s="1" a="1"/>
  <c r="K2002" i="1" s="1"/>
  <c r="J2001" i="1" a="1"/>
  <c r="J2001" i="1" s="1"/>
  <c r="J2002" i="1" s="1" a="1"/>
  <c r="J2002" i="1" s="1"/>
  <c r="H2001" i="1" a="1"/>
  <c r="H2001" i="1" s="1"/>
  <c r="H2002" i="1" s="1" a="1"/>
  <c r="H2002" i="1" s="1"/>
  <c r="K2000" i="1" a="1"/>
  <c r="K2000" i="1" s="1"/>
  <c r="G1991" i="1" a="1"/>
  <c r="G1991" i="1" s="1"/>
  <c r="K1989" i="1" a="1"/>
  <c r="K1989" i="1" s="1"/>
  <c r="H1986" i="1" a="1"/>
  <c r="H1986" i="1" s="1"/>
  <c r="F1991" i="1" a="1"/>
  <c r="F1991" i="1" s="1"/>
  <c r="J1990" i="1" a="1"/>
  <c r="J1990" i="1" s="1"/>
  <c r="K1985" i="1" a="1"/>
  <c r="K1985" i="1" s="1"/>
  <c r="F1989" i="1" a="1"/>
  <c r="F1989" i="1" s="1"/>
  <c r="J1988" i="1" a="1"/>
  <c r="J1988" i="1" s="1"/>
  <c r="K1990" i="1" a="1"/>
  <c r="K1990" i="1" s="1"/>
  <c r="I1990" i="1" a="1"/>
  <c r="I1990" i="1" s="1"/>
  <c r="J1989" i="1" a="1"/>
  <c r="J1989" i="1" s="1"/>
  <c r="H1987" i="1" a="1"/>
  <c r="H1987" i="1" s="1"/>
  <c r="G1986" i="1" a="1"/>
  <c r="G1986" i="1" s="1"/>
  <c r="K1988" i="1" a="1"/>
  <c r="K1988" i="1" s="1"/>
  <c r="I1988" i="1" a="1"/>
  <c r="I1988" i="1" s="1"/>
  <c r="H1988" i="1" a="1"/>
  <c r="H1988" i="1" s="1"/>
  <c r="H1984" i="1" a="1"/>
  <c r="H1984" i="1" s="1"/>
  <c r="F1990" i="1" a="1"/>
  <c r="F1990" i="1" s="1"/>
  <c r="K1987" i="1" a="1"/>
  <c r="K1987" i="1" s="1"/>
  <c r="H1993" i="1" a="1"/>
  <c r="H1993" i="1" s="1"/>
  <c r="F1993" i="1" a="1"/>
  <c r="F1993" i="1" s="1"/>
  <c r="K1992" i="1" a="1"/>
  <c r="K1992" i="1" s="1"/>
  <c r="H1992" i="1" a="1"/>
  <c r="H1992" i="1" s="1"/>
  <c r="G1992" i="1" a="1"/>
  <c r="G1992" i="1"/>
  <c r="J1991" i="1" a="1"/>
  <c r="J1991" i="1" s="1"/>
  <c r="I1991" i="1" a="1"/>
  <c r="I1991" i="1" s="1"/>
  <c r="H1991" i="1" a="1"/>
  <c r="H1991" i="1" s="1"/>
  <c r="I1983" i="1" a="1"/>
  <c r="I1983" i="1" s="1"/>
  <c r="I1984" i="1" a="1"/>
  <c r="I1984" i="1" s="1"/>
  <c r="G1990" i="1" a="1"/>
  <c r="G1990" i="1" s="1"/>
  <c r="K1986" i="1" a="1"/>
  <c r="K1986" i="1" s="1"/>
  <c r="I1985" i="1" a="1"/>
  <c r="I1985" i="1" s="1"/>
  <c r="I1986" i="1" a="1"/>
  <c r="I1986" i="1" s="1"/>
  <c r="G1985" i="1" a="1"/>
  <c r="G1985" i="1" s="1"/>
  <c r="J1985" i="1" a="1"/>
  <c r="J1985" i="1" s="1"/>
  <c r="F1985" i="1" a="1"/>
  <c r="F1985" i="1" s="1"/>
  <c r="K1983" i="1" a="1"/>
  <c r="K1983" i="1" s="1"/>
  <c r="G1989" i="1" a="1"/>
  <c r="G1989" i="1" s="1"/>
  <c r="I1989" i="1" a="1"/>
  <c r="I1989" i="1" s="1"/>
  <c r="G1988" i="1" a="1"/>
  <c r="G1988" i="1" s="1"/>
  <c r="J1986" i="1" a="1"/>
  <c r="J1986" i="1" s="1"/>
  <c r="H1989" i="1" a="1"/>
  <c r="H1989" i="1" s="1"/>
  <c r="F1988" i="1" a="1"/>
  <c r="F1988" i="1" s="1"/>
  <c r="F1986" i="1" a="1"/>
  <c r="F1986" i="1" s="1"/>
  <c r="J1983" i="1" a="1"/>
  <c r="J1983" i="1" s="1"/>
  <c r="K1984" i="1" a="1"/>
  <c r="K1984" i="1" s="1"/>
  <c r="J1987" i="1" a="1"/>
  <c r="J1987" i="1" s="1"/>
  <c r="J1984" i="1" a="1"/>
  <c r="J1984" i="1" s="1"/>
  <c r="G1984" i="1" a="1"/>
  <c r="G1984" i="1" s="1"/>
  <c r="I1993" i="1" a="1"/>
  <c r="I1993" i="1" s="1"/>
  <c r="F1992" i="1" a="1"/>
  <c r="F1992" i="1" s="1"/>
  <c r="H1985" i="1" a="1"/>
  <c r="H1985" i="1" s="1"/>
  <c r="I1987" i="1" a="1"/>
  <c r="I1987" i="1" s="1"/>
  <c r="F1984" i="1" a="1"/>
  <c r="F1984" i="1" s="1"/>
  <c r="G1993" i="1" a="1"/>
  <c r="G1993" i="1" s="1"/>
  <c r="J1992" i="1" a="1"/>
  <c r="J1992" i="1" s="1"/>
  <c r="I1992" i="1" a="1"/>
  <c r="I1992" i="1" s="1"/>
  <c r="K1991" i="1" a="1"/>
  <c r="K1991" i="1" s="1"/>
  <c r="G1987" i="1" a="1"/>
  <c r="G1987" i="1" s="1"/>
  <c r="F1987" i="1" a="1"/>
  <c r="F1987" i="1" s="1"/>
  <c r="H1990" i="1" a="1"/>
  <c r="H1990" i="1" s="1"/>
  <c r="J1979" i="1" a="1"/>
  <c r="J1979" i="1" s="1"/>
  <c r="I1979" i="1" a="1"/>
  <c r="I1979" i="1" s="1"/>
  <c r="G1978" i="1" a="1"/>
  <c r="G1978" i="1" s="1"/>
  <c r="G1979" i="1" a="1"/>
  <c r="G1979" i="1" s="1"/>
  <c r="F1975" i="1" a="1"/>
  <c r="F1975" i="1" s="1"/>
  <c r="H1983" i="1" a="1"/>
  <c r="H1983" i="1" s="1"/>
  <c r="G1983" i="1" a="1"/>
  <c r="G1983" i="1" s="1"/>
  <c r="K1978" i="1" a="1"/>
  <c r="K1978" i="1" s="1"/>
  <c r="F1979" i="1" a="1"/>
  <c r="F1979" i="1" s="1"/>
  <c r="F1976" i="1" a="1"/>
  <c r="F1976" i="1" s="1"/>
  <c r="F1983" i="1" a="1"/>
  <c r="F1983" i="1" s="1"/>
  <c r="K1982" i="1" a="1"/>
  <c r="K1982" i="1" s="1"/>
  <c r="J1982" i="1" a="1"/>
  <c r="J1982" i="1" s="1"/>
  <c r="H1982" i="1" a="1"/>
  <c r="H1982" i="1" s="1"/>
  <c r="H1978" i="1" a="1"/>
  <c r="H1978" i="1" s="1"/>
  <c r="I1978" i="1" a="1"/>
  <c r="I1978" i="1" s="1"/>
  <c r="K1981" i="1" a="1"/>
  <c r="K1981" i="1" s="1"/>
  <c r="H1979" i="1" a="1"/>
  <c r="H1979" i="1" s="1"/>
  <c r="G1982" i="1" a="1"/>
  <c r="G1982" i="1" s="1"/>
  <c r="J1978" i="1" a="1"/>
  <c r="J1978" i="1" s="1"/>
  <c r="G1981" i="1" a="1"/>
  <c r="G1981" i="1" s="1"/>
  <c r="F1982" i="1" a="1"/>
  <c r="F1982" i="1" s="1"/>
  <c r="J1976" i="1" a="1"/>
  <c r="J1976" i="1" s="1"/>
  <c r="G1976" i="1" a="1"/>
  <c r="G1976" i="1" s="1"/>
  <c r="G1977" i="1" a="1"/>
  <c r="G1977" i="1" s="1"/>
  <c r="K1977" i="1" a="1"/>
  <c r="K1977" i="1"/>
  <c r="J1975" i="1" a="1"/>
  <c r="J1975" i="1" s="1"/>
  <c r="I1981" i="1" a="1"/>
  <c r="I1981" i="1" s="1"/>
  <c r="J1974" i="1" a="1"/>
  <c r="J1974" i="1" s="1"/>
  <c r="F1981" i="1" a="1"/>
  <c r="F1981" i="1" s="1"/>
  <c r="K1980" i="1" a="1"/>
  <c r="K1980" i="1" s="1"/>
  <c r="J1980" i="1" a="1"/>
  <c r="J1980" i="1" s="1"/>
  <c r="J1977" i="1" a="1"/>
  <c r="J1977" i="1" s="1"/>
  <c r="G1980" i="1" a="1"/>
  <c r="G1980" i="1"/>
  <c r="F1980" i="1" a="1"/>
  <c r="F1980" i="1" s="1"/>
  <c r="K1974" i="1" a="1"/>
  <c r="K1974" i="1" s="1"/>
  <c r="K1979" i="1" a="1"/>
  <c r="K1979" i="1" s="1"/>
  <c r="F1978" i="1" a="1"/>
  <c r="F1978" i="1" s="1"/>
  <c r="H1977" i="1" a="1"/>
  <c r="H1977" i="1" s="1"/>
  <c r="I1976" i="1" a="1"/>
  <c r="I1976" i="1" s="1"/>
  <c r="H1975" i="1" a="1"/>
  <c r="H1975" i="1" s="1"/>
  <c r="F1977" i="1" a="1"/>
  <c r="F1977" i="1" s="1"/>
  <c r="K1975" i="1" a="1"/>
  <c r="K1975" i="1" s="1"/>
  <c r="H1980" i="1" a="1"/>
  <c r="H1980" i="1" s="1"/>
  <c r="K1976" i="1" a="1"/>
  <c r="K1976" i="1" s="1"/>
  <c r="H1976" i="1" a="1"/>
  <c r="H1976" i="1"/>
  <c r="G1975" i="1" a="1"/>
  <c r="G1975" i="1"/>
  <c r="I1975" i="1" a="1"/>
  <c r="I1975" i="1" s="1"/>
  <c r="J1981" i="1" a="1"/>
  <c r="J1981" i="1" s="1"/>
  <c r="I1977" i="1" a="1"/>
  <c r="I1977" i="1" s="1"/>
  <c r="I1982" i="1" a="1"/>
  <c r="I1982" i="1" s="1"/>
  <c r="H1981" i="1" a="1"/>
  <c r="H1981" i="1" s="1"/>
  <c r="I1980" i="1" a="1"/>
  <c r="I1980" i="1" s="1"/>
  <c r="F1972" i="1" a="1"/>
  <c r="F1972" i="1" s="1"/>
  <c r="I1972" i="1" a="1"/>
  <c r="I1972" i="1" s="1"/>
  <c r="J1971" i="1" a="1"/>
  <c r="J1971" i="1" s="1"/>
  <c r="F1970" i="1" a="1"/>
  <c r="F1970" i="1" s="1"/>
  <c r="H1969" i="1" a="1"/>
  <c r="H1969" i="1" s="1"/>
  <c r="K1972" i="1" a="1"/>
  <c r="K1972" i="1"/>
  <c r="G1972" i="1" a="1"/>
  <c r="G1972" i="1"/>
  <c r="H1970" i="1" a="1"/>
  <c r="H1970" i="1" s="1"/>
  <c r="K1970" i="1" a="1"/>
  <c r="K1970" i="1" s="1"/>
  <c r="K1969" i="1" a="1"/>
  <c r="K1969" i="1" s="1"/>
  <c r="H1972" i="1" a="1"/>
  <c r="H1972" i="1" s="1"/>
  <c r="J1969" i="1" a="1"/>
  <c r="J1969" i="1" s="1"/>
  <c r="J1970" i="1" a="1"/>
  <c r="J1970" i="1" s="1"/>
  <c r="I1970" i="1" a="1"/>
  <c r="I1970" i="1" s="1"/>
  <c r="I1971" i="1" a="1"/>
  <c r="I1971" i="1" s="1"/>
  <c r="H1971" i="1" a="1"/>
  <c r="H1971" i="1" s="1"/>
  <c r="G1974" i="1" a="1"/>
  <c r="G1974" i="1" s="1"/>
  <c r="G1970" i="1" a="1"/>
  <c r="G1970" i="1" s="1"/>
  <c r="G1971" i="1" a="1"/>
  <c r="G1971" i="1" s="1"/>
  <c r="K1971" i="1" a="1"/>
  <c r="K1971" i="1"/>
  <c r="I1974" i="1" a="1"/>
  <c r="I1974" i="1" s="1"/>
  <c r="H1974" i="1" a="1"/>
  <c r="H1974" i="1" s="1"/>
  <c r="F1971" i="1" a="1"/>
  <c r="F1971" i="1" s="1"/>
  <c r="J1972" i="1" a="1"/>
  <c r="J1972" i="1" s="1"/>
  <c r="I1969" i="1" a="1"/>
  <c r="I1969" i="1" s="1"/>
  <c r="F1974" i="1" a="1"/>
  <c r="F1974" i="1" s="1"/>
  <c r="K1965" i="1" a="1"/>
  <c r="K1965" i="1" s="1"/>
  <c r="J1962" i="1" a="1"/>
  <c r="J1962" i="1" s="1"/>
  <c r="I1964" i="1" a="1"/>
  <c r="I1964" i="1" s="1"/>
  <c r="J1963" i="1" a="1"/>
  <c r="J1963" i="1" s="1"/>
  <c r="F1963" i="1" a="1"/>
  <c r="F1963" i="1" s="1"/>
  <c r="K1962" i="1" a="1"/>
  <c r="K1962" i="1" s="1"/>
  <c r="G1962" i="1" a="1"/>
  <c r="G1962" i="1" s="1"/>
  <c r="K1960" i="1" a="1"/>
  <c r="K1960" i="1" s="1"/>
  <c r="F1962" i="1" a="1"/>
  <c r="F1962" i="1" s="1"/>
  <c r="G1969" i="1" a="1"/>
  <c r="G1969" i="1" s="1"/>
  <c r="F1969" i="1" a="1"/>
  <c r="F1969" i="1" s="1"/>
  <c r="I1966" i="1" a="1"/>
  <c r="I1966" i="1" s="1"/>
  <c r="G1964" i="1" a="1"/>
  <c r="G1964" i="1" s="1"/>
  <c r="F1961" i="1" a="1"/>
  <c r="F1961" i="1" s="1"/>
  <c r="K1968" i="1" a="1"/>
  <c r="K1968" i="1" s="1"/>
  <c r="J1968" i="1" a="1"/>
  <c r="J1968" i="1" s="1"/>
  <c r="I1968" i="1" a="1"/>
  <c r="I1968" i="1"/>
  <c r="H1968" i="1" a="1"/>
  <c r="H1968" i="1" s="1"/>
  <c r="G1968" i="1" a="1"/>
  <c r="G1968" i="1" s="1"/>
  <c r="J1966" i="1" a="1"/>
  <c r="J1966" i="1" s="1"/>
  <c r="F1968" i="1" a="1"/>
  <c r="F1968" i="1" s="1"/>
  <c r="J1967" i="1" a="1"/>
  <c r="J1967" i="1" s="1"/>
  <c r="K1964" i="1" a="1"/>
  <c r="K1964" i="1" s="1"/>
  <c r="J1965" i="1" a="1"/>
  <c r="J1965" i="1" s="1"/>
  <c r="H1967" i="1" a="1"/>
  <c r="H1967" i="1" s="1"/>
  <c r="K1967" i="1" a="1"/>
  <c r="K1967" i="1" s="1"/>
  <c r="G1967" i="1" a="1"/>
  <c r="G1967" i="1"/>
  <c r="G1965" i="1" a="1"/>
  <c r="G1965" i="1" s="1"/>
  <c r="F1965" i="1" a="1"/>
  <c r="F1965" i="1" s="1"/>
  <c r="J1960" i="1" a="1"/>
  <c r="J1960" i="1"/>
  <c r="H1966" i="1" a="1"/>
  <c r="H1966" i="1" s="1"/>
  <c r="I1962" i="1" a="1"/>
  <c r="I1962" i="1" s="1"/>
  <c r="F1966" i="1" a="1"/>
  <c r="F1966" i="1" s="1"/>
  <c r="H1965" i="1" a="1"/>
  <c r="H1965" i="1" s="1"/>
  <c r="J1964" i="1" a="1"/>
  <c r="J1964" i="1" s="1"/>
  <c r="H1962" i="1" a="1"/>
  <c r="H1962" i="1" s="1"/>
  <c r="K1961" i="1" a="1"/>
  <c r="K1961" i="1" s="1"/>
  <c r="G1966" i="1" a="1"/>
  <c r="G1966" i="1" s="1"/>
  <c r="I1967" i="1" a="1"/>
  <c r="I1967" i="1" s="1"/>
  <c r="F1967" i="1" a="1"/>
  <c r="F1967" i="1" s="1"/>
  <c r="H1964" i="1" a="1"/>
  <c r="H1964" i="1" s="1"/>
  <c r="F1964" i="1" a="1"/>
  <c r="F1964" i="1" s="1"/>
  <c r="J1961" i="1" a="1"/>
  <c r="J1961" i="1"/>
  <c r="G1961" i="1" a="1"/>
  <c r="G1961" i="1" s="1"/>
  <c r="K1966" i="1" a="1"/>
  <c r="K1966" i="1" s="1"/>
  <c r="K1963" i="1" a="1"/>
  <c r="K1963" i="1" s="1"/>
  <c r="I1961" i="1" a="1"/>
  <c r="I1961" i="1" s="1"/>
  <c r="H1961" i="1" a="1"/>
  <c r="H1961" i="1" s="1"/>
  <c r="I1965" i="1" a="1"/>
  <c r="I1965" i="1" s="1"/>
  <c r="I1963" i="1" a="1"/>
  <c r="I1963" i="1" s="1"/>
  <c r="H1963" i="1" a="1"/>
  <c r="H1963" i="1"/>
  <c r="G1963" i="1" a="1"/>
  <c r="G1963" i="1"/>
  <c r="K1953" i="1" a="1"/>
  <c r="K1953" i="1"/>
  <c r="I1957" i="1" a="1"/>
  <c r="I1957" i="1" s="1"/>
  <c r="G1955" i="1" a="1"/>
  <c r="G1955" i="1" s="1"/>
  <c r="G1957" i="1" a="1"/>
  <c r="G1957" i="1" s="1"/>
  <c r="H1959" i="1" a="1"/>
  <c r="H1959" i="1" s="1"/>
  <c r="J1954" i="1" a="1"/>
  <c r="J1954" i="1" s="1"/>
  <c r="J1955" i="1" a="1"/>
  <c r="J1955" i="1" s="1"/>
  <c r="H1955" i="1" a="1"/>
  <c r="H1955" i="1" s="1"/>
  <c r="F1959" i="1" a="1"/>
  <c r="F1959" i="1" s="1"/>
  <c r="J1958" i="1" a="1"/>
  <c r="J1958" i="1" s="1"/>
  <c r="K1955" i="1" a="1"/>
  <c r="K1955" i="1"/>
  <c r="I1953" i="1" a="1"/>
  <c r="I1953" i="1" s="1"/>
  <c r="H1954" i="1" a="1"/>
  <c r="H1954" i="1" s="1"/>
  <c r="H1957" i="1" a="1"/>
  <c r="H1957" i="1" s="1"/>
  <c r="F1955" i="1" a="1"/>
  <c r="F1955" i="1" s="1"/>
  <c r="I1954" i="1" a="1"/>
  <c r="I1954" i="1" s="1"/>
  <c r="H1953" i="1" a="1"/>
  <c r="H1953" i="1" s="1"/>
  <c r="K1956" i="1" a="1"/>
  <c r="K1956" i="1" s="1"/>
  <c r="I1955" i="1" a="1"/>
  <c r="I1955" i="1" s="1"/>
  <c r="G1954" i="1" a="1"/>
  <c r="G1954" i="1" s="1"/>
  <c r="K1958" i="1" a="1"/>
  <c r="K1958" i="1" s="1"/>
  <c r="G1958" i="1" a="1"/>
  <c r="G1958" i="1" s="1"/>
  <c r="I1958" i="1" a="1"/>
  <c r="I1958" i="1" s="1"/>
  <c r="I1960" i="1" a="1"/>
  <c r="I1960" i="1"/>
  <c r="F1957" i="1" a="1"/>
  <c r="F1957" i="1" s="1"/>
  <c r="J1953" i="1" a="1"/>
  <c r="J1953" i="1" s="1"/>
  <c r="H1960" i="1" a="1"/>
  <c r="H1960" i="1" s="1"/>
  <c r="G1960" i="1" a="1"/>
  <c r="G1960" i="1" s="1"/>
  <c r="F1958" i="1" a="1"/>
  <c r="F1958" i="1" s="1"/>
  <c r="J1956" i="1" a="1"/>
  <c r="J1956" i="1" s="1"/>
  <c r="K1957" i="1" a="1"/>
  <c r="K1957" i="1" s="1"/>
  <c r="H1958" i="1" a="1"/>
  <c r="H1958" i="1" s="1"/>
  <c r="G1959" i="1" a="1"/>
  <c r="G1959" i="1" s="1"/>
  <c r="I1956" i="1" a="1"/>
  <c r="I1956" i="1" s="1"/>
  <c r="H1956" i="1" a="1"/>
  <c r="H1956" i="1" s="1"/>
  <c r="G1956" i="1" a="1"/>
  <c r="G1956" i="1" s="1"/>
  <c r="F1956" i="1" a="1"/>
  <c r="F1956" i="1" s="1"/>
  <c r="K1954" i="1" a="1"/>
  <c r="K1954" i="1"/>
  <c r="F1954" i="1" a="1"/>
  <c r="F1954" i="1"/>
  <c r="F1953" i="1" a="1"/>
  <c r="F1953" i="1" s="1"/>
  <c r="G1953" i="1" a="1"/>
  <c r="G1953" i="1" s="1"/>
  <c r="F1960" i="1" a="1"/>
  <c r="F1960" i="1" s="1"/>
  <c r="K1959" i="1" a="1"/>
  <c r="K1959" i="1" s="1"/>
  <c r="J1959" i="1" a="1"/>
  <c r="J1959" i="1" s="1"/>
  <c r="I1959" i="1" a="1"/>
  <c r="I1959" i="1" s="1"/>
  <c r="J1957" i="1" a="1"/>
  <c r="J1957" i="1" s="1"/>
  <c r="I1947" i="1" a="1"/>
  <c r="I1947" i="1" s="1"/>
  <c r="K1946" i="1" a="1"/>
  <c r="K1946" i="1" s="1"/>
  <c r="G1948" i="1" a="1"/>
  <c r="G1948" i="1" s="1"/>
  <c r="H1946" i="1" a="1"/>
  <c r="H1946" i="1"/>
  <c r="I1952" i="1" a="1"/>
  <c r="I1952" i="1" s="1"/>
  <c r="F1952" i="1" a="1"/>
  <c r="F1952" i="1" s="1"/>
  <c r="F1947" i="1" a="1"/>
  <c r="F1947" i="1" s="1"/>
  <c r="I1950" i="1" a="1"/>
  <c r="I1950" i="1" s="1"/>
  <c r="J1947" i="1" a="1"/>
  <c r="J1947" i="1"/>
  <c r="H1950" i="1" a="1"/>
  <c r="H1950" i="1" s="1"/>
  <c r="K1952" i="1" a="1"/>
  <c r="K1952" i="1" s="1"/>
  <c r="J1952" i="1" a="1"/>
  <c r="J1952" i="1" s="1"/>
  <c r="H1952" i="1" a="1"/>
  <c r="H1952" i="1"/>
  <c r="G1952" i="1" a="1"/>
  <c r="G1952" i="1" s="1"/>
  <c r="K1951" i="1" a="1"/>
  <c r="K1951" i="1" s="1"/>
  <c r="J1950" i="1" a="1"/>
  <c r="J1950" i="1" s="1"/>
  <c r="G1950" i="1" a="1"/>
  <c r="G1950" i="1" s="1"/>
  <c r="J1946" i="1" a="1"/>
  <c r="J1946" i="1" s="1"/>
  <c r="H1951" i="1" a="1"/>
  <c r="H1951" i="1" s="1"/>
  <c r="F1951" i="1" a="1"/>
  <c r="F1951" i="1" s="1"/>
  <c r="I1948" i="1" a="1"/>
  <c r="I1948" i="1" s="1"/>
  <c r="J1951" i="1" a="1"/>
  <c r="J1951" i="1"/>
  <c r="I1951" i="1" a="1"/>
  <c r="I1951" i="1" s="1"/>
  <c r="G1951" i="1" a="1"/>
  <c r="G1951" i="1" s="1"/>
  <c r="K1950" i="1" a="1"/>
  <c r="K1950" i="1" s="1"/>
  <c r="H1948" i="1" a="1"/>
  <c r="H1948" i="1" s="1"/>
  <c r="F1948" i="1" a="1"/>
  <c r="F1948" i="1" s="1"/>
  <c r="K1948" i="1" a="1"/>
  <c r="K1948" i="1" s="1"/>
  <c r="J1948" i="1" a="1"/>
  <c r="J1948" i="1" s="1"/>
  <c r="F1950" i="1" a="1"/>
  <c r="F1950" i="1" s="1"/>
  <c r="I1946" i="1" a="1"/>
  <c r="I1946" i="1" s="1"/>
  <c r="K1947" i="1" a="1"/>
  <c r="K1947" i="1" s="1"/>
  <c r="H1947" i="1" a="1"/>
  <c r="H1947" i="1" s="1"/>
  <c r="G1947" i="1" a="1"/>
  <c r="G1947" i="1" s="1"/>
  <c r="K1945" i="1" a="1"/>
  <c r="K1945" i="1"/>
  <c r="J1945" i="1" a="1"/>
  <c r="J1945" i="1" s="1"/>
  <c r="H1941" i="1" a="1"/>
  <c r="H1941" i="1" s="1"/>
  <c r="I1945" i="1" a="1"/>
  <c r="I1945" i="1"/>
  <c r="H1945" i="1" a="1"/>
  <c r="H1945" i="1"/>
  <c r="I1940" i="1" a="1"/>
  <c r="I1940" i="1" s="1"/>
  <c r="H1940" i="1" a="1"/>
  <c r="H1940" i="1" s="1"/>
  <c r="I1937" i="1" a="1"/>
  <c r="I1937" i="1" s="1"/>
  <c r="F1938" i="1" a="1"/>
  <c r="F1938" i="1" s="1"/>
  <c r="F1945" i="1" a="1"/>
  <c r="F1945" i="1" s="1"/>
  <c r="J1944" i="1" a="1"/>
  <c r="J1944" i="1" s="1"/>
  <c r="I1944" i="1" a="1"/>
  <c r="I1944" i="1" s="1"/>
  <c r="F1944" i="1" a="1"/>
  <c r="F1944" i="1" s="1"/>
  <c r="K1943" i="1" a="1"/>
  <c r="K1943" i="1" s="1"/>
  <c r="K1942" i="1" a="1"/>
  <c r="K1942" i="1" s="1"/>
  <c r="J1942" i="1" a="1"/>
  <c r="J1942" i="1" s="1"/>
  <c r="I1941" i="1" a="1"/>
  <c r="I1941" i="1"/>
  <c r="K1939" i="1" a="1"/>
  <c r="K1939" i="1"/>
  <c r="F1941" i="1" a="1"/>
  <c r="F1941" i="1"/>
  <c r="I1943" i="1" a="1"/>
  <c r="I1943" i="1" s="1"/>
  <c r="G1943" i="1" a="1"/>
  <c r="G1943" i="1"/>
  <c r="G1939" i="1" a="1"/>
  <c r="G1939" i="1" s="1"/>
  <c r="F1943" i="1" a="1"/>
  <c r="F1943" i="1" s="1"/>
  <c r="G1942" i="1" a="1"/>
  <c r="G1942" i="1" s="1"/>
  <c r="F1942" i="1" a="1"/>
  <c r="F1942" i="1" s="1"/>
  <c r="G1941" i="1" a="1"/>
  <c r="G1941" i="1" s="1"/>
  <c r="F1940" i="1" a="1"/>
  <c r="F1940" i="1" s="1"/>
  <c r="J1937" i="1" a="1"/>
  <c r="J1937" i="1" s="1"/>
  <c r="H1939" i="1" a="1"/>
  <c r="H1939" i="1"/>
  <c r="K1938" i="1" a="1"/>
  <c r="K1938" i="1"/>
  <c r="G1944" i="1" a="1"/>
  <c r="G1944" i="1" s="1"/>
  <c r="H1942" i="1" a="1"/>
  <c r="H1942" i="1" s="1"/>
  <c r="K1940" i="1" a="1"/>
  <c r="K1940" i="1" s="1"/>
  <c r="J1943" i="1" a="1"/>
  <c r="J1943" i="1"/>
  <c r="K1941" i="1" a="1"/>
  <c r="K1941" i="1" s="1"/>
  <c r="J1941" i="1" a="1"/>
  <c r="J1941" i="1" s="1"/>
  <c r="J1938" i="1" a="1"/>
  <c r="J1938" i="1" s="1"/>
  <c r="G1945" i="1" a="1"/>
  <c r="G1945" i="1" s="1"/>
  <c r="K1944" i="1" a="1"/>
  <c r="K1944" i="1"/>
  <c r="H1944" i="1" a="1"/>
  <c r="H1944" i="1" s="1"/>
  <c r="K1937" i="1" a="1"/>
  <c r="K1937" i="1" s="1"/>
  <c r="I1942" i="1" a="1"/>
  <c r="I1942" i="1" s="1"/>
  <c r="H1943" i="1" a="1"/>
  <c r="H1943" i="1"/>
  <c r="J1940" i="1" a="1"/>
  <c r="J1940" i="1" s="1"/>
  <c r="I1938" i="1" a="1"/>
  <c r="I1938" i="1" s="1"/>
  <c r="G1940" i="1" a="1"/>
  <c r="G1940" i="1" s="1"/>
  <c r="J1939" i="1" a="1"/>
  <c r="J1939" i="1" s="1"/>
  <c r="I1939" i="1" a="1"/>
  <c r="I1939" i="1" s="1"/>
  <c r="F1939" i="1" a="1"/>
  <c r="F1939" i="1" s="1"/>
  <c r="G1938" i="1" a="1"/>
  <c r="G1938" i="1" s="1"/>
  <c r="H1938" i="1" a="1"/>
  <c r="H1938" i="1" s="1"/>
  <c r="F1946" i="1" a="1"/>
  <c r="F1946" i="1"/>
  <c r="G1946" i="1" a="1"/>
  <c r="G1946" i="1" s="1"/>
  <c r="J1933" i="1" a="1"/>
  <c r="J1933" i="1" s="1"/>
  <c r="K1932" i="1" a="1"/>
  <c r="K1932" i="1"/>
  <c r="K1936" i="1" a="1"/>
  <c r="K1936" i="1" s="1"/>
  <c r="J1936" i="1" a="1"/>
  <c r="J1936" i="1" s="1"/>
  <c r="K1934" i="1" a="1"/>
  <c r="K1934" i="1" s="1"/>
  <c r="G1934" i="1" a="1"/>
  <c r="G1934" i="1" s="1"/>
  <c r="I1936" i="1" a="1"/>
  <c r="I1936" i="1" s="1"/>
  <c r="H1936" i="1" a="1"/>
  <c r="H1936" i="1" s="1"/>
  <c r="G1936" i="1" a="1"/>
  <c r="G1936" i="1" s="1"/>
  <c r="F1936" i="1" a="1"/>
  <c r="F1936" i="1"/>
  <c r="K1935" i="1" a="1"/>
  <c r="K1935" i="1"/>
  <c r="J1935" i="1" a="1"/>
  <c r="J1935" i="1"/>
  <c r="I1935" i="1" a="1"/>
  <c r="I1935" i="1" s="1"/>
  <c r="H1935" i="1" a="1"/>
  <c r="H1935" i="1" s="1"/>
  <c r="I1934" i="1" a="1"/>
  <c r="I1934" i="1" s="1"/>
  <c r="F1935" i="1" a="1"/>
  <c r="F1935" i="1" s="1"/>
  <c r="J1934" i="1" a="1"/>
  <c r="J1934" i="1" s="1"/>
  <c r="F1934" i="1" a="1"/>
  <c r="F1934" i="1" s="1"/>
  <c r="K1933" i="1" a="1"/>
  <c r="K1933" i="1" s="1"/>
  <c r="I1933" i="1" a="1"/>
  <c r="I1933" i="1" s="1"/>
  <c r="H1933" i="1" a="1"/>
  <c r="H1933" i="1" s="1"/>
  <c r="J1932" i="1" a="1"/>
  <c r="J1932" i="1" s="1"/>
  <c r="K1931" i="1" a="1"/>
  <c r="K1931" i="1" s="1"/>
  <c r="G1933" i="1" a="1"/>
  <c r="G1933" i="1" s="1"/>
  <c r="F1933" i="1" a="1"/>
  <c r="F1933" i="1"/>
  <c r="I1932" i="1" a="1"/>
  <c r="I1932" i="1" s="1"/>
  <c r="H1932" i="1" a="1"/>
  <c r="H1932" i="1" s="1"/>
  <c r="F1932" i="1" a="1"/>
  <c r="F1932" i="1" s="1"/>
  <c r="G1932" i="1" a="1"/>
  <c r="G1932" i="1" s="1"/>
  <c r="G1935" i="1" a="1"/>
  <c r="G1935" i="1" s="1"/>
  <c r="H1934" i="1" a="1"/>
  <c r="H1934" i="1" s="1"/>
  <c r="H1937" i="1" a="1"/>
  <c r="H1937" i="1" s="1"/>
  <c r="G1937" i="1" a="1"/>
  <c r="G1937" i="1" s="1"/>
  <c r="F1937" i="1" a="1"/>
  <c r="F1937" i="1" s="1"/>
  <c r="F1929" i="1" a="1"/>
  <c r="F1929" i="1"/>
  <c r="F1931" i="1" a="1"/>
  <c r="F1931" i="1" s="1"/>
  <c r="K1930" i="1" a="1"/>
  <c r="K1930" i="1" s="1"/>
  <c r="J1930" i="1" a="1"/>
  <c r="J1930" i="1"/>
  <c r="F1930" i="1" a="1"/>
  <c r="F1930" i="1" s="1"/>
  <c r="H1929" i="1" a="1"/>
  <c r="H1929" i="1" s="1"/>
  <c r="I1930" i="1" a="1"/>
  <c r="I1930" i="1" s="1"/>
  <c r="H1930" i="1" a="1"/>
  <c r="H1930" i="1" s="1"/>
  <c r="K1928" i="1" a="1"/>
  <c r="K1928" i="1" s="1"/>
  <c r="I1931" i="1" a="1"/>
  <c r="I1931" i="1" s="1"/>
  <c r="G1930" i="1" a="1"/>
  <c r="G1930" i="1" s="1"/>
  <c r="J1928" i="1" a="1"/>
  <c r="J1928" i="1" s="1"/>
  <c r="I1929" i="1" a="1"/>
  <c r="I1929" i="1" s="1"/>
  <c r="K1929" i="1" a="1"/>
  <c r="K1929" i="1" s="1"/>
  <c r="J1931" i="1" a="1"/>
  <c r="J1931" i="1"/>
  <c r="H1931" i="1" a="1"/>
  <c r="H1931" i="1"/>
  <c r="J1929" i="1" a="1"/>
  <c r="J1929" i="1" s="1"/>
  <c r="G1931" i="1" a="1"/>
  <c r="G1931" i="1" s="1"/>
  <c r="G1929" i="1" a="1"/>
  <c r="G1929" i="1" s="1"/>
  <c r="H1925" i="1" a="1"/>
  <c r="H1925" i="1" s="1"/>
  <c r="K1923" i="1" a="1"/>
  <c r="K1923" i="1" s="1"/>
  <c r="I1928" i="1" a="1"/>
  <c r="I1928" i="1" s="1"/>
  <c r="F1927" i="1" a="1"/>
  <c r="F1927" i="1" s="1"/>
  <c r="I1924" i="1" a="1"/>
  <c r="I1924" i="1"/>
  <c r="G1927" i="1" a="1"/>
  <c r="G1927" i="1" s="1"/>
  <c r="H1928" i="1" a="1"/>
  <c r="H1928" i="1" s="1"/>
  <c r="G1928" i="1" a="1"/>
  <c r="G1928" i="1" s="1"/>
  <c r="F1928" i="1" a="1"/>
  <c r="F1928" i="1" s="1"/>
  <c r="K1927" i="1" a="1"/>
  <c r="K1927" i="1" s="1"/>
  <c r="J1925" i="1" a="1"/>
  <c r="J1925" i="1" s="1"/>
  <c r="J1927" i="1" a="1"/>
  <c r="J1927" i="1" s="1"/>
  <c r="I1927" i="1" a="1"/>
  <c r="I1927" i="1"/>
  <c r="H1927" i="1" a="1"/>
  <c r="H1927" i="1" s="1"/>
  <c r="J1926" i="1" a="1"/>
  <c r="J1926" i="1" s="1"/>
  <c r="J1924" i="1" a="1"/>
  <c r="J1924" i="1" s="1"/>
  <c r="I1925" i="1" a="1"/>
  <c r="I1925" i="1" s="1"/>
  <c r="I1926" i="1" a="1"/>
  <c r="I1926" i="1" s="1"/>
  <c r="F1924" i="1" a="1"/>
  <c r="F1924" i="1" s="1"/>
  <c r="K1926" i="1" a="1"/>
  <c r="K1926" i="1" s="1"/>
  <c r="H1926" i="1" a="1"/>
  <c r="H1926" i="1" s="1"/>
  <c r="G1926" i="1" a="1"/>
  <c r="G1926" i="1" s="1"/>
  <c r="G1925" i="1" a="1"/>
  <c r="G1925" i="1" s="1"/>
  <c r="F1926" i="1" a="1"/>
  <c r="F1926" i="1" s="1"/>
  <c r="F1925" i="1" a="1"/>
  <c r="F1925" i="1" s="1"/>
  <c r="K1924" i="1" a="1"/>
  <c r="K1924" i="1" s="1"/>
  <c r="K1925" i="1" a="1"/>
  <c r="K1925" i="1" s="1"/>
  <c r="G1924" i="1" a="1"/>
  <c r="G1924" i="1" s="1"/>
  <c r="H1924" i="1" a="1"/>
  <c r="H1924" i="1" s="1"/>
  <c r="I1917" i="1" a="1"/>
  <c r="I1917" i="1" s="1"/>
  <c r="J1923" i="1" a="1"/>
  <c r="J1923" i="1"/>
  <c r="J1917" i="1" a="1"/>
  <c r="J1917" i="1" s="1"/>
  <c r="I1923" i="1" a="1"/>
  <c r="I1923" i="1" s="1"/>
  <c r="F1920" i="1" a="1"/>
  <c r="F1920" i="1" s="1"/>
  <c r="H1923" i="1" a="1"/>
  <c r="H1923" i="1" s="1"/>
  <c r="G1923" i="1" a="1"/>
  <c r="G1923" i="1" s="1"/>
  <c r="K1918" i="1" a="1"/>
  <c r="K1918" i="1" s="1"/>
  <c r="F1923" i="1" a="1"/>
  <c r="F1923" i="1" s="1"/>
  <c r="K1922" i="1" a="1"/>
  <c r="K1922" i="1"/>
  <c r="J1922" i="1" a="1"/>
  <c r="J1922" i="1" s="1"/>
  <c r="I1922" i="1" a="1"/>
  <c r="I1922" i="1"/>
  <c r="H1922" i="1" a="1"/>
  <c r="H1922" i="1"/>
  <c r="G1922" i="1" a="1"/>
  <c r="G1922" i="1" s="1"/>
  <c r="J1918" i="1" a="1"/>
  <c r="J1918" i="1" s="1"/>
  <c r="F1922" i="1" a="1"/>
  <c r="F1922" i="1" s="1"/>
  <c r="K1921" i="1" a="1"/>
  <c r="K1921" i="1" s="1"/>
  <c r="J1921" i="1" a="1"/>
  <c r="J1921" i="1" s="1"/>
  <c r="I1921" i="1" a="1"/>
  <c r="I1921" i="1" s="1"/>
  <c r="I1920" i="1" a="1"/>
  <c r="I1920" i="1" s="1"/>
  <c r="K1917" i="1" a="1"/>
  <c r="K1917" i="1" s="1"/>
  <c r="H1921" i="1" a="1"/>
  <c r="H1921" i="1" s="1"/>
  <c r="J1919" i="1" a="1"/>
  <c r="J1919" i="1" s="1"/>
  <c r="G1918" i="1" a="1"/>
  <c r="G1918" i="1" s="1"/>
  <c r="G1921" i="1" a="1"/>
  <c r="G1921" i="1"/>
  <c r="K1920" i="1" a="1"/>
  <c r="K1920" i="1"/>
  <c r="H1920" i="1" a="1"/>
  <c r="H1920" i="1"/>
  <c r="G1920" i="1" a="1"/>
  <c r="G1920" i="1"/>
  <c r="K1919" i="1" a="1"/>
  <c r="K1919" i="1" s="1"/>
  <c r="H1919" i="1" a="1"/>
  <c r="H1919" i="1"/>
  <c r="G1919" i="1" a="1"/>
  <c r="G1919" i="1" s="1"/>
  <c r="I1918" i="1" a="1"/>
  <c r="I1918" i="1" s="1"/>
  <c r="F1918" i="1" a="1"/>
  <c r="F1918" i="1" s="1"/>
  <c r="H1918" i="1" a="1"/>
  <c r="H1918" i="1" s="1"/>
  <c r="F1921" i="1" a="1"/>
  <c r="F1921" i="1" s="1"/>
  <c r="J1920" i="1" a="1"/>
  <c r="J1920" i="1" s="1"/>
  <c r="F1919" i="1" a="1"/>
  <c r="F1919" i="1" s="1"/>
  <c r="I1919" i="1" a="1"/>
  <c r="I1919" i="1"/>
  <c r="J1915" i="1" a="1"/>
  <c r="J1915" i="1" s="1"/>
  <c r="J1914" i="1" a="1"/>
  <c r="J1914" i="1" s="1"/>
  <c r="G1913" i="1" a="1"/>
  <c r="G1913" i="1" s="1"/>
  <c r="I1914" i="1" a="1"/>
  <c r="I1914" i="1" s="1"/>
  <c r="H1914" i="1" a="1"/>
  <c r="H1914" i="1"/>
  <c r="K1913" i="1" a="1"/>
  <c r="K1913" i="1" s="1"/>
  <c r="F1914" i="1" a="1"/>
  <c r="F1914" i="1" s="1"/>
  <c r="H1913" i="1" a="1"/>
  <c r="H1913" i="1" s="1"/>
  <c r="F1916" i="1" a="1"/>
  <c r="F1916" i="1" s="1"/>
  <c r="I1915" i="1" a="1"/>
  <c r="I1915" i="1" s="1"/>
  <c r="F1912" i="1" a="1"/>
  <c r="F1912" i="1" s="1"/>
  <c r="H1915" i="1" a="1"/>
  <c r="H1915" i="1" s="1"/>
  <c r="F1915" i="1" a="1"/>
  <c r="F1915" i="1"/>
  <c r="G1914" i="1" a="1"/>
  <c r="G1914" i="1"/>
  <c r="I1913" i="1" a="1"/>
  <c r="I1913" i="1" s="1"/>
  <c r="F1913" i="1" a="1"/>
  <c r="F1913" i="1" s="1"/>
  <c r="J1912" i="1" a="1"/>
  <c r="J1912" i="1" s="1"/>
  <c r="J1913" i="1" a="1"/>
  <c r="J1913" i="1"/>
  <c r="G1915" i="1" a="1"/>
  <c r="G1915" i="1" s="1"/>
  <c r="K1912" i="1" a="1"/>
  <c r="K1912" i="1" s="1"/>
  <c r="G1912" i="1" a="1"/>
  <c r="G1912" i="1" s="1"/>
  <c r="K1914" i="1" a="1"/>
  <c r="K1914" i="1"/>
  <c r="I1912" i="1" a="1"/>
  <c r="I1912" i="1"/>
  <c r="H1917" i="1" a="1"/>
  <c r="H1917" i="1"/>
  <c r="G1917" i="1" a="1"/>
  <c r="G1917" i="1" s="1"/>
  <c r="F1917" i="1" a="1"/>
  <c r="F1917" i="1"/>
  <c r="K1916" i="1" a="1"/>
  <c r="K1916" i="1"/>
  <c r="H1912" i="1" a="1"/>
  <c r="H1912" i="1" s="1"/>
  <c r="J1916" i="1" a="1"/>
  <c r="J1916" i="1" s="1"/>
  <c r="I1916" i="1" a="1"/>
  <c r="I1916" i="1" s="1"/>
  <c r="H1916" i="1" a="1"/>
  <c r="H1916" i="1" s="1"/>
  <c r="G1916" i="1" a="1"/>
  <c r="G1916" i="1" s="1"/>
  <c r="K1915" i="1" a="1"/>
  <c r="K1915" i="1" s="1"/>
  <c r="K1911" i="1" a="1"/>
  <c r="K1911" i="1" s="1"/>
  <c r="J1911" i="1" a="1"/>
  <c r="J1911" i="1" s="1"/>
  <c r="H1911" i="1" a="1"/>
  <c r="H1911" i="1"/>
  <c r="I1911" i="1" a="1"/>
  <c r="I1911" i="1" s="1"/>
  <c r="G1911" i="1" a="1"/>
  <c r="G1911" i="1"/>
  <c r="H1908" i="1" a="1"/>
  <c r="H1908" i="1" s="1"/>
  <c r="F1911" i="1" a="1"/>
  <c r="F1911" i="1" s="1"/>
  <c r="F1907" i="1" a="1"/>
  <c r="F1907" i="1" s="1"/>
  <c r="J1910" i="1" a="1"/>
  <c r="J1910" i="1" s="1"/>
  <c r="F1908" i="1" a="1"/>
  <c r="F1908" i="1" s="1"/>
  <c r="K1909" i="1" a="1"/>
  <c r="K1909" i="1" s="1"/>
  <c r="G1909" i="1" a="1"/>
  <c r="G1909" i="1" s="1"/>
  <c r="G1908" i="1" a="1"/>
  <c r="G1908" i="1"/>
  <c r="G1910" i="1" a="1"/>
  <c r="G1910" i="1" s="1"/>
  <c r="K1907" i="1" a="1"/>
  <c r="K1907" i="1" s="1"/>
  <c r="K1906" i="1" a="1"/>
  <c r="K1906" i="1" s="1"/>
  <c r="K1910" i="1" a="1"/>
  <c r="K1910" i="1" s="1"/>
  <c r="I1910" i="1" a="1"/>
  <c r="I1910" i="1" s="1"/>
  <c r="H1910" i="1" a="1"/>
  <c r="H1910" i="1" s="1"/>
  <c r="F1910" i="1" a="1"/>
  <c r="F1910" i="1" s="1"/>
  <c r="I1909" i="1" a="1"/>
  <c r="I1909" i="1" s="1"/>
  <c r="F1909" i="1" a="1"/>
  <c r="F1909" i="1" s="1"/>
  <c r="K1908" i="1" a="1"/>
  <c r="K1908" i="1" s="1"/>
  <c r="H1907" i="1" a="1"/>
  <c r="H1907" i="1" s="1"/>
  <c r="I1906" i="1" a="1"/>
  <c r="I1906" i="1" s="1"/>
  <c r="J1907" i="1" a="1"/>
  <c r="J1907" i="1" s="1"/>
  <c r="J1909" i="1" a="1"/>
  <c r="J1909" i="1" s="1"/>
  <c r="H1909" i="1" a="1"/>
  <c r="H1909" i="1" s="1"/>
  <c r="J1908" i="1" a="1"/>
  <c r="J1908" i="1" s="1"/>
  <c r="I1908" i="1" a="1"/>
  <c r="I1908" i="1" s="1"/>
  <c r="H1906" i="1" a="1"/>
  <c r="H1906" i="1" s="1"/>
  <c r="I1907" i="1" a="1"/>
  <c r="I1907" i="1" s="1"/>
  <c r="G1907" i="1" a="1"/>
  <c r="G1907" i="1" s="1"/>
  <c r="J1906" i="1" a="1"/>
  <c r="J1906" i="1" s="1"/>
  <c r="F1906" i="1" a="1"/>
  <c r="F1906" i="1"/>
  <c r="I1905" i="1" a="1"/>
  <c r="I1905" i="1"/>
  <c r="G1906" i="1" a="1"/>
  <c r="G1906" i="1" s="1"/>
  <c r="F1905" i="1" a="1"/>
  <c r="F1905" i="1" s="1"/>
  <c r="J1904" i="1" a="1"/>
  <c r="J1904" i="1" s="1"/>
  <c r="K1905" i="1" a="1"/>
  <c r="K1905" i="1" s="1"/>
  <c r="K1904" i="1" a="1"/>
  <c r="K1904" i="1" s="1"/>
  <c r="J1905" i="1" a="1"/>
  <c r="J1905" i="1" s="1"/>
  <c r="I1903" i="1" a="1"/>
  <c r="I1903" i="1" s="1"/>
  <c r="H1905" i="1" a="1"/>
  <c r="H1905" i="1" s="1"/>
  <c r="H1904" i="1" a="1"/>
  <c r="H1904" i="1" s="1"/>
  <c r="G1905" i="1" a="1"/>
  <c r="G1905" i="1" s="1"/>
  <c r="I1904" i="1" a="1"/>
  <c r="I1904" i="1" s="1"/>
  <c r="G1904" i="1" a="1"/>
  <c r="G1904" i="1" s="1"/>
  <c r="F1904" i="1" a="1"/>
  <c r="F1904" i="1" s="1"/>
  <c r="K1903" i="1" a="1"/>
  <c r="K1903" i="1" s="1"/>
  <c r="J1903" i="1" a="1"/>
  <c r="J1903" i="1" s="1"/>
  <c r="H1901" i="1" a="1"/>
  <c r="H1901" i="1" s="1"/>
  <c r="K1899" i="1" a="1"/>
  <c r="K1899" i="1" s="1"/>
  <c r="G1899" i="1" a="1"/>
  <c r="G1899" i="1" s="1"/>
  <c r="H1903" i="1" a="1"/>
  <c r="H1903" i="1" s="1"/>
  <c r="F1903" i="1" a="1"/>
  <c r="F1903" i="1" s="1"/>
  <c r="K1902" i="1" a="1"/>
  <c r="K1902" i="1" s="1"/>
  <c r="I1902" i="1" a="1"/>
  <c r="I1902" i="1" s="1"/>
  <c r="G1901" i="1" a="1"/>
  <c r="G1901" i="1" s="1"/>
  <c r="G1902" i="1" a="1"/>
  <c r="G1902" i="1" s="1"/>
  <c r="K1900" i="1" a="1"/>
  <c r="K1900" i="1" s="1"/>
  <c r="I1900" i="1" a="1"/>
  <c r="I1900" i="1" s="1"/>
  <c r="F1900" i="1" a="1"/>
  <c r="F1900" i="1" s="1"/>
  <c r="J1899" i="1" a="1"/>
  <c r="J1899" i="1" s="1"/>
  <c r="I1899" i="1" a="1"/>
  <c r="I1899" i="1" s="1"/>
  <c r="J1900" i="1" a="1"/>
  <c r="J1900" i="1"/>
  <c r="H1900" i="1" a="1"/>
  <c r="H1900" i="1" s="1"/>
  <c r="F1899" i="1" a="1"/>
  <c r="F1899" i="1" s="1"/>
  <c r="G1900" i="1" a="1"/>
  <c r="G1900" i="1"/>
  <c r="F1902" i="1" a="1"/>
  <c r="F1902" i="1" s="1"/>
  <c r="F1901" i="1" a="1"/>
  <c r="F1901" i="1" s="1"/>
  <c r="J1901" i="1" a="1"/>
  <c r="J1901" i="1" s="1"/>
  <c r="J1902" i="1" a="1"/>
  <c r="J1902" i="1" s="1"/>
  <c r="G1903" i="1" a="1"/>
  <c r="G1903" i="1" s="1"/>
  <c r="H1902" i="1" a="1"/>
  <c r="H1902" i="1" s="1"/>
  <c r="K1901" i="1" a="1"/>
  <c r="K1901" i="1" s="1"/>
  <c r="H1899" i="1" a="1"/>
  <c r="H1899" i="1" s="1"/>
  <c r="I1901" i="1" a="1"/>
  <c r="I1901" i="1" s="1"/>
  <c r="G1526" i="1" a="1"/>
  <c r="G1526" i="1" s="1"/>
  <c r="H1524" i="1" a="1"/>
  <c r="H1524" i="1" s="1"/>
  <c r="I1523" i="1" a="1"/>
  <c r="I1523" i="1" s="1"/>
  <c r="H1523" i="1" a="1"/>
  <c r="H1523" i="1" s="1"/>
  <c r="K1525" i="1" a="1"/>
  <c r="K1525" i="1" s="1"/>
  <c r="J1522" i="1" a="1"/>
  <c r="J1522" i="1" s="1"/>
  <c r="I1528" i="1" a="1"/>
  <c r="I1528" i="1" s="1"/>
  <c r="F1525" i="1" a="1"/>
  <c r="F1525" i="1" s="1"/>
  <c r="H1529" i="1" a="1"/>
  <c r="H1529" i="1"/>
  <c r="F1528" i="1" a="1"/>
  <c r="F1528" i="1" s="1"/>
  <c r="J1521" i="1" a="1"/>
  <c r="J1521" i="1"/>
  <c r="J1524" i="1" a="1"/>
  <c r="J1524" i="1" s="1"/>
  <c r="J1529" i="1" a="1"/>
  <c r="J1529" i="1" s="1"/>
  <c r="I1529" i="1" a="1"/>
  <c r="I1529" i="1" s="1"/>
  <c r="G1529" i="1" a="1"/>
  <c r="G1529" i="1"/>
  <c r="F1529" i="1" a="1"/>
  <c r="F1529" i="1" s="1"/>
  <c r="K1528" i="1" a="1"/>
  <c r="K1528" i="1" s="1"/>
  <c r="J1528" i="1" a="1"/>
  <c r="J1528" i="1" s="1"/>
  <c r="H1528" i="1" a="1"/>
  <c r="H1528" i="1" s="1"/>
  <c r="I1524" i="1" a="1"/>
  <c r="I1524" i="1"/>
  <c r="F1524" i="1" a="1"/>
  <c r="F1524" i="1" s="1"/>
  <c r="J1527" i="1" a="1"/>
  <c r="J1527" i="1" s="1"/>
  <c r="H1527" i="1" a="1"/>
  <c r="H1527" i="1" s="1"/>
  <c r="K1526" i="1" a="1"/>
  <c r="K1526" i="1" s="1"/>
  <c r="I1525" i="1" a="1"/>
  <c r="I1525" i="1" s="1"/>
  <c r="G1525" i="1" a="1"/>
  <c r="G1525" i="1" s="1"/>
  <c r="J1525" i="1" a="1"/>
  <c r="J1525" i="1"/>
  <c r="H1522" i="1" a="1"/>
  <c r="H1522" i="1" s="1"/>
  <c r="F1526" i="1" a="1"/>
  <c r="F1526" i="1"/>
  <c r="H1525" i="1" a="1"/>
  <c r="H1525" i="1" s="1"/>
  <c r="G1524" i="1" a="1"/>
  <c r="G1524" i="1" s="1"/>
  <c r="K1524" i="1" a="1"/>
  <c r="K1524" i="1" s="1"/>
  <c r="G1528" i="1" a="1"/>
  <c r="G1528" i="1" s="1"/>
  <c r="I1521" i="1" a="1"/>
  <c r="I1521" i="1" s="1"/>
  <c r="G1522" i="1" a="1"/>
  <c r="G1522" i="1" s="1"/>
  <c r="I1522" i="1" a="1"/>
  <c r="I1522" i="1" s="1"/>
  <c r="K1527" i="1" a="1"/>
  <c r="K1527" i="1" s="1"/>
  <c r="G1527" i="1" a="1"/>
  <c r="G1527" i="1" s="1"/>
  <c r="J1526" i="1" a="1"/>
  <c r="J1526" i="1" s="1"/>
  <c r="K1522" i="1" a="1"/>
  <c r="K1522" i="1" s="1"/>
  <c r="I1526" i="1" a="1"/>
  <c r="I1526" i="1" s="1"/>
  <c r="G1523" i="1" a="1"/>
  <c r="G1523" i="1" s="1"/>
  <c r="F1522" i="1" a="1"/>
  <c r="F1522" i="1" s="1"/>
  <c r="J1523" i="1" a="1"/>
  <c r="J1523" i="1" s="1"/>
  <c r="I1527" i="1" a="1"/>
  <c r="I1527" i="1" s="1"/>
  <c r="K1523" i="1" a="1"/>
  <c r="K1523" i="1" s="1"/>
  <c r="K1521" i="1" a="1"/>
  <c r="K1521" i="1" s="1"/>
  <c r="F1527" i="1" a="1"/>
  <c r="F1527" i="1" s="1"/>
  <c r="H1526" i="1" a="1"/>
  <c r="H1526" i="1" s="1"/>
  <c r="F1523" i="1" a="1"/>
  <c r="F1523" i="1" s="1"/>
  <c r="J1520" i="1" a="1"/>
  <c r="J1520" i="1" s="1"/>
  <c r="F1518" i="1" a="1"/>
  <c r="F1518" i="1" s="1"/>
  <c r="H1512" i="1" a="1"/>
  <c r="H1512" i="1" s="1"/>
  <c r="J1517" i="1" a="1"/>
  <c r="J1517" i="1" s="1"/>
  <c r="I1520" i="1" a="1"/>
  <c r="I1520" i="1" s="1"/>
  <c r="J1519" i="1" a="1"/>
  <c r="J1519" i="1" s="1"/>
  <c r="H1514" i="1" a="1"/>
  <c r="H1514" i="1" s="1"/>
  <c r="K1518" i="1" a="1"/>
  <c r="K1518" i="1" s="1"/>
  <c r="H1520" i="1" a="1"/>
  <c r="H1520" i="1" s="1"/>
  <c r="F1520" i="1" a="1"/>
  <c r="F1520" i="1" s="1"/>
  <c r="G1520" i="1" a="1"/>
  <c r="G1520" i="1"/>
  <c r="I1515" i="1" a="1"/>
  <c r="I1515" i="1" s="1"/>
  <c r="K1519" i="1" a="1"/>
  <c r="K1519" i="1"/>
  <c r="G1517" i="1" a="1"/>
  <c r="G1517" i="1" s="1"/>
  <c r="I1514" i="1" a="1"/>
  <c r="I1514" i="1" s="1"/>
  <c r="I1519" i="1" a="1"/>
  <c r="I1519" i="1" s="1"/>
  <c r="H1519" i="1" a="1"/>
  <c r="H1519" i="1" s="1"/>
  <c r="G1519" i="1" a="1"/>
  <c r="G1519" i="1"/>
  <c r="I1513" i="1" a="1"/>
  <c r="I1513" i="1" s="1"/>
  <c r="J1518" i="1" a="1"/>
  <c r="J1518" i="1" s="1"/>
  <c r="G1514" i="1" a="1"/>
  <c r="G1514" i="1" s="1"/>
  <c r="G1512" i="1" a="1"/>
  <c r="G1512" i="1" s="1"/>
  <c r="H1518" i="1" a="1"/>
  <c r="H1518" i="1"/>
  <c r="F1517" i="1" a="1"/>
  <c r="F1517" i="1" s="1"/>
  <c r="F1515" i="1" a="1"/>
  <c r="F1515" i="1" s="1"/>
  <c r="H1513" i="1" a="1"/>
  <c r="H1513" i="1" s="1"/>
  <c r="G1513" i="1" a="1"/>
  <c r="G1513" i="1"/>
  <c r="I1512" i="1" a="1"/>
  <c r="I1512" i="1" s="1"/>
  <c r="J1512" i="1" a="1"/>
  <c r="J1512" i="1" s="1"/>
  <c r="F1512" i="1" a="1"/>
  <c r="F1512" i="1" s="1"/>
  <c r="J1511" i="1" a="1"/>
  <c r="J1511" i="1" s="1"/>
  <c r="I1511" i="1" a="1"/>
  <c r="I1511" i="1" s="1"/>
  <c r="J1513" i="1" a="1"/>
  <c r="J1513" i="1" s="1"/>
  <c r="K1512" i="1" a="1"/>
  <c r="K1512" i="1" s="1"/>
  <c r="I1518" i="1" a="1"/>
  <c r="I1518" i="1" s="1"/>
  <c r="I1517" i="1" a="1"/>
  <c r="I1517" i="1"/>
  <c r="F1519" i="1" a="1"/>
  <c r="F1519" i="1" s="1"/>
  <c r="H1515" i="1" a="1"/>
  <c r="H1515" i="1" s="1"/>
  <c r="F1514" i="1" a="1"/>
  <c r="F1514" i="1" s="1"/>
  <c r="K1511" i="1" a="1"/>
  <c r="K1511" i="1" s="1"/>
  <c r="H1511" i="1" a="1"/>
  <c r="H1511" i="1" s="1"/>
  <c r="G1518" i="1" a="1"/>
  <c r="G1518" i="1" s="1"/>
  <c r="K1513" i="1" a="1"/>
  <c r="K1513" i="1" s="1"/>
  <c r="H1521" i="1" a="1"/>
  <c r="H1521" i="1" s="1"/>
  <c r="F1521" i="1" a="1"/>
  <c r="F1521" i="1" s="1"/>
  <c r="G1521" i="1" a="1"/>
  <c r="G1521" i="1"/>
  <c r="H1517" i="1" a="1"/>
  <c r="H1517" i="1" s="1"/>
  <c r="F1513" i="1" a="1"/>
  <c r="F1513" i="1" s="1"/>
  <c r="K1515" i="1" a="1"/>
  <c r="K1515" i="1"/>
  <c r="J1514" i="1" a="1"/>
  <c r="J1514" i="1" s="1"/>
  <c r="J1515" i="1" a="1"/>
  <c r="J1515" i="1" s="1"/>
  <c r="K1514" i="1" a="1"/>
  <c r="K1514" i="1" s="1"/>
  <c r="K1520" i="1" a="1"/>
  <c r="K1520" i="1" s="1"/>
  <c r="K1517" i="1" a="1"/>
  <c r="K1517" i="1" s="1"/>
  <c r="G1515" i="1" a="1"/>
  <c r="G1515" i="1" s="1"/>
  <c r="K1504" i="1" a="1"/>
  <c r="K1504" i="1" s="1"/>
  <c r="G1505" i="1" a="1"/>
  <c r="G1505" i="1" s="1"/>
  <c r="H1504" i="1" a="1"/>
  <c r="H1504" i="1" s="1"/>
  <c r="H1502" i="1" a="1"/>
  <c r="H1502" i="1" s="1"/>
  <c r="G1503" i="1" a="1"/>
  <c r="G1503" i="1" s="1"/>
  <c r="F1505" i="1" a="1"/>
  <c r="F1505" i="1" s="1"/>
  <c r="H1503" i="1" a="1"/>
  <c r="H1503" i="1" s="1"/>
  <c r="K1502" i="1" a="1"/>
  <c r="K1502" i="1" s="1"/>
  <c r="J1502" i="1" a="1"/>
  <c r="J1502" i="1" s="1"/>
  <c r="K1500" i="1" a="1"/>
  <c r="K1500" i="1" s="1"/>
  <c r="G1511" i="1" a="1"/>
  <c r="G1511" i="1" s="1"/>
  <c r="F1511" i="1" a="1"/>
  <c r="F1511" i="1" s="1"/>
  <c r="F1504" i="1" a="1"/>
  <c r="F1504" i="1" s="1"/>
  <c r="F1503" i="1" a="1"/>
  <c r="F1503" i="1" s="1"/>
  <c r="J1505" i="1" a="1"/>
  <c r="J1505" i="1" s="1"/>
  <c r="H1505" i="1" a="1"/>
  <c r="H1505" i="1" s="1"/>
  <c r="I1505" i="1" a="1"/>
  <c r="I1505" i="1" s="1"/>
  <c r="J1504" i="1" a="1"/>
  <c r="J1504" i="1" s="1"/>
  <c r="G1504" i="1" a="1"/>
  <c r="G1504" i="1" s="1"/>
  <c r="I1502" i="1" a="1"/>
  <c r="I1502" i="1" s="1"/>
  <c r="G1502" i="1" a="1"/>
  <c r="G1502" i="1" s="1"/>
  <c r="J1500" i="1" a="1"/>
  <c r="J1500" i="1"/>
  <c r="I1504" i="1" a="1"/>
  <c r="I1504" i="1" s="1"/>
  <c r="H1500" i="1" a="1"/>
  <c r="H1500" i="1" s="1"/>
  <c r="I1500" i="1" a="1"/>
  <c r="I1500" i="1" s="1"/>
  <c r="F1502" i="1" a="1"/>
  <c r="F1502" i="1"/>
  <c r="K1503" i="1" a="1"/>
  <c r="K1503" i="1" s="1"/>
  <c r="I1503" i="1" a="1"/>
  <c r="I1503" i="1" s="1"/>
  <c r="J1503" i="1" a="1"/>
  <c r="J1503" i="1" s="1"/>
  <c r="K1505" i="1" a="1"/>
  <c r="K1505" i="1"/>
  <c r="F1498" i="1" a="1"/>
  <c r="F1498" i="1" s="1"/>
  <c r="G1499" i="1" a="1"/>
  <c r="G1499" i="1" s="1"/>
  <c r="F1499" i="1" a="1"/>
  <c r="F1499" i="1" s="1"/>
  <c r="H1498" i="1" a="1"/>
  <c r="H1498" i="1" s="1"/>
  <c r="J1490" i="1" a="1"/>
  <c r="J1490" i="1" s="1"/>
  <c r="G1498" i="1" a="1"/>
  <c r="G1498" i="1" s="1"/>
  <c r="I1497" i="1" a="1"/>
  <c r="I1497" i="1" s="1"/>
  <c r="F1497" i="1" a="1"/>
  <c r="F1497" i="1" s="1"/>
  <c r="K1492" i="1" a="1"/>
  <c r="K1492" i="1"/>
  <c r="H1490" i="1" a="1"/>
  <c r="H1490" i="1" s="1"/>
  <c r="I1490" i="1" a="1"/>
  <c r="I1490" i="1" s="1"/>
  <c r="F1490" i="1" a="1"/>
  <c r="F1490" i="1" s="1"/>
  <c r="I1492" i="1" a="1"/>
  <c r="I1492" i="1" s="1"/>
  <c r="G1490" i="1" a="1"/>
  <c r="G1490" i="1" s="1"/>
  <c r="J1492" i="1" a="1"/>
  <c r="J1492" i="1" s="1"/>
  <c r="H1492" i="1" a="1"/>
  <c r="H1492" i="1" s="1"/>
  <c r="G1492" i="1" a="1"/>
  <c r="G1492" i="1" s="1"/>
  <c r="K1498" i="1" a="1"/>
  <c r="K1498" i="1"/>
  <c r="K1490" i="1" a="1"/>
  <c r="K1490" i="1" s="1"/>
  <c r="J1497" i="1" a="1"/>
  <c r="J1497" i="1" s="1"/>
  <c r="I1498" i="1" a="1"/>
  <c r="I1498" i="1" s="1"/>
  <c r="K1497" i="1" a="1"/>
  <c r="K1497" i="1" s="1"/>
  <c r="H1497" i="1" a="1"/>
  <c r="H1497" i="1"/>
  <c r="G1497" i="1" a="1"/>
  <c r="G1497" i="1" s="1"/>
  <c r="F1492" i="1" a="1"/>
  <c r="F1492" i="1" s="1"/>
  <c r="G1500" i="1" a="1"/>
  <c r="G1500" i="1" s="1"/>
  <c r="F1500" i="1" a="1"/>
  <c r="F1500" i="1" s="1"/>
  <c r="K1499" i="1" a="1"/>
  <c r="K1499" i="1" s="1"/>
  <c r="J1499" i="1" a="1"/>
  <c r="J1499" i="1" s="1"/>
  <c r="I1499" i="1" a="1"/>
  <c r="I1499" i="1" s="1"/>
  <c r="H1499" i="1" a="1"/>
  <c r="H1499" i="1" s="1"/>
  <c r="J1498" i="1" a="1"/>
  <c r="J1498" i="1" s="1"/>
  <c r="F1455" i="1" a="1"/>
  <c r="F1455" i="1"/>
  <c r="I1455" i="1" a="1"/>
  <c r="I1455" i="1" s="1"/>
  <c r="H1485" i="1" a="1"/>
  <c r="H1485" i="1"/>
  <c r="G1485" i="1" a="1"/>
  <c r="G1485" i="1" s="1"/>
  <c r="K1483" i="1" a="1"/>
  <c r="K1483" i="1" s="1"/>
  <c r="K1485" i="1" a="1"/>
  <c r="K1485" i="1" s="1"/>
  <c r="G1483" i="1" a="1"/>
  <c r="G1483" i="1" s="1"/>
  <c r="F1483" i="1" a="1"/>
  <c r="F1483" i="1" s="1"/>
  <c r="J1485" i="1" a="1"/>
  <c r="J1485" i="1" s="1"/>
  <c r="H1455" i="1" a="1"/>
  <c r="H1455" i="1" s="1"/>
  <c r="F1485" i="1" a="1"/>
  <c r="F1485" i="1" s="1"/>
  <c r="J1483" i="1" a="1"/>
  <c r="J1483" i="1"/>
  <c r="K1455" i="1" a="1"/>
  <c r="K1455" i="1" s="1"/>
  <c r="I1483" i="1" a="1"/>
  <c r="I1483" i="1"/>
  <c r="H1483" i="1" a="1"/>
  <c r="H1483" i="1" s="1"/>
  <c r="K1456" i="1" a="1"/>
  <c r="K1456" i="1"/>
  <c r="H1456" i="1" a="1"/>
  <c r="H1456" i="1" s="1"/>
  <c r="J1455" i="1" a="1"/>
  <c r="J1455" i="1" s="1"/>
  <c r="G1455" i="1" a="1"/>
  <c r="G1455" i="1" s="1"/>
  <c r="F1456" i="1" a="1"/>
  <c r="F1456" i="1" s="1"/>
  <c r="I1485" i="1" a="1"/>
  <c r="I1485" i="1" s="1"/>
  <c r="J1456" i="1" a="1"/>
  <c r="J1456" i="1" s="1"/>
  <c r="I1456" i="1" a="1"/>
  <c r="I1456" i="1" s="1"/>
  <c r="G1456" i="1" a="1"/>
  <c r="G1456" i="1" s="1"/>
  <c r="K1454" i="1" a="1"/>
  <c r="K1454" i="1"/>
  <c r="J1454" i="1" a="1"/>
  <c r="J1454" i="1" s="1"/>
  <c r="H1446" i="1" a="1"/>
  <c r="H1446" i="1"/>
  <c r="F1454" i="1" a="1"/>
  <c r="F1454" i="1" s="1"/>
  <c r="G1451" i="1" a="1"/>
  <c r="G1451" i="1" s="1"/>
  <c r="F1451" i="1" a="1"/>
  <c r="F1451" i="1" s="1"/>
  <c r="G1447" i="1" a="1"/>
  <c r="G1447" i="1" s="1"/>
  <c r="F1447" i="1" a="1"/>
  <c r="F1447" i="1"/>
  <c r="G1454" i="1" a="1"/>
  <c r="G1454" i="1" s="1"/>
  <c r="I1453" i="1" a="1"/>
  <c r="I1453" i="1" s="1"/>
  <c r="F1450" i="1" a="1"/>
  <c r="F1450" i="1" s="1"/>
  <c r="H1453" i="1" a="1"/>
  <c r="H1453" i="1" s="1"/>
  <c r="F1453" i="1" a="1"/>
  <c r="F1453" i="1" s="1"/>
  <c r="I1445" i="1" a="1"/>
  <c r="I1445" i="1"/>
  <c r="I1451" i="1" a="1"/>
  <c r="I1451" i="1" s="1"/>
  <c r="K1452" i="1" a="1"/>
  <c r="K1452" i="1" s="1"/>
  <c r="J1452" i="1" a="1"/>
  <c r="J1452" i="1" s="1"/>
  <c r="K1451" i="1" a="1"/>
  <c r="K1451" i="1" s="1"/>
  <c r="K1448" i="1" a="1"/>
  <c r="K1448" i="1" s="1"/>
  <c r="J1451" i="1" a="1"/>
  <c r="J1451" i="1" s="1"/>
  <c r="H1451" i="1" a="1"/>
  <c r="H1451" i="1" s="1"/>
  <c r="H1450" i="1" a="1"/>
  <c r="H1450" i="1" s="1"/>
  <c r="F1446" i="1" a="1"/>
  <c r="F1446" i="1" s="1"/>
  <c r="J1447" i="1" a="1"/>
  <c r="J1447" i="1" s="1"/>
  <c r="I1450" i="1" a="1"/>
  <c r="I1450" i="1" s="1"/>
  <c r="G1450" i="1" a="1"/>
  <c r="G1450" i="1" s="1"/>
  <c r="I1449" i="1" a="1"/>
  <c r="I1449" i="1" s="1"/>
  <c r="F1448" i="1" a="1"/>
  <c r="F1448" i="1" s="1"/>
  <c r="H1447" i="1" a="1"/>
  <c r="H1447" i="1" s="1"/>
  <c r="G1449" i="1" a="1"/>
  <c r="G1449" i="1"/>
  <c r="G1448" i="1" a="1"/>
  <c r="G1448" i="1" s="1"/>
  <c r="I1446" i="1" a="1"/>
  <c r="I1446" i="1" s="1"/>
  <c r="I1447" i="1" a="1"/>
  <c r="I1447" i="1" s="1"/>
  <c r="K1449" i="1" a="1"/>
  <c r="K1449" i="1" s="1"/>
  <c r="K1447" i="1" a="1"/>
  <c r="K1447" i="1" s="1"/>
  <c r="G1446" i="1" a="1"/>
  <c r="G1446" i="1" s="1"/>
  <c r="I1454" i="1" a="1"/>
  <c r="I1454" i="1" s="1"/>
  <c r="K1453" i="1" a="1"/>
  <c r="K1453" i="1" s="1"/>
  <c r="J1453" i="1" a="1"/>
  <c r="J1453" i="1"/>
  <c r="I1448" i="1" a="1"/>
  <c r="I1448" i="1" s="1"/>
  <c r="I1452" i="1" a="1"/>
  <c r="I1452" i="1" s="1"/>
  <c r="G1452" i="1" a="1"/>
  <c r="G1452" i="1" s="1"/>
  <c r="G1453" i="1" a="1"/>
  <c r="G1453" i="1" s="1"/>
  <c r="H1452" i="1" a="1"/>
  <c r="H1452" i="1" s="1"/>
  <c r="H1449" i="1" a="1"/>
  <c r="H1449" i="1" s="1"/>
  <c r="K1450" i="1" a="1"/>
  <c r="K1450" i="1"/>
  <c r="J1449" i="1" a="1"/>
  <c r="J1449" i="1" s="1"/>
  <c r="J1450" i="1" a="1"/>
  <c r="J1450" i="1" s="1"/>
  <c r="F1449" i="1" a="1"/>
  <c r="F1449" i="1" s="1"/>
  <c r="J1448" i="1" a="1"/>
  <c r="J1448" i="1" s="1"/>
  <c r="J1446" i="1" a="1"/>
  <c r="J1446" i="1"/>
  <c r="H1448" i="1" a="1"/>
  <c r="H1448" i="1" s="1"/>
  <c r="J1445" i="1" a="1"/>
  <c r="J1445" i="1" s="1"/>
  <c r="K1446" i="1" a="1"/>
  <c r="K1446" i="1" s="1"/>
  <c r="K1445" i="1" a="1"/>
  <c r="K1445" i="1" s="1"/>
  <c r="H1454" i="1" a="1"/>
  <c r="H1454" i="1" s="1"/>
  <c r="F1452" i="1" a="1"/>
  <c r="F1452" i="1" s="1"/>
  <c r="J1437" i="1" a="1"/>
  <c r="J1437" i="1" s="1"/>
  <c r="G1437" i="1" a="1"/>
  <c r="G1437" i="1" s="1"/>
  <c r="F1437" i="1" a="1"/>
  <c r="F1437" i="1" s="1"/>
  <c r="J1436" i="1" a="1"/>
  <c r="J1436" i="1"/>
  <c r="H1438" i="1" a="1"/>
  <c r="H1438" i="1"/>
  <c r="H1441" i="1" a="1"/>
  <c r="H1441" i="1" s="1"/>
  <c r="H1445" i="1" a="1"/>
  <c r="H1445" i="1"/>
  <c r="K1441" i="1" a="1"/>
  <c r="K1441" i="1" s="1"/>
  <c r="G1445" i="1" a="1"/>
  <c r="G1445" i="1" s="1"/>
  <c r="K1439" i="1" a="1"/>
  <c r="K1439" i="1" s="1"/>
  <c r="K1442" i="1" a="1"/>
  <c r="K1442" i="1"/>
  <c r="F1441" i="1" a="1"/>
  <c r="F1441" i="1" s="1"/>
  <c r="F1445" i="1" a="1"/>
  <c r="F1445" i="1" s="1"/>
  <c r="K1444" i="1" a="1"/>
  <c r="K1444" i="1"/>
  <c r="J1444" i="1" a="1"/>
  <c r="J1444" i="1" s="1"/>
  <c r="I1444" i="1" a="1"/>
  <c r="I1444" i="1"/>
  <c r="H1444" i="1" a="1"/>
  <c r="H1444" i="1" s="1"/>
  <c r="K1437" i="1" a="1"/>
  <c r="K1437" i="1" s="1"/>
  <c r="G1444" i="1" a="1"/>
  <c r="G1444" i="1" s="1"/>
  <c r="H1440" i="1" a="1"/>
  <c r="H1440" i="1"/>
  <c r="F1444" i="1" a="1"/>
  <c r="F1444" i="1" s="1"/>
  <c r="K1443" i="1" a="1"/>
  <c r="K1443" i="1" s="1"/>
  <c r="H1443" i="1" a="1"/>
  <c r="H1443" i="1" s="1"/>
  <c r="G1441" i="1" a="1"/>
  <c r="G1441" i="1"/>
  <c r="G1440" i="1" a="1"/>
  <c r="G1440" i="1" s="1"/>
  <c r="J1438" i="1" a="1"/>
  <c r="J1438" i="1" s="1"/>
  <c r="G1438" i="1" a="1"/>
  <c r="G1438" i="1" s="1"/>
  <c r="G1439" i="1" a="1"/>
  <c r="G1439" i="1" s="1"/>
  <c r="I1440" i="1" a="1"/>
  <c r="I1440" i="1" s="1"/>
  <c r="K1436" i="1" a="1"/>
  <c r="K1436" i="1" s="1"/>
  <c r="F1438" i="1" a="1"/>
  <c r="F1438" i="1" s="1"/>
  <c r="J1443" i="1" a="1"/>
  <c r="J1443" i="1" s="1"/>
  <c r="J1441" i="1" a="1"/>
  <c r="J1441" i="1"/>
  <c r="I1443" i="1" a="1"/>
  <c r="I1443" i="1" s="1"/>
  <c r="G1443" i="1" a="1"/>
  <c r="G1443" i="1" s="1"/>
  <c r="H1442" i="1" a="1"/>
  <c r="H1442" i="1" s="1"/>
  <c r="F1442" i="1" a="1"/>
  <c r="F1442" i="1" s="1"/>
  <c r="I1437" i="1" a="1"/>
  <c r="I1437" i="1" s="1"/>
  <c r="I1441" i="1" a="1"/>
  <c r="I1441" i="1" s="1"/>
  <c r="I1439" i="1" a="1"/>
  <c r="I1439" i="1" s="1"/>
  <c r="F1440" i="1" a="1"/>
  <c r="F1440" i="1" s="1"/>
  <c r="F1443" i="1" a="1"/>
  <c r="F1443" i="1" s="1"/>
  <c r="J1440" i="1" a="1"/>
  <c r="J1440" i="1" s="1"/>
  <c r="K1440" i="1" a="1"/>
  <c r="K1440" i="1" s="1"/>
  <c r="J1442" i="1" a="1"/>
  <c r="J1442" i="1" s="1"/>
  <c r="I1442" i="1" a="1"/>
  <c r="I1442" i="1" s="1"/>
  <c r="H1437" i="1" a="1"/>
  <c r="H1437" i="1" s="1"/>
  <c r="G1442" i="1" a="1"/>
  <c r="G1442" i="1" s="1"/>
  <c r="J1439" i="1" a="1"/>
  <c r="J1439" i="1" s="1"/>
  <c r="H1439" i="1" a="1"/>
  <c r="H1439" i="1" s="1"/>
  <c r="F1439" i="1" a="1"/>
  <c r="F1439" i="1" s="1"/>
  <c r="K1438" i="1" a="1"/>
  <c r="K1438" i="1" s="1"/>
  <c r="I1438" i="1" a="1"/>
  <c r="I1438" i="1" s="1"/>
  <c r="H1431" i="1" a="1"/>
  <c r="H1431" i="1" s="1"/>
  <c r="K1429" i="1" a="1"/>
  <c r="K1429" i="1" s="1"/>
  <c r="J1429" i="1" a="1"/>
  <c r="J1429" i="1" s="1"/>
  <c r="K1432" i="1" a="1"/>
  <c r="K1432" i="1"/>
  <c r="H1430" i="1" a="1"/>
  <c r="H1430" i="1" s="1"/>
  <c r="F1435" i="1" a="1"/>
  <c r="F1435" i="1" s="1"/>
  <c r="J1434" i="1" a="1"/>
  <c r="J1434" i="1" s="1"/>
  <c r="I1432" i="1" a="1"/>
  <c r="I1432" i="1" s="1"/>
  <c r="G1430" i="1" a="1"/>
  <c r="G1430" i="1" s="1"/>
  <c r="J1432" i="1" a="1"/>
  <c r="J1432" i="1" s="1"/>
  <c r="I1436" i="1" a="1"/>
  <c r="I1436" i="1" s="1"/>
  <c r="H1436" i="1" a="1"/>
  <c r="H1436" i="1" s="1"/>
  <c r="G1436" i="1" a="1"/>
  <c r="G1436" i="1" s="1"/>
  <c r="K1435" i="1" a="1"/>
  <c r="K1435" i="1" s="1"/>
  <c r="H1428" i="1" a="1"/>
  <c r="H1428" i="1" s="1"/>
  <c r="I1434" i="1" a="1"/>
  <c r="I1434" i="1" s="1"/>
  <c r="F1436" i="1" a="1"/>
  <c r="F1436" i="1" s="1"/>
  <c r="J1435" i="1" a="1"/>
  <c r="J1435" i="1" s="1"/>
  <c r="I1435" i="1" a="1"/>
  <c r="I1435" i="1" s="1"/>
  <c r="H1435" i="1" a="1"/>
  <c r="H1435" i="1" s="1"/>
  <c r="G1435" i="1" a="1"/>
  <c r="G1435" i="1" s="1"/>
  <c r="H1432" i="1" a="1"/>
  <c r="H1432" i="1" s="1"/>
  <c r="G1434" i="1" a="1"/>
  <c r="G1434" i="1" s="1"/>
  <c r="K1434" i="1" a="1"/>
  <c r="K1434" i="1"/>
  <c r="H1434" i="1" a="1"/>
  <c r="H1434" i="1" s="1"/>
  <c r="F1434" i="1" a="1"/>
  <c r="F1434" i="1" s="1"/>
  <c r="J1428" i="1" a="1"/>
  <c r="J1428" i="1" s="1"/>
  <c r="F1429" i="1" a="1"/>
  <c r="F1429" i="1" s="1"/>
  <c r="F1430" i="1" a="1"/>
  <c r="F1430" i="1" s="1"/>
  <c r="F1428" i="1" a="1"/>
  <c r="F1428" i="1"/>
  <c r="I1428" i="1" a="1"/>
  <c r="I1428" i="1" s="1"/>
  <c r="K1431" i="1" a="1"/>
  <c r="K1431" i="1" s="1"/>
  <c r="I1430" i="1" a="1"/>
  <c r="I1430" i="1"/>
  <c r="G1429" i="1" a="1"/>
  <c r="G1429" i="1" s="1"/>
  <c r="G1432" i="1" a="1"/>
  <c r="G1432" i="1" s="1"/>
  <c r="G1431" i="1" a="1"/>
  <c r="G1431" i="1" s="1"/>
  <c r="K1430" i="1" a="1"/>
  <c r="K1430" i="1" s="1"/>
  <c r="I1429" i="1" a="1"/>
  <c r="I1429" i="1" s="1"/>
  <c r="F1432" i="1" a="1"/>
  <c r="F1432" i="1"/>
  <c r="J1431" i="1" a="1"/>
  <c r="J1431" i="1" s="1"/>
  <c r="I1431" i="1" a="1"/>
  <c r="I1431" i="1" s="1"/>
  <c r="F1431" i="1" a="1"/>
  <c r="F1431" i="1" s="1"/>
  <c r="G1428" i="1" a="1"/>
  <c r="G1428" i="1" s="1"/>
  <c r="J1430" i="1" a="1"/>
  <c r="J1430" i="1" s="1"/>
  <c r="H1429" i="1" a="1"/>
  <c r="H1429" i="1" s="1"/>
  <c r="K1428" i="1" a="1"/>
  <c r="K1428" i="1" s="1"/>
  <c r="I1419" i="1" a="1"/>
  <c r="I1419" i="1" s="1"/>
  <c r="K1422" i="1" a="1"/>
  <c r="K1422" i="1"/>
  <c r="K1420" i="1" a="1"/>
  <c r="K1420" i="1"/>
  <c r="G1419" i="1" a="1"/>
  <c r="G1419" i="1" s="1"/>
  <c r="H1419" i="1" a="1"/>
  <c r="H1419" i="1" s="1"/>
  <c r="J1422" i="1" a="1"/>
  <c r="J1422" i="1"/>
  <c r="I1420" i="1" a="1"/>
  <c r="I1420" i="1" s="1"/>
  <c r="F1420" i="1" a="1"/>
  <c r="F1420" i="1" s="1"/>
  <c r="K1419" i="1" a="1"/>
  <c r="K1419" i="1" s="1"/>
  <c r="J1419" i="1" a="1"/>
  <c r="J1419" i="1" s="1"/>
  <c r="F1419" i="1" a="1"/>
  <c r="F1419" i="1"/>
  <c r="G1422" i="1" a="1"/>
  <c r="G1422" i="1" s="1"/>
  <c r="J1421" i="1" a="1"/>
  <c r="J1421" i="1"/>
  <c r="I1421" i="1" a="1"/>
  <c r="I1421" i="1" s="1"/>
  <c r="J1420" i="1" a="1"/>
  <c r="J1420" i="1"/>
  <c r="F1421" i="1" a="1"/>
  <c r="F1421" i="1" s="1"/>
  <c r="H1420" i="1" a="1"/>
  <c r="H1420" i="1" s="1"/>
  <c r="K1421" i="1" a="1"/>
  <c r="K1421" i="1" s="1"/>
  <c r="H1422" i="1" a="1"/>
  <c r="H1422" i="1"/>
  <c r="H1421" i="1" a="1"/>
  <c r="H1421" i="1" s="1"/>
  <c r="I1422" i="1" a="1"/>
  <c r="I1422" i="1" s="1"/>
  <c r="G1421" i="1" a="1"/>
  <c r="G1421" i="1" s="1"/>
  <c r="F1422" i="1" a="1"/>
  <c r="F1422" i="1" s="1"/>
  <c r="G1420" i="1" a="1"/>
  <c r="G1420" i="1" s="1"/>
  <c r="F1408" i="1" a="1"/>
  <c r="F1408" i="1" s="1"/>
  <c r="J1406" i="1" a="1"/>
  <c r="J1406" i="1"/>
  <c r="H1415" i="1" a="1"/>
  <c r="H1415" i="1" s="1"/>
  <c r="K1418" i="1" a="1"/>
  <c r="K1418" i="1" s="1"/>
  <c r="J1416" i="1" a="1"/>
  <c r="J1416" i="1" s="1"/>
  <c r="H1414" i="1" a="1"/>
  <c r="H1414" i="1"/>
  <c r="J1418" i="1" a="1"/>
  <c r="J1418" i="1" s="1"/>
  <c r="H1418" i="1" a="1"/>
  <c r="H1418" i="1"/>
  <c r="G1418" i="1" a="1"/>
  <c r="G1418" i="1" s="1"/>
  <c r="G1417" i="1" a="1"/>
  <c r="G1417" i="1" s="1"/>
  <c r="F1417" i="1" a="1"/>
  <c r="F1417" i="1"/>
  <c r="K1415" i="1" a="1"/>
  <c r="K1415" i="1"/>
  <c r="J1414" i="1" a="1"/>
  <c r="J1414" i="1" s="1"/>
  <c r="F1416" i="1" a="1"/>
  <c r="F1416" i="1" s="1"/>
  <c r="F1418" i="1" a="1"/>
  <c r="F1418" i="1" s="1"/>
  <c r="I1406" i="1" a="1"/>
  <c r="I1406" i="1" s="1"/>
  <c r="K1417" i="1" a="1"/>
  <c r="K1417" i="1" s="1"/>
  <c r="H1408" i="1" a="1"/>
  <c r="H1408" i="1" s="1"/>
  <c r="J1417" i="1" a="1"/>
  <c r="J1417" i="1"/>
  <c r="I1417" i="1" a="1"/>
  <c r="I1417" i="1" s="1"/>
  <c r="H1417" i="1" a="1"/>
  <c r="H1417" i="1" s="1"/>
  <c r="J1415" i="1" a="1"/>
  <c r="J1415" i="1" s="1"/>
  <c r="G1407" i="1" a="1"/>
  <c r="G1407" i="1" s="1"/>
  <c r="F1415" i="1" a="1"/>
  <c r="F1415" i="1" s="1"/>
  <c r="I1414" i="1" a="1"/>
  <c r="I1414" i="1" s="1"/>
  <c r="G1414" i="1" a="1"/>
  <c r="G1414" i="1" s="1"/>
  <c r="I1408" i="1" a="1"/>
  <c r="I1408" i="1" s="1"/>
  <c r="K1406" i="1" a="1"/>
  <c r="K1406" i="1" s="1"/>
  <c r="I1407" i="1" a="1"/>
  <c r="I1407" i="1" s="1"/>
  <c r="J1408" i="1" a="1"/>
  <c r="J1408" i="1" s="1"/>
  <c r="I1416" i="1" a="1"/>
  <c r="I1416" i="1" s="1"/>
  <c r="G1416" i="1" a="1"/>
  <c r="G1416" i="1" s="1"/>
  <c r="I1415" i="1" a="1"/>
  <c r="I1415" i="1" s="1"/>
  <c r="G1415" i="1" a="1"/>
  <c r="G1415" i="1" s="1"/>
  <c r="F1414" i="1" a="1"/>
  <c r="F1414" i="1"/>
  <c r="G1408" i="1" a="1"/>
  <c r="G1408" i="1" s="1"/>
  <c r="K1408" i="1" a="1"/>
  <c r="K1408" i="1" s="1"/>
  <c r="K1407" i="1" a="1"/>
  <c r="K1407" i="1" s="1"/>
  <c r="H1407" i="1" a="1"/>
  <c r="H1407" i="1"/>
  <c r="I1418" i="1" a="1"/>
  <c r="I1418" i="1" s="1"/>
  <c r="F1407" i="1" a="1"/>
  <c r="F1407" i="1"/>
  <c r="K1414" i="1" a="1"/>
  <c r="K1414" i="1" s="1"/>
  <c r="K1416" i="1" a="1"/>
  <c r="K1416" i="1" s="1"/>
  <c r="J1407" i="1" a="1"/>
  <c r="J1407" i="1" s="1"/>
  <c r="H1416" i="1" a="1"/>
  <c r="H1416" i="1" s="1"/>
  <c r="K1399" i="1" a="1"/>
  <c r="K1399" i="1" s="1"/>
  <c r="K1405" i="1" a="1"/>
  <c r="K1405" i="1" s="1"/>
  <c r="H1403" i="1" a="1"/>
  <c r="H1403" i="1"/>
  <c r="J1401" i="1" a="1"/>
  <c r="J1401" i="1" s="1"/>
  <c r="H1399" i="1" a="1"/>
  <c r="H1399" i="1"/>
  <c r="I1401" i="1" a="1"/>
  <c r="I1401" i="1"/>
  <c r="G1400" i="1" a="1"/>
  <c r="G1400" i="1" s="1"/>
  <c r="F1406" i="1" a="1"/>
  <c r="F1406" i="1" s="1"/>
  <c r="G1402" i="1" a="1"/>
  <c r="G1402" i="1"/>
  <c r="F1402" i="1" a="1"/>
  <c r="F1402" i="1" s="1"/>
  <c r="J1405" i="1" a="1"/>
  <c r="J1405" i="1" s="1"/>
  <c r="I1402" i="1" a="1"/>
  <c r="I1402" i="1" s="1"/>
  <c r="H1405" i="1" a="1"/>
  <c r="H1405" i="1" s="1"/>
  <c r="I1399" i="1" a="1"/>
  <c r="I1399" i="1"/>
  <c r="I1403" i="1" a="1"/>
  <c r="I1403" i="1" s="1"/>
  <c r="G1403" i="1" a="1"/>
  <c r="G1403" i="1" s="1"/>
  <c r="F1403" i="1" a="1"/>
  <c r="F1403" i="1" s="1"/>
  <c r="F1401" i="1" a="1"/>
  <c r="F1401" i="1"/>
  <c r="H1402" i="1" a="1"/>
  <c r="H1402" i="1" s="1"/>
  <c r="I1405" i="1" a="1"/>
  <c r="I1405" i="1"/>
  <c r="K1402" i="1" a="1"/>
  <c r="K1402" i="1" s="1"/>
  <c r="K1401" i="1" a="1"/>
  <c r="K1401" i="1"/>
  <c r="H1401" i="1" a="1"/>
  <c r="H1401" i="1" s="1"/>
  <c r="G1401" i="1" a="1"/>
  <c r="G1401" i="1" s="1"/>
  <c r="F1400" i="1" a="1"/>
  <c r="F1400" i="1" s="1"/>
  <c r="J1400" i="1" a="1"/>
  <c r="J1400" i="1" s="1"/>
  <c r="H1406" i="1" a="1"/>
  <c r="H1406" i="1" s="1"/>
  <c r="F1399" i="1" a="1"/>
  <c r="F1399" i="1" s="1"/>
  <c r="I1400" i="1" a="1"/>
  <c r="I1400" i="1" s="1"/>
  <c r="G1405" i="1" a="1"/>
  <c r="G1405" i="1" s="1"/>
  <c r="J1399" i="1" a="1"/>
  <c r="J1399" i="1" s="1"/>
  <c r="K1403" i="1" a="1"/>
  <c r="K1403" i="1" s="1"/>
  <c r="J1403" i="1" a="1"/>
  <c r="J1403" i="1" s="1"/>
  <c r="G1399" i="1" a="1"/>
  <c r="G1399" i="1" s="1"/>
  <c r="G1406" i="1" a="1"/>
  <c r="G1406" i="1"/>
  <c r="J1402" i="1" a="1"/>
  <c r="J1402" i="1" s="1"/>
  <c r="F1405" i="1" a="1"/>
  <c r="F1405" i="1" s="1"/>
  <c r="K1400" i="1" a="1"/>
  <c r="K1400" i="1" s="1"/>
  <c r="H1400" i="1" a="1"/>
  <c r="H1400" i="1"/>
  <c r="F1370" i="1" a="1"/>
  <c r="F1370" i="1"/>
  <c r="I1372" i="1" a="1"/>
  <c r="I1372" i="1" s="1"/>
  <c r="J1372" i="1" a="1"/>
  <c r="J1372" i="1" s="1"/>
  <c r="K1371" i="1" a="1"/>
  <c r="K1371" i="1" s="1"/>
  <c r="K1369" i="1" a="1"/>
  <c r="K1369" i="1" s="1"/>
  <c r="K1370" i="1" a="1"/>
  <c r="K1370" i="1" s="1"/>
  <c r="H1369" i="1" a="1"/>
  <c r="H1369" i="1" s="1"/>
  <c r="K1372" i="1" a="1"/>
  <c r="K1372" i="1" s="1"/>
  <c r="G1369" i="1" a="1"/>
  <c r="G1369" i="1"/>
  <c r="G1371" i="1" a="1"/>
  <c r="G1371" i="1" s="1"/>
  <c r="F1369" i="1" a="1"/>
  <c r="F1369" i="1" s="1"/>
  <c r="G1372" i="1" a="1"/>
  <c r="G1372" i="1" s="1"/>
  <c r="H1371" i="1" a="1"/>
  <c r="H1371" i="1" s="1"/>
  <c r="H1372" i="1" a="1"/>
  <c r="H1372" i="1"/>
  <c r="I1369" i="1" a="1"/>
  <c r="I1369" i="1" s="1"/>
  <c r="F1372" i="1" a="1"/>
  <c r="F1372" i="1" s="1"/>
  <c r="F1371" i="1" a="1"/>
  <c r="F1371" i="1" s="1"/>
  <c r="J1370" i="1" a="1"/>
  <c r="J1370" i="1" s="1"/>
  <c r="G1370" i="1" a="1"/>
  <c r="G1370" i="1" s="1"/>
  <c r="K1368" i="1" a="1"/>
  <c r="K1368" i="1"/>
  <c r="J1369" i="1" a="1"/>
  <c r="J1369" i="1" s="1"/>
  <c r="J1371" i="1" a="1"/>
  <c r="J1371" i="1" s="1"/>
  <c r="I1371" i="1" a="1"/>
  <c r="I1371" i="1"/>
  <c r="I1370" i="1" a="1"/>
  <c r="I1370" i="1" s="1"/>
  <c r="H1370" i="1" a="1"/>
  <c r="H1370" i="1" s="1"/>
  <c r="H1363" i="1" a="1"/>
  <c r="H1363" i="1"/>
  <c r="F1363" i="1" a="1"/>
  <c r="F1363" i="1" s="1"/>
  <c r="K1360" i="1" a="1"/>
  <c r="K1360" i="1" s="1"/>
  <c r="F1362" i="1" a="1"/>
  <c r="F1362" i="1"/>
  <c r="J1360" i="1" a="1"/>
  <c r="J1360" i="1" s="1"/>
  <c r="G1361" i="1" a="1"/>
  <c r="G1361" i="1" s="1"/>
  <c r="K1365" i="1" a="1"/>
  <c r="K1365" i="1" s="1"/>
  <c r="I1361" i="1" a="1"/>
  <c r="I1361" i="1" s="1"/>
  <c r="G1362" i="1" a="1"/>
  <c r="G1362" i="1" s="1"/>
  <c r="G1360" i="1" a="1"/>
  <c r="G1360" i="1" s="1"/>
  <c r="J1368" i="1" a="1"/>
  <c r="J1368" i="1" s="1"/>
  <c r="I1368" i="1" a="1"/>
  <c r="I1368" i="1" s="1"/>
  <c r="H1368" i="1" a="1"/>
  <c r="H1368" i="1"/>
  <c r="G1368" i="1" a="1"/>
  <c r="G1368" i="1"/>
  <c r="K1367" i="1" a="1"/>
  <c r="K1367" i="1" s="1"/>
  <c r="H1367" i="1" a="1"/>
  <c r="H1367" i="1" s="1"/>
  <c r="J1363" i="1" a="1"/>
  <c r="J1363" i="1"/>
  <c r="J1367" i="1" a="1"/>
  <c r="J1367" i="1" s="1"/>
  <c r="I1367" i="1" a="1"/>
  <c r="I1367" i="1" s="1"/>
  <c r="K1366" i="1" a="1"/>
  <c r="K1366" i="1" s="1"/>
  <c r="H1364" i="1" a="1"/>
  <c r="H1364" i="1" s="1"/>
  <c r="J1366" i="1" a="1"/>
  <c r="J1366" i="1"/>
  <c r="H1366" i="1" a="1"/>
  <c r="H1366" i="1" s="1"/>
  <c r="F1366" i="1" a="1"/>
  <c r="F1366" i="1"/>
  <c r="I1365" i="1" a="1"/>
  <c r="I1365" i="1" s="1"/>
  <c r="I1363" i="1" a="1"/>
  <c r="I1363" i="1"/>
  <c r="K1362" i="1" a="1"/>
  <c r="K1362" i="1" s="1"/>
  <c r="J1362" i="1" a="1"/>
  <c r="J1362" i="1" s="1"/>
  <c r="H1365" i="1" a="1"/>
  <c r="H1365" i="1" s="1"/>
  <c r="F1360" i="1" a="1"/>
  <c r="F1360" i="1"/>
  <c r="K1363" i="1" a="1"/>
  <c r="K1363" i="1" s="1"/>
  <c r="G1365" i="1" a="1"/>
  <c r="G1365" i="1" s="1"/>
  <c r="F1364" i="1" a="1"/>
  <c r="F1364" i="1" s="1"/>
  <c r="I1360" i="1" a="1"/>
  <c r="I1360" i="1" s="1"/>
  <c r="G1363" i="1" a="1"/>
  <c r="G1363" i="1"/>
  <c r="F1361" i="1" a="1"/>
  <c r="F1361" i="1" s="1"/>
  <c r="I1362" i="1" a="1"/>
  <c r="I1362" i="1"/>
  <c r="H1361" i="1" a="1"/>
  <c r="H1361" i="1" s="1"/>
  <c r="H1360" i="1" a="1"/>
  <c r="H1360" i="1" s="1"/>
  <c r="F1365" i="1" a="1"/>
  <c r="F1365" i="1" s="1"/>
  <c r="K1364" i="1" a="1"/>
  <c r="K1364" i="1"/>
  <c r="J1364" i="1" a="1"/>
  <c r="J1364" i="1" s="1"/>
  <c r="I1364" i="1" a="1"/>
  <c r="I1364" i="1"/>
  <c r="J1361" i="1" a="1"/>
  <c r="J1361" i="1" s="1"/>
  <c r="F1368" i="1" a="1"/>
  <c r="F1368" i="1" s="1"/>
  <c r="G1367" i="1" a="1"/>
  <c r="G1367" i="1"/>
  <c r="F1367" i="1" a="1"/>
  <c r="F1367" i="1"/>
  <c r="I1366" i="1" a="1"/>
  <c r="I1366" i="1"/>
  <c r="K1361" i="1" a="1"/>
  <c r="K1361" i="1" s="1"/>
  <c r="G1366" i="1" a="1"/>
  <c r="G1366" i="1" s="1"/>
  <c r="J1365" i="1" a="1"/>
  <c r="J1365" i="1" s="1"/>
  <c r="G1364" i="1" a="1"/>
  <c r="G1364" i="1" s="1"/>
  <c r="H1362" i="1" a="1"/>
  <c r="H1362" i="1" s="1"/>
  <c r="I1355" i="1" a="1"/>
  <c r="I1355" i="1"/>
  <c r="J1359" i="1" a="1"/>
  <c r="J1359" i="1" s="1"/>
  <c r="I1357" i="1" a="1"/>
  <c r="I1357" i="1" s="1"/>
  <c r="F1359" i="1" a="1"/>
  <c r="F1359" i="1" s="1"/>
  <c r="I1351" i="1" a="1"/>
  <c r="I1351" i="1" s="1"/>
  <c r="H1352" i="1" a="1"/>
  <c r="H1352" i="1" s="1"/>
  <c r="I1359" i="1" a="1"/>
  <c r="I1359" i="1"/>
  <c r="H1359" i="1" a="1"/>
  <c r="H1359" i="1" s="1"/>
  <c r="G1359" i="1" a="1"/>
  <c r="G1359" i="1" s="1"/>
  <c r="K1357" i="1" a="1"/>
  <c r="K1357" i="1" s="1"/>
  <c r="I1354" i="1" a="1"/>
  <c r="I1354" i="1" s="1"/>
  <c r="K1351" i="1" a="1"/>
  <c r="K1351" i="1" s="1"/>
  <c r="J1358" i="1" a="1"/>
  <c r="J1358" i="1" s="1"/>
  <c r="I1358" i="1" a="1"/>
  <c r="I1358" i="1" s="1"/>
  <c r="G1358" i="1" a="1"/>
  <c r="G1358" i="1" s="1"/>
  <c r="F1356" i="1" a="1"/>
  <c r="F1356" i="1" s="1"/>
  <c r="F1354" i="1" a="1"/>
  <c r="F1354" i="1"/>
  <c r="F1351" i="1" a="1"/>
  <c r="F1351" i="1" s="1"/>
  <c r="F1355" i="1" a="1"/>
  <c r="F1355" i="1" s="1"/>
  <c r="H1354" i="1" a="1"/>
  <c r="H1354" i="1" s="1"/>
  <c r="G1356" i="1" a="1"/>
  <c r="G1356" i="1" s="1"/>
  <c r="G1351" i="1" a="1"/>
  <c r="G1351" i="1" s="1"/>
  <c r="H1357" i="1" a="1"/>
  <c r="H1357" i="1" s="1"/>
  <c r="H1353" i="1" a="1"/>
  <c r="H1353" i="1" s="1"/>
  <c r="J1356" i="1" a="1"/>
  <c r="J1356" i="1" s="1"/>
  <c r="F1357" i="1" a="1"/>
  <c r="F1357" i="1" s="1"/>
  <c r="K1355" i="1" a="1"/>
  <c r="K1355" i="1"/>
  <c r="I1352" i="1" a="1"/>
  <c r="I1352" i="1" s="1"/>
  <c r="I1353" i="1" a="1"/>
  <c r="I1353" i="1" s="1"/>
  <c r="H1351" i="1" a="1"/>
  <c r="H1351" i="1"/>
  <c r="H1355" i="1" a="1"/>
  <c r="H1355" i="1" s="1"/>
  <c r="G1355" i="1" a="1"/>
  <c r="G1355" i="1" s="1"/>
  <c r="J1352" i="1" a="1"/>
  <c r="J1352" i="1"/>
  <c r="K1354" i="1" a="1"/>
  <c r="K1354" i="1" s="1"/>
  <c r="F1353" i="1" a="1"/>
  <c r="F1353" i="1" s="1"/>
  <c r="J1351" i="1" a="1"/>
  <c r="J1351" i="1" s="1"/>
  <c r="G1352" i="1" a="1"/>
  <c r="G1352" i="1" s="1"/>
  <c r="J1350" i="1" a="1"/>
  <c r="J1350" i="1" s="1"/>
  <c r="K1356" i="1" a="1"/>
  <c r="K1356" i="1" s="1"/>
  <c r="H1358" i="1" a="1"/>
  <c r="H1358" i="1" s="1"/>
  <c r="F1358" i="1" a="1"/>
  <c r="F1358" i="1" s="1"/>
  <c r="J1357" i="1" a="1"/>
  <c r="J1357" i="1" s="1"/>
  <c r="I1356" i="1" a="1"/>
  <c r="I1356" i="1" s="1"/>
  <c r="H1356" i="1" a="1"/>
  <c r="H1356" i="1" s="1"/>
  <c r="J1355" i="1" a="1"/>
  <c r="J1355" i="1"/>
  <c r="K1353" i="1" a="1"/>
  <c r="K1353" i="1" s="1"/>
  <c r="J1353" i="1" a="1"/>
  <c r="J1353" i="1" s="1"/>
  <c r="F1352" i="1" a="1"/>
  <c r="F1352" i="1"/>
  <c r="G1353" i="1" a="1"/>
  <c r="G1353" i="1" s="1"/>
  <c r="J1354" i="1" a="1"/>
  <c r="J1354" i="1" s="1"/>
  <c r="K1359" i="1" a="1"/>
  <c r="K1359" i="1" s="1"/>
  <c r="K1352" i="1" a="1"/>
  <c r="K1352" i="1" s="1"/>
  <c r="K1358" i="1" a="1"/>
  <c r="K1358" i="1" s="1"/>
  <c r="G1357" i="1" a="1"/>
  <c r="G1357" i="1" s="1"/>
  <c r="G1354" i="1" a="1"/>
  <c r="G1354" i="1" s="1"/>
  <c r="K1350" i="1" a="1"/>
  <c r="K1350" i="1" s="1"/>
  <c r="K1346" i="1" a="1"/>
  <c r="K1346" i="1" s="1"/>
  <c r="I1346" i="1" a="1"/>
  <c r="I1346" i="1" s="1"/>
  <c r="G1345" i="1" a="1"/>
  <c r="G1345" i="1" s="1"/>
  <c r="K1344" i="1" a="1"/>
  <c r="K1344" i="1" s="1"/>
  <c r="J1338" i="1" a="1"/>
  <c r="J1338" i="1" s="1"/>
  <c r="F1350" i="1" a="1"/>
  <c r="F1350" i="1" s="1"/>
  <c r="J1345" i="1" a="1"/>
  <c r="J1345" i="1" s="1"/>
  <c r="K1348" i="1" a="1"/>
  <c r="K1348" i="1" s="1"/>
  <c r="H1347" i="1" a="1"/>
  <c r="H1347" i="1" s="1"/>
  <c r="I1345" i="1" a="1"/>
  <c r="I1345" i="1"/>
  <c r="K1345" i="1" a="1"/>
  <c r="K1345" i="1" s="1"/>
  <c r="F1338" i="1" a="1"/>
  <c r="F1338" i="1" s="1"/>
  <c r="I1348" i="1" a="1"/>
  <c r="I1348" i="1" s="1"/>
  <c r="H1348" i="1" a="1"/>
  <c r="H1348" i="1" s="1"/>
  <c r="G1348" i="1" a="1"/>
  <c r="G1348" i="1" s="1"/>
  <c r="F1348" i="1" a="1"/>
  <c r="F1348" i="1" s="1"/>
  <c r="K1347" i="1" a="1"/>
  <c r="K1347" i="1" s="1"/>
  <c r="J1347" i="1" a="1"/>
  <c r="J1347" i="1" s="1"/>
  <c r="J1346" i="1" a="1"/>
  <c r="J1346" i="1"/>
  <c r="I1347" i="1" a="1"/>
  <c r="I1347" i="1" s="1"/>
  <c r="G1347" i="1" a="1"/>
  <c r="G1347" i="1" s="1"/>
  <c r="G1344" i="1" a="1"/>
  <c r="G1344" i="1"/>
  <c r="F1347" i="1" a="1"/>
  <c r="F1347" i="1"/>
  <c r="F1345" i="1" a="1"/>
  <c r="F1345" i="1"/>
  <c r="J1344" i="1" a="1"/>
  <c r="J1344" i="1" s="1"/>
  <c r="G1338" i="1" a="1"/>
  <c r="G1338" i="1" s="1"/>
  <c r="I1344" i="1" a="1"/>
  <c r="I1344" i="1"/>
  <c r="K1338" i="1" a="1"/>
  <c r="K1338" i="1" s="1"/>
  <c r="I1338" i="1" a="1"/>
  <c r="I1338" i="1" s="1"/>
  <c r="H1346" i="1" a="1"/>
  <c r="H1346" i="1" s="1"/>
  <c r="F1346" i="1" a="1"/>
  <c r="F1346" i="1" s="1"/>
  <c r="H1345" i="1" a="1"/>
  <c r="H1345" i="1" s="1"/>
  <c r="H1344" i="1" a="1"/>
  <c r="H1344" i="1" s="1"/>
  <c r="F1344" i="1" a="1"/>
  <c r="F1344" i="1"/>
  <c r="H1338" i="1" a="1"/>
  <c r="H1338" i="1" s="1"/>
  <c r="K1337" i="1" a="1"/>
  <c r="K1337" i="1" s="1"/>
  <c r="I1350" i="1" a="1"/>
  <c r="I1350" i="1" s="1"/>
  <c r="H1350" i="1" a="1"/>
  <c r="H1350" i="1" s="1"/>
  <c r="G1350" i="1" a="1"/>
  <c r="G1350" i="1" s="1"/>
  <c r="J1348" i="1" a="1"/>
  <c r="J1348" i="1" s="1"/>
  <c r="G1346" i="1" a="1"/>
  <c r="G1346" i="1" s="1"/>
  <c r="J1331" i="1" a="1"/>
  <c r="J1331" i="1" s="1"/>
  <c r="H1331" i="1" a="1"/>
  <c r="H1331" i="1" s="1"/>
  <c r="J1330" i="1" a="1"/>
  <c r="J1330" i="1" s="1"/>
  <c r="I1332" i="1" a="1"/>
  <c r="I1332" i="1" s="1"/>
  <c r="J1332" i="1" a="1"/>
  <c r="J1332" i="1" s="1"/>
  <c r="H1332" i="1" a="1"/>
  <c r="H1332" i="1" s="1"/>
  <c r="K1331" i="1" a="1"/>
  <c r="K1331" i="1" s="1"/>
  <c r="G1331" i="1" a="1"/>
  <c r="G1331" i="1" s="1"/>
  <c r="J1334" i="1" a="1"/>
  <c r="J1334" i="1" s="1"/>
  <c r="J1333" i="1" a="1"/>
  <c r="J1333" i="1" s="1"/>
  <c r="G1335" i="1" a="1"/>
  <c r="G1335" i="1" s="1"/>
  <c r="K1336" i="1" a="1"/>
  <c r="K1336" i="1" s="1"/>
  <c r="H1335" i="1" a="1"/>
  <c r="H1335" i="1" s="1"/>
  <c r="G1336" i="1" a="1"/>
  <c r="G1336" i="1" s="1"/>
  <c r="I1337" i="1" a="1"/>
  <c r="I1337" i="1" s="1"/>
  <c r="G1330" i="1" a="1"/>
  <c r="G1330" i="1" s="1"/>
  <c r="F1330" i="1" a="1"/>
  <c r="F1330" i="1" s="1"/>
  <c r="I1333" i="1" a="1"/>
  <c r="I1333" i="1" s="1"/>
  <c r="G1337" i="1" a="1"/>
  <c r="G1337" i="1" s="1"/>
  <c r="F1337" i="1" a="1"/>
  <c r="F1337" i="1" s="1"/>
  <c r="K1330" i="1" a="1"/>
  <c r="K1330" i="1"/>
  <c r="J1336" i="1" a="1"/>
  <c r="J1336" i="1" s="1"/>
  <c r="I1336" i="1" a="1"/>
  <c r="I1336" i="1" s="1"/>
  <c r="I1331" i="1" a="1"/>
  <c r="I1331" i="1" s="1"/>
  <c r="J1335" i="1" a="1"/>
  <c r="J1335" i="1" s="1"/>
  <c r="I1334" i="1" a="1"/>
  <c r="I1334" i="1" s="1"/>
  <c r="H1330" i="1" a="1"/>
  <c r="H1330" i="1" s="1"/>
  <c r="K1335" i="1" a="1"/>
  <c r="K1335" i="1" s="1"/>
  <c r="G1333" i="1" a="1"/>
  <c r="G1333" i="1" s="1"/>
  <c r="I1330" i="1" a="1"/>
  <c r="I1330" i="1" s="1"/>
  <c r="H1334" i="1" a="1"/>
  <c r="H1334" i="1" s="1"/>
  <c r="H1336" i="1" a="1"/>
  <c r="H1336" i="1" s="1"/>
  <c r="F1336" i="1" a="1"/>
  <c r="F1336" i="1" s="1"/>
  <c r="G1334" i="1" a="1"/>
  <c r="G1334" i="1" s="1"/>
  <c r="F1333" i="1" a="1"/>
  <c r="F1333" i="1"/>
  <c r="H1333" i="1" a="1"/>
  <c r="H1333" i="1" s="1"/>
  <c r="K1332" i="1" a="1"/>
  <c r="K1332" i="1" s="1"/>
  <c r="F1334" i="1" a="1"/>
  <c r="F1334" i="1" s="1"/>
  <c r="K1333" i="1" a="1"/>
  <c r="K1333" i="1"/>
  <c r="F1331" i="1" a="1"/>
  <c r="F1331" i="1" s="1"/>
  <c r="G1332" i="1" a="1"/>
  <c r="G1332" i="1" s="1"/>
  <c r="F1335" i="1" a="1"/>
  <c r="F1335" i="1" s="1"/>
  <c r="J1337" i="1" a="1"/>
  <c r="J1337" i="1" s="1"/>
  <c r="H1337" i="1" a="1"/>
  <c r="H1337" i="1" s="1"/>
  <c r="I1335" i="1" a="1"/>
  <c r="I1335" i="1" s="1"/>
  <c r="K1334" i="1" a="1"/>
  <c r="K1334" i="1" s="1"/>
  <c r="F1332" i="1" a="1"/>
  <c r="F1332" i="1" s="1"/>
  <c r="H1323" i="1" a="1"/>
  <c r="H1323" i="1" s="1"/>
  <c r="K1321" i="1" a="1"/>
  <c r="K1321" i="1" s="1"/>
  <c r="H1318" i="1" a="1"/>
  <c r="H1318" i="1" s="1"/>
  <c r="H1315" i="1" a="1"/>
  <c r="H1315" i="1" s="1"/>
  <c r="J1317" i="1" a="1"/>
  <c r="J1317" i="1" s="1"/>
  <c r="I1321" i="1" a="1"/>
  <c r="I1321" i="1" s="1"/>
  <c r="G1323" i="1" a="1"/>
  <c r="G1323" i="1" s="1"/>
  <c r="F1323" i="1" a="1"/>
  <c r="F1323" i="1"/>
  <c r="I1316" i="1" a="1"/>
  <c r="I1316" i="1" s="1"/>
  <c r="H1317" i="1" a="1"/>
  <c r="H1317" i="1" s="1"/>
  <c r="J1322" i="1" a="1"/>
  <c r="J1322" i="1" s="1"/>
  <c r="J1321" i="1" a="1"/>
  <c r="J1321" i="1" s="1"/>
  <c r="I1317" i="1" a="1"/>
  <c r="I1317" i="1" s="1"/>
  <c r="G1316" i="1" a="1"/>
  <c r="G1316" i="1" s="1"/>
  <c r="H1321" i="1" a="1"/>
  <c r="H1321" i="1" s="1"/>
  <c r="F1318" i="1" a="1"/>
  <c r="F1318" i="1"/>
  <c r="F1315" i="1" a="1"/>
  <c r="F1315" i="1" s="1"/>
  <c r="I1322" i="1" a="1"/>
  <c r="I1322" i="1" s="1"/>
  <c r="H1322" i="1" a="1"/>
  <c r="H1322" i="1" s="1"/>
  <c r="F1322" i="1" a="1"/>
  <c r="F1322" i="1"/>
  <c r="G1321" i="1" a="1"/>
  <c r="G1321" i="1" s="1"/>
  <c r="F1321" i="1" a="1"/>
  <c r="F1321" i="1" s="1"/>
  <c r="K1319" i="1" a="1"/>
  <c r="K1319" i="1" s="1"/>
  <c r="J1319" i="1" a="1"/>
  <c r="J1319" i="1" s="1"/>
  <c r="H1319" i="1" a="1"/>
  <c r="H1319" i="1" s="1"/>
  <c r="K1316" i="1" a="1"/>
  <c r="K1316" i="1" s="1"/>
  <c r="G1319" i="1" a="1"/>
  <c r="G1319" i="1" s="1"/>
  <c r="G1317" i="1" a="1"/>
  <c r="G1317" i="1" s="1"/>
  <c r="I1319" i="1" a="1"/>
  <c r="I1319" i="1"/>
  <c r="J1318" i="1" a="1"/>
  <c r="J1318" i="1" s="1"/>
  <c r="G1318" i="1" a="1"/>
  <c r="G1318" i="1" s="1"/>
  <c r="J1315" i="1" a="1"/>
  <c r="J1315" i="1" s="1"/>
  <c r="G1315" i="1" a="1"/>
  <c r="G1315" i="1" s="1"/>
  <c r="H1316" i="1" a="1"/>
  <c r="H1316" i="1" s="1"/>
  <c r="F1316" i="1" a="1"/>
  <c r="F1316" i="1" s="1"/>
  <c r="J1316" i="1" a="1"/>
  <c r="J1316" i="1"/>
  <c r="F1319" i="1" a="1"/>
  <c r="F1319" i="1" s="1"/>
  <c r="I1318" i="1" a="1"/>
  <c r="I1318" i="1" s="1"/>
  <c r="I1315" i="1" a="1"/>
  <c r="I1315" i="1" s="1"/>
  <c r="K1323" i="1" a="1"/>
  <c r="K1323" i="1" s="1"/>
  <c r="K1322" i="1" a="1"/>
  <c r="K1322" i="1" s="1"/>
  <c r="K1317" i="1" a="1"/>
  <c r="K1317" i="1"/>
  <c r="H1324" i="1" a="1"/>
  <c r="H1324" i="1" s="1"/>
  <c r="K1324" i="1" a="1"/>
  <c r="K1324" i="1" s="1"/>
  <c r="I1324" i="1" a="1"/>
  <c r="I1324" i="1" s="1"/>
  <c r="J1324" i="1" a="1"/>
  <c r="J1324" i="1" s="1"/>
  <c r="G1324" i="1" a="1"/>
  <c r="G1324" i="1" s="1"/>
  <c r="G1322" i="1" a="1"/>
  <c r="G1322" i="1" s="1"/>
  <c r="F1317" i="1" a="1"/>
  <c r="F1317" i="1" s="1"/>
  <c r="K1318" i="1" a="1"/>
  <c r="K1318" i="1" s="1"/>
  <c r="K1315" i="1" a="1"/>
  <c r="K1315" i="1"/>
  <c r="F1324" i="1" a="1"/>
  <c r="F1324" i="1" s="1"/>
  <c r="J1323" i="1" a="1"/>
  <c r="J1323" i="1" s="1"/>
  <c r="I1323" i="1" a="1"/>
  <c r="I1323" i="1" s="1"/>
  <c r="J1260" i="1" a="1"/>
  <c r="J1260" i="1" s="1"/>
  <c r="H1261" i="1" a="1"/>
  <c r="H1261" i="1"/>
  <c r="I1259" i="1" a="1"/>
  <c r="I1259" i="1" s="1"/>
  <c r="G1259" i="1" a="1"/>
  <c r="G1259" i="1" s="1"/>
  <c r="K1256" i="1" a="1"/>
  <c r="K1256" i="1" s="1"/>
  <c r="G1255" i="1" a="1"/>
  <c r="G1255" i="1"/>
  <c r="I1258" i="1" a="1"/>
  <c r="I1258" i="1" s="1"/>
  <c r="I1257" i="1" a="1"/>
  <c r="I1257" i="1" s="1"/>
  <c r="H1257" i="1" a="1"/>
  <c r="H1257" i="1" s="1"/>
  <c r="F1259" i="1" a="1"/>
  <c r="F1259" i="1"/>
  <c r="G1257" i="1" a="1"/>
  <c r="G1257" i="1" s="1"/>
  <c r="J1255" i="1" a="1"/>
  <c r="J1255" i="1" s="1"/>
  <c r="F1257" i="1" a="1"/>
  <c r="F1257" i="1" s="1"/>
  <c r="F1255" i="1" a="1"/>
  <c r="F1255" i="1" s="1"/>
  <c r="J1256" i="1" a="1"/>
  <c r="J1256" i="1"/>
  <c r="I1261" i="1" a="1"/>
  <c r="I1261" i="1" s="1"/>
  <c r="F1256" i="1" a="1"/>
  <c r="F1256" i="1" s="1"/>
  <c r="I1255" i="1" a="1"/>
  <c r="I1255" i="1"/>
  <c r="K1261" i="1" a="1"/>
  <c r="K1261" i="1" s="1"/>
  <c r="K1260" i="1" a="1"/>
  <c r="K1260" i="1" s="1"/>
  <c r="G1260" i="1" a="1"/>
  <c r="G1260" i="1" s="1"/>
  <c r="H1255" i="1" a="1"/>
  <c r="H1255" i="1" s="1"/>
  <c r="K1258" i="1" a="1"/>
  <c r="K1258" i="1" s="1"/>
  <c r="K1257" i="1" a="1"/>
  <c r="K1257" i="1" s="1"/>
  <c r="G1256" i="1" a="1"/>
  <c r="G1256" i="1" s="1"/>
  <c r="H1259" i="1" a="1"/>
  <c r="H1259" i="1" s="1"/>
  <c r="J1261" i="1" a="1"/>
  <c r="J1261" i="1" s="1"/>
  <c r="J1258" i="1" a="1"/>
  <c r="J1258" i="1"/>
  <c r="H1258" i="1" a="1"/>
  <c r="H1258" i="1" s="1"/>
  <c r="F1258" i="1" a="1"/>
  <c r="F1258" i="1" s="1"/>
  <c r="G1261" i="1" a="1"/>
  <c r="G1261" i="1" s="1"/>
  <c r="I1260" i="1" a="1"/>
  <c r="I1260" i="1" s="1"/>
  <c r="H1260" i="1" a="1"/>
  <c r="H1260" i="1" s="1"/>
  <c r="K1259" i="1" a="1"/>
  <c r="K1259" i="1" s="1"/>
  <c r="G1258" i="1" a="1"/>
  <c r="G1258" i="1" s="1"/>
  <c r="J1257" i="1" a="1"/>
  <c r="J1257" i="1"/>
  <c r="H1256" i="1" a="1"/>
  <c r="H1256" i="1" s="1"/>
  <c r="F1261" i="1" a="1"/>
  <c r="F1261" i="1" s="1"/>
  <c r="I1256" i="1" a="1"/>
  <c r="I1256" i="1"/>
  <c r="F1260" i="1" a="1"/>
  <c r="F1260" i="1" s="1"/>
  <c r="J1259" i="1" a="1"/>
  <c r="J1259" i="1"/>
  <c r="K1255" i="1" a="1"/>
  <c r="K1255" i="1" s="1"/>
  <c r="H1250" i="1" a="1"/>
  <c r="H1250" i="1" s="1"/>
  <c r="F1250" i="1" a="1"/>
  <c r="F1250" i="1" s="1"/>
  <c r="J1252" i="1" a="1"/>
  <c r="J1252" i="1" s="1"/>
  <c r="F1252" i="1" a="1"/>
  <c r="F1252" i="1" s="1"/>
  <c r="H1245" i="1" a="1"/>
  <c r="H1245" i="1" s="1"/>
  <c r="J1244" i="1" a="1"/>
  <c r="J1244" i="1" s="1"/>
  <c r="I1244" i="1" a="1"/>
  <c r="I1244" i="1" s="1"/>
  <c r="K1253" i="1" a="1"/>
  <c r="K1253" i="1" s="1"/>
  <c r="J1253" i="1" a="1"/>
  <c r="J1253" i="1" s="1"/>
  <c r="F1253" i="1" a="1"/>
  <c r="F1253" i="1"/>
  <c r="F1251" i="1" a="1"/>
  <c r="F1251" i="1" s="1"/>
  <c r="K1247" i="1" a="1"/>
  <c r="K1247" i="1" s="1"/>
  <c r="J1249" i="1" a="1"/>
  <c r="J1249" i="1" s="1"/>
  <c r="J1248" i="1" a="1"/>
  <c r="J1248" i="1" s="1"/>
  <c r="K1246" i="1" a="1"/>
  <c r="K1246" i="1" s="1"/>
  <c r="H1246" i="1" a="1"/>
  <c r="H1246" i="1" s="1"/>
  <c r="I1246" i="1" a="1"/>
  <c r="I1246" i="1" s="1"/>
  <c r="K1250" i="1" a="1"/>
  <c r="K1250" i="1" s="1"/>
  <c r="F1248" i="1" a="1"/>
  <c r="F1248" i="1" s="1"/>
  <c r="H1247" i="1" a="1"/>
  <c r="H1247" i="1" s="1"/>
  <c r="K1249" i="1" a="1"/>
  <c r="K1249" i="1" s="1"/>
  <c r="J1246" i="1" a="1"/>
  <c r="J1246" i="1"/>
  <c r="I1245" i="1" a="1"/>
  <c r="I1245" i="1" s="1"/>
  <c r="F1245" i="1" a="1"/>
  <c r="F1245" i="1" s="1"/>
  <c r="F1249" i="1" a="1"/>
  <c r="F1249" i="1" s="1"/>
  <c r="H1253" i="1" a="1"/>
  <c r="H1253" i="1" s="1"/>
  <c r="G1253" i="1" a="1"/>
  <c r="G1253" i="1" s="1"/>
  <c r="G1252" i="1" a="1"/>
  <c r="G1252" i="1" s="1"/>
  <c r="I1250" i="1" a="1"/>
  <c r="I1250" i="1" s="1"/>
  <c r="J1251" i="1" a="1"/>
  <c r="J1251" i="1" s="1"/>
  <c r="I1252" i="1" a="1"/>
  <c r="I1252" i="1" s="1"/>
  <c r="G1250" i="1" a="1"/>
  <c r="G1250" i="1" s="1"/>
  <c r="H1252" i="1" a="1"/>
  <c r="H1252" i="1" s="1"/>
  <c r="H1251" i="1" a="1"/>
  <c r="H1251" i="1" s="1"/>
  <c r="F1247" i="1" a="1"/>
  <c r="F1247" i="1" s="1"/>
  <c r="K1251" i="1" a="1"/>
  <c r="K1251" i="1" s="1"/>
  <c r="K1248" i="1" a="1"/>
  <c r="K1248" i="1" s="1"/>
  <c r="K1244" i="1" a="1"/>
  <c r="K1244" i="1"/>
  <c r="G1246" i="1" a="1"/>
  <c r="G1246" i="1" s="1"/>
  <c r="I1251" i="1" a="1"/>
  <c r="I1251" i="1" s="1"/>
  <c r="I1248" i="1" a="1"/>
  <c r="I1248" i="1" s="1"/>
  <c r="J1247" i="1" a="1"/>
  <c r="J1247" i="1" s="1"/>
  <c r="G1251" i="1" a="1"/>
  <c r="G1251" i="1" s="1"/>
  <c r="J1250" i="1" a="1"/>
  <c r="J1250" i="1" s="1"/>
  <c r="J1245" i="1" a="1"/>
  <c r="J1245" i="1" s="1"/>
  <c r="G1248" i="1" a="1"/>
  <c r="G1248" i="1" s="1"/>
  <c r="I1249" i="1" a="1"/>
  <c r="I1249" i="1" s="1"/>
  <c r="H1249" i="1" a="1"/>
  <c r="H1249" i="1" s="1"/>
  <c r="G1249" i="1" a="1"/>
  <c r="G1249" i="1" s="1"/>
  <c r="H1248" i="1" a="1"/>
  <c r="H1248" i="1" s="1"/>
  <c r="G1247" i="1" a="1"/>
  <c r="G1247" i="1"/>
  <c r="G1245" i="1" a="1"/>
  <c r="G1245" i="1" s="1"/>
  <c r="F1246" i="1" a="1"/>
  <c r="F1246" i="1" s="1"/>
  <c r="K1245" i="1" a="1"/>
  <c r="K1245" i="1" s="1"/>
  <c r="K1254" i="1" a="1"/>
  <c r="K1254" i="1" s="1"/>
  <c r="J1254" i="1" a="1"/>
  <c r="J1254" i="1"/>
  <c r="I1253" i="1" a="1"/>
  <c r="I1253" i="1" s="1"/>
  <c r="I1254" i="1" a="1"/>
  <c r="I1254" i="1" s="1"/>
  <c r="H1254" i="1" a="1"/>
  <c r="H1254" i="1" s="1"/>
  <c r="G1254" i="1" a="1"/>
  <c r="G1254" i="1" s="1"/>
  <c r="F1254" i="1" a="1"/>
  <c r="F1254" i="1" s="1"/>
  <c r="K1252" i="1" a="1"/>
  <c r="K1252" i="1" s="1"/>
  <c r="I1247" i="1" a="1"/>
  <c r="I1247" i="1" s="1"/>
  <c r="G1241" i="1" a="1"/>
  <c r="G1241" i="1"/>
  <c r="J1236" i="1" a="1"/>
  <c r="J1236" i="1" s="1"/>
  <c r="F1236" i="1" a="1"/>
  <c r="F1236" i="1" s="1"/>
  <c r="K1242" i="1" a="1"/>
  <c r="K1242" i="1" s="1"/>
  <c r="G1236" i="1" a="1"/>
  <c r="G1236" i="1"/>
  <c r="K1240" i="1" a="1"/>
  <c r="K1240" i="1" s="1"/>
  <c r="F1239" i="1" a="1"/>
  <c r="F1239" i="1" s="1"/>
  <c r="J1243" i="1" a="1"/>
  <c r="J1243" i="1" s="1"/>
  <c r="H1239" i="1" a="1"/>
  <c r="H1239" i="1" s="1"/>
  <c r="I1243" i="1" a="1"/>
  <c r="I1243" i="1" s="1"/>
  <c r="G1239" i="1" a="1"/>
  <c r="G1239" i="1" s="1"/>
  <c r="H1243" i="1" a="1"/>
  <c r="H1243" i="1" s="1"/>
  <c r="G1243" i="1" a="1"/>
  <c r="G1243" i="1" s="1"/>
  <c r="I1241" i="1" a="1"/>
  <c r="I1241" i="1" s="1"/>
  <c r="H1241" i="1" a="1"/>
  <c r="H1241" i="1" s="1"/>
  <c r="J1239" i="1" a="1"/>
  <c r="J1239" i="1" s="1"/>
  <c r="G1238" i="1" a="1"/>
  <c r="G1238" i="1" s="1"/>
  <c r="F1237" i="1" a="1"/>
  <c r="F1237" i="1" s="1"/>
  <c r="K1239" i="1" a="1"/>
  <c r="K1239" i="1" s="1"/>
  <c r="I1238" i="1" a="1"/>
  <c r="I1238" i="1" s="1"/>
  <c r="H1244" i="1" a="1"/>
  <c r="H1244" i="1"/>
  <c r="G1244" i="1" a="1"/>
  <c r="G1244" i="1" s="1"/>
  <c r="K1236" i="1" a="1"/>
  <c r="K1236" i="1"/>
  <c r="F1242" i="1" a="1"/>
  <c r="F1242" i="1" s="1"/>
  <c r="K1243" i="1" a="1"/>
  <c r="K1243" i="1" s="1"/>
  <c r="F1243" i="1" a="1"/>
  <c r="F1243" i="1" s="1"/>
  <c r="I1235" i="1" a="1"/>
  <c r="I1235" i="1"/>
  <c r="J1242" i="1" a="1"/>
  <c r="J1242" i="1" s="1"/>
  <c r="I1242" i="1" a="1"/>
  <c r="I1242" i="1" s="1"/>
  <c r="G1240" i="1" a="1"/>
  <c r="G1240" i="1" s="1"/>
  <c r="H1242" i="1" a="1"/>
  <c r="H1242" i="1" s="1"/>
  <c r="K1235" i="1" a="1"/>
  <c r="K1235" i="1"/>
  <c r="F1241" i="1" a="1"/>
  <c r="F1241" i="1" s="1"/>
  <c r="H1240" i="1" a="1"/>
  <c r="H1240" i="1" s="1"/>
  <c r="J1235" i="1" a="1"/>
  <c r="J1235" i="1" s="1"/>
  <c r="I1236" i="1" a="1"/>
  <c r="I1236" i="1"/>
  <c r="K1238" i="1" a="1"/>
  <c r="K1238" i="1" s="1"/>
  <c r="H1237" i="1" a="1"/>
  <c r="H1237" i="1" s="1"/>
  <c r="K1241" i="1" a="1"/>
  <c r="K1241" i="1" s="1"/>
  <c r="J1241" i="1" a="1"/>
  <c r="J1241" i="1" s="1"/>
  <c r="F1238" i="1" a="1"/>
  <c r="F1238" i="1" s="1"/>
  <c r="H1236" i="1" a="1"/>
  <c r="H1236" i="1" s="1"/>
  <c r="J1237" i="1" a="1"/>
  <c r="J1237" i="1" s="1"/>
  <c r="J1240" i="1" a="1"/>
  <c r="J1240" i="1" s="1"/>
  <c r="I1240" i="1" a="1"/>
  <c r="I1240" i="1"/>
  <c r="F1240" i="1" a="1"/>
  <c r="F1240" i="1" s="1"/>
  <c r="I1239" i="1" a="1"/>
  <c r="I1239" i="1" s="1"/>
  <c r="I1237" i="1" a="1"/>
  <c r="I1237" i="1" s="1"/>
  <c r="K1237" i="1" a="1"/>
  <c r="K1237" i="1" s="1"/>
  <c r="J1238" i="1" a="1"/>
  <c r="J1238" i="1" s="1"/>
  <c r="H1238" i="1" a="1"/>
  <c r="H1238" i="1" s="1"/>
  <c r="F1244" i="1" a="1"/>
  <c r="F1244" i="1" s="1"/>
  <c r="G1242" i="1" a="1"/>
  <c r="G1242" i="1" s="1"/>
  <c r="G1237" i="1" a="1"/>
  <c r="G1237" i="1"/>
  <c r="F1226" i="1" a="1"/>
  <c r="F1226" i="1" s="1"/>
  <c r="F1235" i="1" a="1"/>
  <c r="F1235" i="1" s="1"/>
  <c r="F1230" i="1" a="1"/>
  <c r="F1230" i="1"/>
  <c r="G1226" i="1" a="1"/>
  <c r="G1226" i="1" s="1"/>
  <c r="I1234" i="1" a="1"/>
  <c r="I1234" i="1" s="1"/>
  <c r="K1234" i="1" a="1"/>
  <c r="K1234" i="1" s="1"/>
  <c r="J1230" i="1" a="1"/>
  <c r="J1230" i="1" s="1"/>
  <c r="G1230" i="1" a="1"/>
  <c r="G1230" i="1" s="1"/>
  <c r="I1233" i="1" a="1"/>
  <c r="I1233" i="1" s="1"/>
  <c r="H1230" i="1" a="1"/>
  <c r="H1230" i="1" s="1"/>
  <c r="I1229" i="1" a="1"/>
  <c r="I1229" i="1" s="1"/>
  <c r="H1229" i="1" a="1"/>
  <c r="H1229" i="1" s="1"/>
  <c r="I1231" i="1" a="1"/>
  <c r="I1231" i="1" s="1"/>
  <c r="I1228" i="1" a="1"/>
  <c r="I1228" i="1" s="1"/>
  <c r="J1227" i="1" a="1"/>
  <c r="J1227" i="1" s="1"/>
  <c r="I1227" i="1" a="1"/>
  <c r="I1227" i="1" s="1"/>
  <c r="J1234" i="1" a="1"/>
  <c r="J1234" i="1" s="1"/>
  <c r="K1226" i="1" a="1"/>
  <c r="K1226" i="1" s="1"/>
  <c r="G1234" i="1" a="1"/>
  <c r="G1234" i="1" s="1"/>
  <c r="H1233" i="1" a="1"/>
  <c r="H1233" i="1" s="1"/>
  <c r="F1234" i="1" a="1"/>
  <c r="F1234" i="1"/>
  <c r="K1233" i="1" a="1"/>
  <c r="K1233" i="1" s="1"/>
  <c r="G1233" i="1" a="1"/>
  <c r="G1233" i="1"/>
  <c r="K1232" i="1" a="1"/>
  <c r="K1232" i="1" s="1"/>
  <c r="J1231" i="1" a="1"/>
  <c r="J1231" i="1" s="1"/>
  <c r="K1230" i="1" a="1"/>
  <c r="K1230" i="1"/>
  <c r="G1229" i="1" a="1"/>
  <c r="G1229" i="1" s="1"/>
  <c r="F1228" i="1" a="1"/>
  <c r="F1228" i="1" s="1"/>
  <c r="J1228" i="1" a="1"/>
  <c r="J1228" i="1" s="1"/>
  <c r="J1226" i="1" a="1"/>
  <c r="J1226" i="1" s="1"/>
  <c r="J1232" i="1" a="1"/>
  <c r="J1232" i="1" s="1"/>
  <c r="I1232" i="1" a="1"/>
  <c r="I1232" i="1"/>
  <c r="I1230" i="1" a="1"/>
  <c r="I1230" i="1" s="1"/>
  <c r="F1227" i="1" a="1"/>
  <c r="F1227" i="1" s="1"/>
  <c r="H1227" i="1" a="1"/>
  <c r="H1227" i="1" s="1"/>
  <c r="G1232" i="1" a="1"/>
  <c r="G1232" i="1"/>
  <c r="H1228" i="1" a="1"/>
  <c r="H1228" i="1"/>
  <c r="G1228" i="1" a="1"/>
  <c r="G1228" i="1" s="1"/>
  <c r="I1226" i="1" a="1"/>
  <c r="I1226" i="1" s="1"/>
  <c r="K1231" i="1" a="1"/>
  <c r="K1231" i="1" s="1"/>
  <c r="F1232" i="1" a="1"/>
  <c r="F1232" i="1" s="1"/>
  <c r="G1231" i="1" a="1"/>
  <c r="G1231" i="1" s="1"/>
  <c r="F1229" i="1" a="1"/>
  <c r="F1229" i="1" s="1"/>
  <c r="K1227" i="1" a="1"/>
  <c r="K1227" i="1" s="1"/>
  <c r="H1231" i="1" a="1"/>
  <c r="H1231" i="1" s="1"/>
  <c r="F1231" i="1" a="1"/>
  <c r="F1231" i="1" s="1"/>
  <c r="J1229" i="1" a="1"/>
  <c r="J1229" i="1" s="1"/>
  <c r="H1226" i="1" a="1"/>
  <c r="H1226" i="1" s="1"/>
  <c r="G1235" i="1" a="1"/>
  <c r="G1235" i="1" s="1"/>
  <c r="H1232" i="1" a="1"/>
  <c r="H1232" i="1" s="1"/>
  <c r="K1229" i="1" a="1"/>
  <c r="K1229" i="1" s="1"/>
  <c r="H1234" i="1" a="1"/>
  <c r="H1234" i="1" s="1"/>
  <c r="G1227" i="1" a="1"/>
  <c r="G1227" i="1" s="1"/>
  <c r="H1235" i="1" a="1"/>
  <c r="H1235" i="1" s="1"/>
  <c r="J1233" i="1" a="1"/>
  <c r="J1233" i="1" s="1"/>
  <c r="F1233" i="1" a="1"/>
  <c r="F1233" i="1" s="1"/>
  <c r="K1228" i="1" a="1"/>
  <c r="K1228" i="1" s="1"/>
  <c r="F1223" i="1" a="1"/>
  <c r="F1223" i="1" s="1"/>
  <c r="H1225" i="1" a="1"/>
  <c r="H1225" i="1"/>
  <c r="G1224" i="1" a="1"/>
  <c r="G1224" i="1" s="1"/>
  <c r="F1224" i="1" a="1"/>
  <c r="F1224" i="1" s="1"/>
  <c r="F1219" i="1" a="1"/>
  <c r="F1219" i="1" s="1"/>
  <c r="K1220" i="1" a="1"/>
  <c r="K1220" i="1" s="1"/>
  <c r="K1218" i="1" a="1"/>
  <c r="K1218" i="1" s="1"/>
  <c r="I1217" i="1" a="1"/>
  <c r="I1217" i="1"/>
  <c r="G1219" i="1" a="1"/>
  <c r="G1219" i="1" s="1"/>
  <c r="G1225" i="1" a="1"/>
  <c r="G1225" i="1"/>
  <c r="H1224" i="1" a="1"/>
  <c r="H1224" i="1" s="1"/>
  <c r="H1219" i="1" a="1"/>
  <c r="H1219" i="1" s="1"/>
  <c r="F1225" i="1" a="1"/>
  <c r="F1225" i="1" s="1"/>
  <c r="K1224" i="1" a="1"/>
  <c r="K1224" i="1" s="1"/>
  <c r="J1224" i="1" a="1"/>
  <c r="J1224" i="1" s="1"/>
  <c r="F1222" i="1" a="1"/>
  <c r="F1222" i="1" s="1"/>
  <c r="I1221" i="1" a="1"/>
  <c r="I1221" i="1" s="1"/>
  <c r="I1220" i="1" a="1"/>
  <c r="I1220" i="1" s="1"/>
  <c r="H1217" i="1" a="1"/>
  <c r="H1217" i="1" s="1"/>
  <c r="J1218" i="1" a="1"/>
  <c r="J1218" i="1" s="1"/>
  <c r="J1223" i="1" a="1"/>
  <c r="J1223" i="1" s="1"/>
  <c r="I1224" i="1" a="1"/>
  <c r="I1224" i="1" s="1"/>
  <c r="H1223" i="1" a="1"/>
  <c r="H1223" i="1"/>
  <c r="K1217" i="1" a="1"/>
  <c r="K1217" i="1" s="1"/>
  <c r="K1222" i="1" a="1"/>
  <c r="K1222" i="1" s="1"/>
  <c r="J1222" i="1" a="1"/>
  <c r="J1222" i="1"/>
  <c r="J1221" i="1" a="1"/>
  <c r="J1221" i="1" s="1"/>
  <c r="G1218" i="1" a="1"/>
  <c r="G1218" i="1"/>
  <c r="J1217" i="1" a="1"/>
  <c r="J1217" i="1" s="1"/>
  <c r="G1217" i="1" a="1"/>
  <c r="G1217" i="1" s="1"/>
  <c r="J1216" i="1" a="1"/>
  <c r="J1216" i="1" s="1"/>
  <c r="K1219" i="1" a="1"/>
  <c r="K1219" i="1" s="1"/>
  <c r="G1223" i="1" a="1"/>
  <c r="G1223" i="1" s="1"/>
  <c r="H1222" i="1" a="1"/>
  <c r="H1222" i="1"/>
  <c r="K1221" i="1" a="1"/>
  <c r="K1221" i="1" s="1"/>
  <c r="J1220" i="1" a="1"/>
  <c r="J1220" i="1" s="1"/>
  <c r="I1219" i="1" a="1"/>
  <c r="I1219" i="1" s="1"/>
  <c r="F1217" i="1" a="1"/>
  <c r="F1217" i="1" s="1"/>
  <c r="K1216" i="1" a="1"/>
  <c r="K1216" i="1" s="1"/>
  <c r="G1222" i="1" a="1"/>
  <c r="G1222" i="1" s="1"/>
  <c r="H1220" i="1" a="1"/>
  <c r="H1220" i="1" s="1"/>
  <c r="H1221" i="1" a="1"/>
  <c r="H1221" i="1" s="1"/>
  <c r="F1221" i="1" a="1"/>
  <c r="F1221" i="1" s="1"/>
  <c r="F1220" i="1" a="1"/>
  <c r="F1220" i="1" s="1"/>
  <c r="J1219" i="1" a="1"/>
  <c r="J1219" i="1" s="1"/>
  <c r="H1218" i="1" a="1"/>
  <c r="H1218" i="1" s="1"/>
  <c r="I1218" i="1" a="1"/>
  <c r="I1218" i="1" s="1"/>
  <c r="G1220" i="1" a="1"/>
  <c r="G1220" i="1" s="1"/>
  <c r="G1221" i="1" a="1"/>
  <c r="G1221" i="1" s="1"/>
  <c r="K1223" i="1" a="1"/>
  <c r="K1223" i="1" s="1"/>
  <c r="K1225" i="1" a="1"/>
  <c r="K1225" i="1" s="1"/>
  <c r="J1225" i="1" a="1"/>
  <c r="J1225" i="1" s="1"/>
  <c r="I1225" i="1" a="1"/>
  <c r="I1225" i="1" s="1"/>
  <c r="I1223" i="1" a="1"/>
  <c r="I1223" i="1" s="1"/>
  <c r="I1222" i="1" a="1"/>
  <c r="I1222" i="1" s="1"/>
  <c r="F1218" i="1" a="1"/>
  <c r="F1218" i="1" s="1"/>
  <c r="J1210" i="1" a="1"/>
  <c r="J1210" i="1" s="1"/>
  <c r="F1213" i="1" a="1"/>
  <c r="F1213" i="1" s="1"/>
  <c r="K1209" i="1" a="1"/>
  <c r="K1209" i="1" s="1"/>
  <c r="F1208" i="1" a="1"/>
  <c r="F1208" i="1"/>
  <c r="K1212" i="1" a="1"/>
  <c r="K1212" i="1" s="1"/>
  <c r="I1216" i="1" a="1"/>
  <c r="I1216" i="1" s="1"/>
  <c r="H1216" i="1" a="1"/>
  <c r="H1216" i="1" s="1"/>
  <c r="G1216" i="1" a="1"/>
  <c r="G1216" i="1"/>
  <c r="J1208" i="1" a="1"/>
  <c r="J1208" i="1" s="1"/>
  <c r="K1215" i="1" a="1"/>
  <c r="K1215" i="1" s="1"/>
  <c r="J1215" i="1" a="1"/>
  <c r="J1215" i="1" s="1"/>
  <c r="I1215" i="1" a="1"/>
  <c r="I1215" i="1" s="1"/>
  <c r="J1207" i="1" a="1"/>
  <c r="J1207" i="1"/>
  <c r="H1215" i="1" a="1"/>
  <c r="H1215" i="1" s="1"/>
  <c r="I1213" i="1" a="1"/>
  <c r="I1213" i="1" s="1"/>
  <c r="I1208" i="1" a="1"/>
  <c r="I1208" i="1" s="1"/>
  <c r="F1215" i="1" a="1"/>
  <c r="F1215" i="1" s="1"/>
  <c r="G1209" i="1" a="1"/>
  <c r="G1209" i="1" s="1"/>
  <c r="G1215" i="1" a="1"/>
  <c r="G1215" i="1" s="1"/>
  <c r="K1214" i="1" a="1"/>
  <c r="K1214" i="1" s="1"/>
  <c r="H1213" i="1" a="1"/>
  <c r="H1213" i="1"/>
  <c r="J1214" i="1" a="1"/>
  <c r="J1214" i="1"/>
  <c r="H1214" i="1" a="1"/>
  <c r="H1214" i="1" s="1"/>
  <c r="H1209" i="1" a="1"/>
  <c r="H1209" i="1" s="1"/>
  <c r="G1214" i="1" a="1"/>
  <c r="G1214" i="1" s="1"/>
  <c r="F1214" i="1" a="1"/>
  <c r="F1214" i="1" s="1"/>
  <c r="K1213" i="1" a="1"/>
  <c r="K1213" i="1" s="1"/>
  <c r="G1213" i="1" a="1"/>
  <c r="G1213" i="1" s="1"/>
  <c r="J1213" i="1" a="1"/>
  <c r="J1213" i="1" s="1"/>
  <c r="H1212" i="1" a="1"/>
  <c r="H1212" i="1" s="1"/>
  <c r="I1210" i="1" a="1"/>
  <c r="I1210" i="1"/>
  <c r="J1209" i="1" a="1"/>
  <c r="J1209" i="1" s="1"/>
  <c r="G1208" i="1" a="1"/>
  <c r="G1208" i="1" s="1"/>
  <c r="K1207" i="1" a="1"/>
  <c r="K1207" i="1" s="1"/>
  <c r="I1207" i="1" a="1"/>
  <c r="I1207" i="1" s="1"/>
  <c r="H1210" i="1" a="1"/>
  <c r="H1210" i="1" s="1"/>
  <c r="G1207" i="1" a="1"/>
  <c r="G1207" i="1"/>
  <c r="G1210" i="1" a="1"/>
  <c r="G1210" i="1" s="1"/>
  <c r="I1209" i="1" a="1"/>
  <c r="I1209" i="1" s="1"/>
  <c r="H1208" i="1" a="1"/>
  <c r="H1208" i="1" s="1"/>
  <c r="J1212" i="1" a="1"/>
  <c r="J1212" i="1" s="1"/>
  <c r="G1212" i="1" a="1"/>
  <c r="G1212" i="1" s="1"/>
  <c r="K1210" i="1" a="1"/>
  <c r="K1210" i="1" s="1"/>
  <c r="F1209" i="1" a="1"/>
  <c r="F1209" i="1" s="1"/>
  <c r="K1208" i="1" a="1"/>
  <c r="K1208" i="1" s="1"/>
  <c r="H1207" i="1" a="1"/>
  <c r="H1207" i="1" s="1"/>
  <c r="F1216" i="1" a="1"/>
  <c r="F1216" i="1" s="1"/>
  <c r="I1212" i="1" a="1"/>
  <c r="I1212" i="1" s="1"/>
  <c r="F1210" i="1" a="1"/>
  <c r="F1210" i="1" s="1"/>
  <c r="I1214" i="1" a="1"/>
  <c r="I1214" i="1" s="1"/>
  <c r="F1212" i="1" a="1"/>
  <c r="F1212" i="1" s="1"/>
  <c r="H1196" i="1" a="1"/>
  <c r="H1196" i="1" s="1"/>
  <c r="H1200" i="1" a="1"/>
  <c r="H1200" i="1" s="1"/>
  <c r="J1198" i="1" a="1"/>
  <c r="J1198" i="1" s="1"/>
  <c r="H1198" i="1" a="1"/>
  <c r="H1198" i="1" s="1"/>
  <c r="F1200" i="1" a="1"/>
  <c r="F1200" i="1" s="1"/>
  <c r="I1199" i="1" a="1"/>
  <c r="I1199" i="1"/>
  <c r="I1194" i="1" a="1"/>
  <c r="I1194" i="1" s="1"/>
  <c r="I1195" i="1" a="1"/>
  <c r="I1195" i="1" s="1"/>
  <c r="K1198" i="1" a="1"/>
  <c r="K1198" i="1" s="1"/>
  <c r="F1207" i="1" a="1"/>
  <c r="F1207" i="1" s="1"/>
  <c r="K1206" i="1" a="1"/>
  <c r="K1206" i="1" s="1"/>
  <c r="F1196" i="1" a="1"/>
  <c r="F1196" i="1" s="1"/>
  <c r="I1206" i="1" a="1"/>
  <c r="I1206" i="1" s="1"/>
  <c r="J1199" i="1" a="1"/>
  <c r="J1199" i="1" s="1"/>
  <c r="G1198" i="1" a="1"/>
  <c r="G1198" i="1" s="1"/>
  <c r="J1206" i="1" a="1"/>
  <c r="J1206" i="1"/>
  <c r="H1206" i="1" a="1"/>
  <c r="H1206" i="1"/>
  <c r="G1206" i="1" a="1"/>
  <c r="G1206" i="1" s="1"/>
  <c r="F1206" i="1" a="1"/>
  <c r="F1206" i="1"/>
  <c r="H1199" i="1" a="1"/>
  <c r="H1199" i="1" s="1"/>
  <c r="K1197" i="1" a="1"/>
  <c r="K1197" i="1"/>
  <c r="F1199" i="1" a="1"/>
  <c r="F1199" i="1" s="1"/>
  <c r="K1195" i="1" a="1"/>
  <c r="K1195" i="1" s="1"/>
  <c r="I1198" i="1" a="1"/>
  <c r="I1198" i="1" s="1"/>
  <c r="F1198" i="1" a="1"/>
  <c r="F1198" i="1" s="1"/>
  <c r="K1196" i="1" a="1"/>
  <c r="K1196" i="1" s="1"/>
  <c r="J1200" i="1" a="1"/>
  <c r="J1200" i="1" s="1"/>
  <c r="I1197" i="1" a="1"/>
  <c r="I1197" i="1" s="1"/>
  <c r="F1197" i="1" a="1"/>
  <c r="F1197" i="1" s="1"/>
  <c r="G1195" i="1" a="1"/>
  <c r="G1195" i="1"/>
  <c r="I1196" i="1" a="1"/>
  <c r="I1196" i="1" s="1"/>
  <c r="K1194" i="1" a="1"/>
  <c r="K1194" i="1" s="1"/>
  <c r="J1195" i="1" a="1"/>
  <c r="J1195" i="1" s="1"/>
  <c r="K1199" i="1" a="1"/>
  <c r="K1199" i="1" s="1"/>
  <c r="G1196" i="1" a="1"/>
  <c r="G1196" i="1" s="1"/>
  <c r="K1200" i="1" a="1"/>
  <c r="K1200" i="1" s="1"/>
  <c r="I1200" i="1" a="1"/>
  <c r="I1200" i="1" s="1"/>
  <c r="G1200" i="1" a="1"/>
  <c r="G1200" i="1" s="1"/>
  <c r="F1195" i="1" a="1"/>
  <c r="F1195" i="1" s="1"/>
  <c r="J1197" i="1" a="1"/>
  <c r="J1197" i="1" s="1"/>
  <c r="G1199" i="1" a="1"/>
  <c r="G1199" i="1" s="1"/>
  <c r="H1197" i="1" a="1"/>
  <c r="H1197" i="1" s="1"/>
  <c r="H1195" i="1" a="1"/>
  <c r="H1195" i="1" s="1"/>
  <c r="G1197" i="1" a="1"/>
  <c r="G1197" i="1" s="1"/>
  <c r="J1196" i="1" a="1"/>
  <c r="J1196" i="1" s="1"/>
  <c r="J1194" i="1" a="1"/>
  <c r="J1194" i="1" s="1"/>
  <c r="K1186" i="1" a="1"/>
  <c r="K1186" i="1" s="1"/>
  <c r="I1188" i="1" a="1"/>
  <c r="I1188" i="1" s="1"/>
  <c r="I1186" i="1" a="1"/>
  <c r="I1186" i="1" s="1"/>
  <c r="G1186" i="1" a="1"/>
  <c r="G1186" i="1" s="1"/>
  <c r="K1192" i="1" a="1"/>
  <c r="K1192" i="1" s="1"/>
  <c r="H1191" i="1" a="1"/>
  <c r="H1191" i="1" s="1"/>
  <c r="G1190" i="1" a="1"/>
  <c r="G1190" i="1" s="1"/>
  <c r="G1194" i="1" a="1"/>
  <c r="G1194" i="1" s="1"/>
  <c r="K1193" i="1" a="1"/>
  <c r="K1193" i="1"/>
  <c r="H1189" i="1" a="1"/>
  <c r="H1189" i="1" s="1"/>
  <c r="I1193" i="1" a="1"/>
  <c r="I1193" i="1" s="1"/>
  <c r="F1187" i="1" a="1"/>
  <c r="F1187" i="1" s="1"/>
  <c r="F1189" i="1" a="1"/>
  <c r="F1189" i="1" s="1"/>
  <c r="H1193" i="1" a="1"/>
  <c r="H1193" i="1"/>
  <c r="G1193" i="1" a="1"/>
  <c r="G1193" i="1" s="1"/>
  <c r="J1192" i="1" a="1"/>
  <c r="J1192" i="1" s="1"/>
  <c r="K1191" i="1" a="1"/>
  <c r="K1191" i="1" s="1"/>
  <c r="G1191" i="1" a="1"/>
  <c r="G1191" i="1" s="1"/>
  <c r="I1187" i="1" a="1"/>
  <c r="I1187" i="1" s="1"/>
  <c r="I1192" i="1" a="1"/>
  <c r="I1192" i="1" s="1"/>
  <c r="G1192" i="1" a="1"/>
  <c r="G1192" i="1" s="1"/>
  <c r="J1191" i="1" a="1"/>
  <c r="J1191" i="1" s="1"/>
  <c r="H1186" i="1" a="1"/>
  <c r="H1186" i="1" s="1"/>
  <c r="I1191" i="1" a="1"/>
  <c r="I1191" i="1" s="1"/>
  <c r="F1191" i="1" a="1"/>
  <c r="F1191" i="1"/>
  <c r="K1190" i="1" a="1"/>
  <c r="K1190" i="1" s="1"/>
  <c r="J1190" i="1" a="1"/>
  <c r="J1190" i="1"/>
  <c r="I1189" i="1" a="1"/>
  <c r="I1189" i="1" s="1"/>
  <c r="F1188" i="1" a="1"/>
  <c r="F1188" i="1"/>
  <c r="F1190" i="1" a="1"/>
  <c r="F1190" i="1"/>
  <c r="H1192" i="1" a="1"/>
  <c r="H1192" i="1" s="1"/>
  <c r="I1190" i="1" a="1"/>
  <c r="I1190" i="1" s="1"/>
  <c r="H1188" i="1" a="1"/>
  <c r="H1188" i="1" s="1"/>
  <c r="K1187" i="1" a="1"/>
  <c r="K1187" i="1" s="1"/>
  <c r="J1186" i="1" a="1"/>
  <c r="J1186" i="1" s="1"/>
  <c r="J1189" i="1" a="1"/>
  <c r="J1189" i="1" s="1"/>
  <c r="J1187" i="1" a="1"/>
  <c r="J1187" i="1" s="1"/>
  <c r="G1189" i="1" a="1"/>
  <c r="G1189" i="1"/>
  <c r="G1188" i="1" a="1"/>
  <c r="G1188" i="1" s="1"/>
  <c r="H1194" i="1" a="1"/>
  <c r="H1194" i="1" s="1"/>
  <c r="F1194" i="1" a="1"/>
  <c r="F1194" i="1" s="1"/>
  <c r="J1193" i="1" a="1"/>
  <c r="J1193" i="1" s="1"/>
  <c r="F1193" i="1" a="1"/>
  <c r="F1193" i="1" s="1"/>
  <c r="F1192" i="1" a="1"/>
  <c r="F1192" i="1" s="1"/>
  <c r="H1190" i="1" a="1"/>
  <c r="H1190" i="1" s="1"/>
  <c r="G1187" i="1" a="1"/>
  <c r="G1187" i="1" s="1"/>
  <c r="K1189" i="1" a="1"/>
  <c r="K1189" i="1" s="1"/>
  <c r="H1187" i="1" a="1"/>
  <c r="H1187" i="1" s="1"/>
  <c r="K1188" i="1" a="1"/>
  <c r="K1188" i="1" s="1"/>
  <c r="J1188" i="1" a="1"/>
  <c r="J1188" i="1" s="1"/>
  <c r="I1184" i="1" a="1"/>
  <c r="I1184" i="1"/>
  <c r="K1184" i="1" a="1"/>
  <c r="K1184" i="1" s="1"/>
  <c r="G1184" i="1" a="1"/>
  <c r="G1184" i="1" s="1"/>
  <c r="J1184" i="1" a="1"/>
  <c r="J1184" i="1" s="1"/>
  <c r="H1184" i="1" a="1"/>
  <c r="H1184" i="1" s="1"/>
  <c r="F1184" i="1" a="1"/>
  <c r="F1184" i="1" s="1"/>
  <c r="K1183" i="1" a="1"/>
  <c r="K1183" i="1" s="1"/>
  <c r="J1183" i="1" a="1"/>
  <c r="J1183" i="1" s="1"/>
  <c r="I1183" i="1" a="1"/>
  <c r="I1183" i="1" s="1"/>
  <c r="H1177" i="1" a="1"/>
  <c r="H1177" i="1"/>
  <c r="G1177" i="1" a="1"/>
  <c r="G1177" i="1" s="1"/>
  <c r="J1176" i="1" a="1"/>
  <c r="J1176" i="1" s="1"/>
  <c r="H1183" i="1" a="1"/>
  <c r="H1183" i="1" s="1"/>
  <c r="G1176" i="1" a="1"/>
  <c r="G1176" i="1" s="1"/>
  <c r="F1177" i="1" a="1"/>
  <c r="F1177" i="1"/>
  <c r="F1183" i="1" a="1"/>
  <c r="F1183" i="1" s="1"/>
  <c r="G1183" i="1" a="1"/>
  <c r="G1183" i="1" s="1"/>
  <c r="J1177" i="1" a="1"/>
  <c r="J1177" i="1"/>
  <c r="K1175" i="1" a="1"/>
  <c r="K1175" i="1"/>
  <c r="H1176" i="1" a="1"/>
  <c r="H1176" i="1" s="1"/>
  <c r="K1176" i="1" a="1"/>
  <c r="K1176" i="1"/>
  <c r="K1177" i="1" a="1"/>
  <c r="K1177" i="1" s="1"/>
  <c r="I1176" i="1" a="1"/>
  <c r="I1176" i="1"/>
  <c r="F1176" i="1" a="1"/>
  <c r="F1176" i="1" s="1"/>
  <c r="I1177" i="1" a="1"/>
  <c r="I1177" i="1" s="1"/>
  <c r="F1186" i="1" a="1"/>
  <c r="F1186" i="1" s="1"/>
  <c r="K1185" i="1" a="1"/>
  <c r="K1185" i="1" s="1"/>
  <c r="J1185" i="1" a="1"/>
  <c r="J1185" i="1"/>
  <c r="I1185" i="1" a="1"/>
  <c r="I1185" i="1" s="1"/>
  <c r="H1185" i="1" a="1"/>
  <c r="H1185" i="1" s="1"/>
  <c r="G1185" i="1" a="1"/>
  <c r="G1185" i="1" s="1"/>
  <c r="F1185" i="1" a="1"/>
  <c r="F1185" i="1" s="1"/>
  <c r="H1173" i="1" a="1"/>
  <c r="H1173" i="1" s="1"/>
  <c r="H1172" i="1" a="1"/>
  <c r="H1172" i="1"/>
  <c r="H1174" i="1" a="1"/>
  <c r="H1174" i="1" s="1"/>
  <c r="I1175" i="1" a="1"/>
  <c r="I1175" i="1" s="1"/>
  <c r="K1174" i="1" a="1"/>
  <c r="K1174" i="1" s="1"/>
  <c r="F1175" i="1" a="1"/>
  <c r="F1175" i="1" s="1"/>
  <c r="I1172" i="1" a="1"/>
  <c r="I1172" i="1"/>
  <c r="J1174" i="1" a="1"/>
  <c r="J1174" i="1" s="1"/>
  <c r="K1172" i="1" a="1"/>
  <c r="K1172" i="1" s="1"/>
  <c r="F1172" i="1" a="1"/>
  <c r="F1172" i="1" s="1"/>
  <c r="F1174" i="1" a="1"/>
  <c r="F1174" i="1" s="1"/>
  <c r="I1173" i="1" a="1"/>
  <c r="I1173" i="1" s="1"/>
  <c r="F1173" i="1" a="1"/>
  <c r="F1173" i="1" s="1"/>
  <c r="G1173" i="1" a="1"/>
  <c r="G1173" i="1" s="1"/>
  <c r="G1172" i="1" a="1"/>
  <c r="G1172" i="1" s="1"/>
  <c r="J1172" i="1" a="1"/>
  <c r="J1172" i="1" s="1"/>
  <c r="J1175" i="1" a="1"/>
  <c r="J1175" i="1" s="1"/>
  <c r="H1175" i="1" a="1"/>
  <c r="H1175" i="1" s="1"/>
  <c r="G1175" i="1" a="1"/>
  <c r="G1175" i="1" s="1"/>
  <c r="I1174" i="1" a="1"/>
  <c r="I1174" i="1" s="1"/>
  <c r="G1174" i="1" a="1"/>
  <c r="G1174" i="1" s="1"/>
  <c r="K1173" i="1" a="1"/>
  <c r="K1173" i="1"/>
  <c r="J1173" i="1" a="1"/>
  <c r="J1173" i="1" s="1"/>
  <c r="F1165" i="1" a="1"/>
  <c r="F1165" i="1" s="1"/>
  <c r="K1168" i="1" a="1"/>
  <c r="K1168" i="1" s="1"/>
  <c r="F1166" i="1" a="1"/>
  <c r="F1166" i="1" s="1"/>
  <c r="J1168" i="1" a="1"/>
  <c r="J1168" i="1" s="1"/>
  <c r="K1166" i="1" a="1"/>
  <c r="K1166" i="1" s="1"/>
  <c r="K1165" i="1" a="1"/>
  <c r="K1165" i="1" s="1"/>
  <c r="J1164" i="1" a="1"/>
  <c r="J1164" i="1" s="1"/>
  <c r="K1171" i="1" a="1"/>
  <c r="K1171" i="1" s="1"/>
  <c r="J1171" i="1" a="1"/>
  <c r="J1171" i="1"/>
  <c r="I1171" i="1" a="1"/>
  <c r="I1171" i="1" s="1"/>
  <c r="G1164" i="1" a="1"/>
  <c r="G1164" i="1" s="1"/>
  <c r="F1171" i="1" a="1"/>
  <c r="F1171" i="1" s="1"/>
  <c r="K1164" i="1" a="1"/>
  <c r="K1164" i="1" s="1"/>
  <c r="H1168" i="1" a="1"/>
  <c r="H1168" i="1"/>
  <c r="G1165" i="1" a="1"/>
  <c r="G1165" i="1" s="1"/>
  <c r="H1167" i="1" a="1"/>
  <c r="H1167" i="1" s="1"/>
  <c r="H1165" i="1" a="1"/>
  <c r="H1165" i="1" s="1"/>
  <c r="H1171" i="1" a="1"/>
  <c r="H1171" i="1" s="1"/>
  <c r="I1164" i="1" a="1"/>
  <c r="I1164" i="1" s="1"/>
  <c r="G1171" i="1" a="1"/>
  <c r="G1171" i="1" s="1"/>
  <c r="K1170" i="1" a="1"/>
  <c r="K1170" i="1" s="1"/>
  <c r="J1169" i="1" a="1"/>
  <c r="J1169" i="1" s="1"/>
  <c r="J1165" i="1" a="1"/>
  <c r="J1165" i="1"/>
  <c r="I1169" i="1" a="1"/>
  <c r="I1169" i="1" s="1"/>
  <c r="H1169" i="1" a="1"/>
  <c r="H1169" i="1" s="1"/>
  <c r="G1167" i="1" a="1"/>
  <c r="G1167" i="1" s="1"/>
  <c r="G1163" i="1" a="1"/>
  <c r="G1163" i="1" s="1"/>
  <c r="I1166" i="1" a="1"/>
  <c r="I1166" i="1" s="1"/>
  <c r="F1164" i="1" a="1"/>
  <c r="F1164" i="1" s="1"/>
  <c r="F1169" i="1" a="1"/>
  <c r="F1169" i="1" s="1"/>
  <c r="I1167" i="1" a="1"/>
  <c r="I1167" i="1" s="1"/>
  <c r="G1169" i="1" a="1"/>
  <c r="G1169" i="1" s="1"/>
  <c r="I1168" i="1" a="1"/>
  <c r="I1168" i="1" s="1"/>
  <c r="I1163" i="1" a="1"/>
  <c r="I1163" i="1" s="1"/>
  <c r="G1168" i="1" a="1"/>
  <c r="G1168" i="1" s="1"/>
  <c r="F1168" i="1" a="1"/>
  <c r="F1168" i="1" s="1"/>
  <c r="K1167" i="1" a="1"/>
  <c r="K1167" i="1" s="1"/>
  <c r="J1166" i="1" a="1"/>
  <c r="J1166" i="1" s="1"/>
  <c r="H1166" i="1" a="1"/>
  <c r="H1166" i="1" s="1"/>
  <c r="I1170" i="1" a="1"/>
  <c r="I1170" i="1" s="1"/>
  <c r="G1170" i="1" a="1"/>
  <c r="G1170" i="1" s="1"/>
  <c r="J1167" i="1" a="1"/>
  <c r="J1167" i="1" s="1"/>
  <c r="K1163" i="1" a="1"/>
  <c r="K1163" i="1" s="1"/>
  <c r="H1163" i="1" a="1"/>
  <c r="H1163" i="1" s="1"/>
  <c r="G1166" i="1" a="1"/>
  <c r="G1166" i="1" s="1"/>
  <c r="H1164" i="1" a="1"/>
  <c r="H1164" i="1" s="1"/>
  <c r="K1169" i="1" a="1"/>
  <c r="K1169" i="1" s="1"/>
  <c r="J1170" i="1" a="1"/>
  <c r="J1170" i="1" s="1"/>
  <c r="J1163" i="1" a="1"/>
  <c r="J1163" i="1" s="1"/>
  <c r="H1170" i="1" a="1"/>
  <c r="H1170" i="1" s="1"/>
  <c r="F1170" i="1" a="1"/>
  <c r="F1170" i="1" s="1"/>
  <c r="I1165" i="1" a="1"/>
  <c r="I1165" i="1" s="1"/>
  <c r="F1167" i="1" a="1"/>
  <c r="F1167" i="1"/>
  <c r="H1154" i="1" a="1"/>
  <c r="H1154" i="1" s="1"/>
  <c r="F1154" i="1" a="1"/>
  <c r="F1154" i="1" s="1"/>
  <c r="J1153" i="1" a="1"/>
  <c r="J1153" i="1" s="1"/>
  <c r="G1151" i="1" a="1"/>
  <c r="G1151" i="1" s="1"/>
  <c r="F1151" i="1" a="1"/>
  <c r="F1151" i="1" s="1"/>
  <c r="K1152" i="1" a="1"/>
  <c r="K1152" i="1" s="1"/>
  <c r="G1154" i="1" a="1"/>
  <c r="G1154" i="1" s="1"/>
  <c r="F1153" i="1" a="1"/>
  <c r="F1153" i="1" s="1"/>
  <c r="F1152" i="1" a="1"/>
  <c r="F1152" i="1" s="1"/>
  <c r="F1163" i="1" a="1"/>
  <c r="F1163" i="1" s="1"/>
  <c r="K1162" i="1" a="1"/>
  <c r="K1162" i="1" s="1"/>
  <c r="J1162" i="1" a="1"/>
  <c r="J1162" i="1" s="1"/>
  <c r="I1162" i="1" a="1"/>
  <c r="I1162" i="1"/>
  <c r="H1162" i="1" a="1"/>
  <c r="H1162" i="1" s="1"/>
  <c r="G1162" i="1" a="1"/>
  <c r="G1162" i="1" s="1"/>
  <c r="F1162" i="1" a="1"/>
  <c r="F1162" i="1" s="1"/>
  <c r="K1161" i="1" a="1"/>
  <c r="K1161" i="1" s="1"/>
  <c r="J1161" i="1" a="1"/>
  <c r="J1161" i="1" s="1"/>
  <c r="I1161" i="1" a="1"/>
  <c r="I1161" i="1" s="1"/>
  <c r="H1161" i="1" a="1"/>
  <c r="H1161" i="1" s="1"/>
  <c r="J1152" i="1" a="1"/>
  <c r="J1152" i="1" s="1"/>
  <c r="G1161" i="1" a="1"/>
  <c r="G1161" i="1" s="1"/>
  <c r="F1161" i="1" a="1"/>
  <c r="F1161" i="1" s="1"/>
  <c r="K1160" i="1" a="1"/>
  <c r="K1160" i="1" s="1"/>
  <c r="J1160" i="1" a="1"/>
  <c r="J1160" i="1" s="1"/>
  <c r="K1154" i="1" a="1"/>
  <c r="K1154" i="1" s="1"/>
  <c r="J1151" i="1" a="1"/>
  <c r="J1151" i="1" s="1"/>
  <c r="J1148" i="1" a="1"/>
  <c r="J1148" i="1"/>
  <c r="K1153" i="1" a="1"/>
  <c r="K1153" i="1" s="1"/>
  <c r="H1153" i="1" a="1"/>
  <c r="H1153" i="1" s="1"/>
  <c r="I1153" i="1" a="1"/>
  <c r="I1153" i="1"/>
  <c r="I1160" i="1" a="1"/>
  <c r="I1160" i="1" s="1"/>
  <c r="H1151" i="1" a="1"/>
  <c r="H1151" i="1" s="1"/>
  <c r="H1160" i="1" a="1"/>
  <c r="H1160" i="1" s="1"/>
  <c r="G1160" i="1" a="1"/>
  <c r="G1160" i="1" s="1"/>
  <c r="G1153" i="1" a="1"/>
  <c r="G1153" i="1" s="1"/>
  <c r="F1160" i="1" a="1"/>
  <c r="F1160" i="1" s="1"/>
  <c r="I1154" i="1" a="1"/>
  <c r="I1154" i="1" s="1"/>
  <c r="G1152" i="1" a="1"/>
  <c r="G1152" i="1" s="1"/>
  <c r="I1152" i="1" a="1"/>
  <c r="I1152" i="1" s="1"/>
  <c r="K1151" i="1" a="1"/>
  <c r="K1151" i="1" s="1"/>
  <c r="K1148" i="1" a="1"/>
  <c r="K1148" i="1" s="1"/>
  <c r="J1154" i="1" a="1"/>
  <c r="J1154" i="1" s="1"/>
  <c r="I1151" i="1" a="1"/>
  <c r="I1151" i="1" s="1"/>
  <c r="H1152" i="1" a="1"/>
  <c r="H1152" i="1"/>
  <c r="H1602" i="1" a="1"/>
  <c r="H1602" i="1" s="1"/>
  <c r="G1602" i="1" a="1"/>
  <c r="G1602" i="1" s="1"/>
  <c r="F1602" i="1" a="1"/>
  <c r="F1602" i="1" s="1"/>
  <c r="H1593" i="1" a="1"/>
  <c r="H1593" i="1" s="1"/>
  <c r="K1594" i="1" a="1"/>
  <c r="K1594" i="1" s="1"/>
  <c r="G1596" i="1" a="1"/>
  <c r="G1596" i="1" s="1"/>
  <c r="H1594" i="1" a="1"/>
  <c r="H1594" i="1" s="1"/>
  <c r="K1596" i="1" a="1"/>
  <c r="K1596" i="1" s="1"/>
  <c r="J1596" i="1" a="1"/>
  <c r="J1596" i="1"/>
  <c r="I1596" i="1" a="1"/>
  <c r="I1596" i="1" s="1"/>
  <c r="F1596" i="1" a="1"/>
  <c r="F1596" i="1" s="1"/>
  <c r="F1594" i="1" a="1"/>
  <c r="F1594" i="1"/>
  <c r="K1593" i="1" a="1"/>
  <c r="K1593" i="1"/>
  <c r="G1593" i="1" a="1"/>
  <c r="G1593" i="1"/>
  <c r="F1593" i="1" a="1"/>
  <c r="F1593" i="1" s="1"/>
  <c r="J1594" i="1" a="1"/>
  <c r="J1594" i="1" s="1"/>
  <c r="H1596" i="1" a="1"/>
  <c r="H1596" i="1" s="1"/>
  <c r="J1593" i="1" a="1"/>
  <c r="J1593" i="1" s="1"/>
  <c r="G1594" i="1" a="1"/>
  <c r="G1594" i="1"/>
  <c r="J1602" i="1" a="1"/>
  <c r="J1602" i="1" s="1"/>
  <c r="I1602" i="1" a="1"/>
  <c r="I1602" i="1" s="1"/>
  <c r="I1594" i="1" a="1"/>
  <c r="I1594" i="1"/>
  <c r="I1593" i="1" a="1"/>
  <c r="I1593" i="1" s="1"/>
  <c r="F1579" i="1" a="1"/>
  <c r="F1579" i="1" s="1"/>
  <c r="F1577" i="1" a="1"/>
  <c r="F1577" i="1" s="1"/>
  <c r="K1576" i="1" a="1"/>
  <c r="K1576" i="1" s="1"/>
  <c r="H1576" i="1" a="1"/>
  <c r="H1576" i="1"/>
  <c r="F1575" i="1" a="1"/>
  <c r="F1575" i="1" s="1"/>
  <c r="G1574" i="1" a="1"/>
  <c r="G1574" i="1" s="1"/>
  <c r="K1574" i="1" a="1"/>
  <c r="K1574" i="1"/>
  <c r="K1575" i="1" a="1"/>
  <c r="K1575" i="1" s="1"/>
  <c r="J1577" i="1" a="1"/>
  <c r="J1577" i="1" s="1"/>
  <c r="K1580" i="1" a="1"/>
  <c r="K1580" i="1" s="1"/>
  <c r="J1580" i="1" a="1"/>
  <c r="J1580" i="1" s="1"/>
  <c r="J1575" i="1" a="1"/>
  <c r="J1575" i="1" s="1"/>
  <c r="K1579" i="1" a="1"/>
  <c r="K1579" i="1" s="1"/>
  <c r="J1579" i="1" a="1"/>
  <c r="J1579" i="1" s="1"/>
  <c r="J1578" i="1" a="1"/>
  <c r="J1578" i="1"/>
  <c r="K1577" i="1" a="1"/>
  <c r="K1577" i="1"/>
  <c r="I1577" i="1" a="1"/>
  <c r="I1577" i="1"/>
  <c r="G1577" i="1" a="1"/>
  <c r="G1577" i="1" s="1"/>
  <c r="J1576" i="1" a="1"/>
  <c r="J1576" i="1"/>
  <c r="K1573" i="1" a="1"/>
  <c r="K1573" i="1" s="1"/>
  <c r="I1576" i="1" a="1"/>
  <c r="I1576" i="1" s="1"/>
  <c r="J1573" i="1" a="1"/>
  <c r="J1573" i="1"/>
  <c r="K1578" i="1" a="1"/>
  <c r="K1578" i="1" s="1"/>
  <c r="H1573" i="1" a="1"/>
  <c r="H1573" i="1" s="1"/>
  <c r="G1576" i="1" a="1"/>
  <c r="G1576" i="1" s="1"/>
  <c r="J1574" i="1" a="1"/>
  <c r="J1574" i="1" s="1"/>
  <c r="H1578" i="1" a="1"/>
  <c r="H1578" i="1" s="1"/>
  <c r="F1576" i="1" a="1"/>
  <c r="F1576" i="1"/>
  <c r="H1577" i="1" a="1"/>
  <c r="H1577" i="1" s="1"/>
  <c r="I1580" i="1" a="1"/>
  <c r="I1580" i="1" s="1"/>
  <c r="I1579" i="1" a="1"/>
  <c r="I1579" i="1" s="1"/>
  <c r="I1578" i="1" a="1"/>
  <c r="I1578" i="1" s="1"/>
  <c r="F1574" i="1" a="1"/>
  <c r="F1574" i="1" s="1"/>
  <c r="G1575" i="1" a="1"/>
  <c r="G1575" i="1" s="1"/>
  <c r="H1580" i="1" a="1"/>
  <c r="H1580" i="1" s="1"/>
  <c r="G1580" i="1" a="1"/>
  <c r="G1580" i="1" s="1"/>
  <c r="I1573" i="1" a="1"/>
  <c r="I1573" i="1" s="1"/>
  <c r="H1574" i="1" a="1"/>
  <c r="H1574" i="1" s="1"/>
  <c r="F1580" i="1" a="1"/>
  <c r="F1580" i="1" s="1"/>
  <c r="I1575" i="1" a="1"/>
  <c r="I1575" i="1" s="1"/>
  <c r="H1579" i="1" a="1"/>
  <c r="H1579" i="1"/>
  <c r="F1578" i="1" a="1"/>
  <c r="F1578" i="1" s="1"/>
  <c r="G1578" i="1" a="1"/>
  <c r="G1578" i="1" s="1"/>
  <c r="I1574" i="1" a="1"/>
  <c r="I1574" i="1" s="1"/>
  <c r="G1579" i="1" a="1"/>
  <c r="G1579" i="1"/>
  <c r="H1575" i="1" a="1"/>
  <c r="H1575" i="1" s="1"/>
  <c r="K1556" i="1" a="1"/>
  <c r="K1556" i="1" s="1"/>
  <c r="G1562" i="1" a="1"/>
  <c r="G1562" i="1" s="1"/>
  <c r="I1570" i="1" a="1"/>
  <c r="I1570" i="1" s="1"/>
  <c r="H1570" i="1" a="1"/>
  <c r="H1570" i="1" s="1"/>
  <c r="J1562" i="1" a="1"/>
  <c r="J1562" i="1" s="1"/>
  <c r="K1572" i="1" a="1"/>
  <c r="K1572" i="1" s="1"/>
  <c r="I1572" i="1" a="1"/>
  <c r="I1572" i="1" s="1"/>
  <c r="I1562" i="1" a="1"/>
  <c r="I1562" i="1" s="1"/>
  <c r="J1572" i="1" a="1"/>
  <c r="J1572" i="1" s="1"/>
  <c r="H1572" i="1" a="1"/>
  <c r="H1572" i="1" s="1"/>
  <c r="K1570" i="1" a="1"/>
  <c r="K1570" i="1" s="1"/>
  <c r="H1562" i="1" a="1"/>
  <c r="H1562" i="1" s="1"/>
  <c r="J1564" i="1" a="1"/>
  <c r="J1564" i="1" s="1"/>
  <c r="K1564" i="1" a="1"/>
  <c r="K1564" i="1" s="1"/>
  <c r="K1563" i="1" a="1"/>
  <c r="K1563" i="1" s="1"/>
  <c r="G1563" i="1" a="1"/>
  <c r="G1563" i="1" s="1"/>
  <c r="H1563" i="1" a="1"/>
  <c r="H1563" i="1"/>
  <c r="H1564" i="1" a="1"/>
  <c r="H1564" i="1" s="1"/>
  <c r="F1563" i="1" a="1"/>
  <c r="F1563" i="1" s="1"/>
  <c r="F1562" i="1" a="1"/>
  <c r="F1562" i="1" s="1"/>
  <c r="K1562" i="1" a="1"/>
  <c r="K1562" i="1" s="1"/>
  <c r="J1570" i="1" a="1"/>
  <c r="J1570" i="1"/>
  <c r="F1564" i="1" a="1"/>
  <c r="F1564" i="1" s="1"/>
  <c r="G1570" i="1" a="1"/>
  <c r="G1570" i="1" s="1"/>
  <c r="I1564" i="1" a="1"/>
  <c r="I1564" i="1" s="1"/>
  <c r="J1563" i="1" a="1"/>
  <c r="J1563" i="1" s="1"/>
  <c r="I1563" i="1" a="1"/>
  <c r="I1563" i="1" s="1"/>
  <c r="G1572" i="1" a="1"/>
  <c r="G1572" i="1"/>
  <c r="F1572" i="1" a="1"/>
  <c r="F1572" i="1"/>
  <c r="G1564" i="1" a="1"/>
  <c r="G1564" i="1"/>
  <c r="G1573" i="1" a="1"/>
  <c r="G1573" i="1" s="1"/>
  <c r="F1570" i="1" a="1"/>
  <c r="F1570" i="1" s="1"/>
  <c r="F1573" i="1" a="1"/>
  <c r="F1573" i="1" s="1"/>
  <c r="G1555" i="1" a="1"/>
  <c r="G1555" i="1" s="1"/>
  <c r="J1547" i="1" a="1"/>
  <c r="J1547" i="1" s="1"/>
  <c r="F1555" i="1" a="1"/>
  <c r="F1555" i="1" s="1"/>
  <c r="K1555" i="1" a="1"/>
  <c r="K1555" i="1" s="1"/>
  <c r="K1546" i="1" a="1"/>
  <c r="K1546" i="1" s="1"/>
  <c r="K1529" i="1" a="1"/>
  <c r="K1529" i="1" s="1"/>
  <c r="F1547" i="1" a="1"/>
  <c r="F1547" i="1" s="1"/>
  <c r="K1547" i="1" a="1"/>
  <c r="K1547" i="1" s="1"/>
  <c r="I1555" i="1" a="1"/>
  <c r="I1555" i="1" s="1"/>
  <c r="H1555" i="1" a="1"/>
  <c r="H1555" i="1"/>
  <c r="G1546" i="1" a="1"/>
  <c r="G1546" i="1" s="1"/>
  <c r="F1549" i="1" a="1"/>
  <c r="F1549" i="1" s="1"/>
  <c r="I1549" i="1" a="1"/>
  <c r="I1549" i="1" s="1"/>
  <c r="G1547" i="1" a="1"/>
  <c r="G1547" i="1" s="1"/>
  <c r="K1549" i="1" a="1"/>
  <c r="K1549" i="1" s="1"/>
  <c r="J1546" i="1" a="1"/>
  <c r="J1546" i="1" s="1"/>
  <c r="H1556" i="1" a="1"/>
  <c r="H1556" i="1" s="1"/>
  <c r="J1549" i="1" a="1"/>
  <c r="J1549" i="1" s="1"/>
  <c r="H1546" i="1" a="1"/>
  <c r="H1546" i="1" s="1"/>
  <c r="F1556" i="1" a="1"/>
  <c r="F1556" i="1" s="1"/>
  <c r="I1546" i="1" a="1"/>
  <c r="I1546" i="1" s="1"/>
  <c r="I1547" i="1" a="1"/>
  <c r="I1547" i="1" s="1"/>
  <c r="F1546" i="1" a="1"/>
  <c r="F1546" i="1" s="1"/>
  <c r="H1549" i="1" a="1"/>
  <c r="H1549" i="1" s="1"/>
  <c r="G1549" i="1" a="1"/>
  <c r="G1549" i="1"/>
  <c r="H1547" i="1" a="1"/>
  <c r="H1547" i="1" s="1"/>
  <c r="J1556" i="1" a="1"/>
  <c r="J1556" i="1" s="1"/>
  <c r="I1556" i="1" a="1"/>
  <c r="I1556" i="1"/>
  <c r="G1556" i="1" a="1"/>
  <c r="G1556" i="1" s="1"/>
  <c r="J1555" i="1" a="1"/>
  <c r="J1555" i="1" s="1"/>
  <c r="K1141" i="1" a="1"/>
  <c r="K1141" i="1" s="1"/>
  <c r="I1141" i="1" a="1"/>
  <c r="I1141" i="1" s="1"/>
  <c r="G1147" i="1" a="1"/>
  <c r="G1147" i="1" s="1"/>
  <c r="F1148" i="1" a="1"/>
  <c r="F1148" i="1" s="1"/>
  <c r="H1142" i="1" a="1"/>
  <c r="H1142" i="1" s="1"/>
  <c r="K1147" i="1" a="1"/>
  <c r="K1147" i="1" s="1"/>
  <c r="K1144" i="1" a="1"/>
  <c r="K1144" i="1" s="1"/>
  <c r="J1147" i="1" a="1"/>
  <c r="J1147" i="1" s="1"/>
  <c r="H1147" i="1" a="1"/>
  <c r="H1147" i="1" s="1"/>
  <c r="F1147" i="1" a="1"/>
  <c r="F1147" i="1" s="1"/>
  <c r="J1146" i="1" a="1"/>
  <c r="J1146" i="1" s="1"/>
  <c r="K1146" i="1" a="1"/>
  <c r="K1146" i="1" s="1"/>
  <c r="J1145" i="1" a="1"/>
  <c r="J1145" i="1" s="1"/>
  <c r="J1141" i="1" a="1"/>
  <c r="J1141" i="1" s="1"/>
  <c r="I1144" i="1" a="1"/>
  <c r="I1144" i="1" s="1"/>
  <c r="G1144" i="1" a="1"/>
  <c r="G1144" i="1" s="1"/>
  <c r="F1144" i="1" a="1"/>
  <c r="F1144" i="1" s="1"/>
  <c r="K1142" i="1" a="1"/>
  <c r="K1142" i="1"/>
  <c r="F1142" i="1" a="1"/>
  <c r="F1142" i="1" s="1"/>
  <c r="K1143" i="1" a="1"/>
  <c r="K1143" i="1" s="1"/>
  <c r="F1143" i="1" a="1"/>
  <c r="F1143" i="1" s="1"/>
  <c r="G1142" i="1" a="1"/>
  <c r="G1142" i="1" s="1"/>
  <c r="K1145" i="1" a="1"/>
  <c r="K1145" i="1" s="1"/>
  <c r="F1145" i="1" a="1"/>
  <c r="F1145" i="1" s="1"/>
  <c r="I1148" i="1" a="1"/>
  <c r="I1148" i="1" s="1"/>
  <c r="H1148" i="1" a="1"/>
  <c r="H1148" i="1" s="1"/>
  <c r="J1143" i="1" a="1"/>
  <c r="J1143" i="1" s="1"/>
  <c r="I1145" i="1" a="1"/>
  <c r="I1145" i="1" s="1"/>
  <c r="J1142" i="1" a="1"/>
  <c r="J1142" i="1" s="1"/>
  <c r="I1146" i="1" a="1"/>
  <c r="I1146" i="1" s="1"/>
  <c r="J1144" i="1" a="1"/>
  <c r="J1144" i="1" s="1"/>
  <c r="G1148" i="1" a="1"/>
  <c r="G1148" i="1" s="1"/>
  <c r="G1145" i="1" a="1"/>
  <c r="G1145" i="1" s="1"/>
  <c r="G1146" i="1" a="1"/>
  <c r="G1146" i="1" s="1"/>
  <c r="I1143" i="1" a="1"/>
  <c r="I1143" i="1" s="1"/>
  <c r="I1147" i="1" a="1"/>
  <c r="I1147" i="1" s="1"/>
  <c r="H1146" i="1" a="1"/>
  <c r="H1146" i="1" s="1"/>
  <c r="F1146" i="1" a="1"/>
  <c r="F1146" i="1" s="1"/>
  <c r="H1145" i="1" a="1"/>
  <c r="H1145" i="1" s="1"/>
  <c r="H1144" i="1" a="1"/>
  <c r="H1144" i="1" s="1"/>
  <c r="H1143" i="1" a="1"/>
  <c r="H1143" i="1" s="1"/>
  <c r="G1143" i="1" a="1"/>
  <c r="G1143" i="1"/>
  <c r="I1142" i="1" a="1"/>
  <c r="I1142" i="1" s="1"/>
  <c r="K1139" i="1" a="1"/>
  <c r="K1139" i="1" s="1"/>
  <c r="G1136" i="1" a="1"/>
  <c r="G1136" i="1" s="1"/>
  <c r="I1138" i="1" a="1"/>
  <c r="I1138" i="1" s="1"/>
  <c r="K1136" i="1" a="1"/>
  <c r="K1136" i="1" s="1"/>
  <c r="J1140" i="1" a="1"/>
  <c r="J1140" i="1" s="1"/>
  <c r="I1140" i="1" a="1"/>
  <c r="I1140" i="1" s="1"/>
  <c r="H1139" i="1" a="1"/>
  <c r="H1139" i="1" s="1"/>
  <c r="F1137" i="1" a="1"/>
  <c r="F1137" i="1" s="1"/>
  <c r="F1136" i="1" a="1"/>
  <c r="F1136" i="1" s="1"/>
  <c r="J1139" i="1" a="1"/>
  <c r="J1139" i="1" s="1"/>
  <c r="K1137" i="1" a="1"/>
  <c r="K1137" i="1" s="1"/>
  <c r="H1138" i="1" a="1"/>
  <c r="H1138" i="1" s="1"/>
  <c r="G1137" i="1" a="1"/>
  <c r="G1137" i="1" s="1"/>
  <c r="K1140" i="1" a="1"/>
  <c r="K1140" i="1" s="1"/>
  <c r="H1140" i="1" a="1"/>
  <c r="H1140" i="1" s="1"/>
  <c r="G1140" i="1" a="1"/>
  <c r="G1140" i="1" s="1"/>
  <c r="F1140" i="1" a="1"/>
  <c r="F1140" i="1" s="1"/>
  <c r="G1139" i="1" a="1"/>
  <c r="G1139" i="1" s="1"/>
  <c r="J1138" i="1" a="1"/>
  <c r="J1138" i="1" s="1"/>
  <c r="F1139" i="1" a="1"/>
  <c r="F1139" i="1" s="1"/>
  <c r="G1138" i="1" a="1"/>
  <c r="G1138" i="1" s="1"/>
  <c r="H1137" i="1" a="1"/>
  <c r="H1137" i="1" s="1"/>
  <c r="I1136" i="1" a="1"/>
  <c r="I1136" i="1" s="1"/>
  <c r="H1136" i="1" a="1"/>
  <c r="H1136" i="1" s="1"/>
  <c r="I1139" i="1" a="1"/>
  <c r="I1139" i="1" s="1"/>
  <c r="F1138" i="1" a="1"/>
  <c r="F1138" i="1" s="1"/>
  <c r="J1136" i="1" a="1"/>
  <c r="J1136" i="1" s="1"/>
  <c r="J1137" i="1" a="1"/>
  <c r="J1137" i="1" s="1"/>
  <c r="H1141" i="1" a="1"/>
  <c r="H1141" i="1" s="1"/>
  <c r="K1138" i="1" a="1"/>
  <c r="K1138" i="1" s="1"/>
  <c r="G1141" i="1" a="1"/>
  <c r="G1141" i="1" s="1"/>
  <c r="I1137" i="1" a="1"/>
  <c r="I1137" i="1" s="1"/>
  <c r="F1141" i="1" a="1"/>
  <c r="F1141" i="1" s="1"/>
  <c r="K1104" i="1"/>
  <c r="I1104" i="1"/>
  <c r="J1102" i="1"/>
  <c r="K1100" i="1"/>
  <c r="I1100" i="1"/>
  <c r="I1098" i="1"/>
  <c r="K1092" i="1"/>
  <c r="I1092" i="1"/>
  <c r="H1092" i="1"/>
  <c r="K1087" i="1"/>
  <c r="H1087" i="1"/>
  <c r="J1085" i="1"/>
  <c r="I1083" i="1"/>
  <c r="H1083" i="1"/>
  <c r="I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J1078" i="1"/>
  <c r="J1104" i="1" s="1"/>
  <c r="I1078" i="1"/>
  <c r="H1078" i="1"/>
  <c r="H1104" i="1" s="1"/>
  <c r="G1078" i="1"/>
  <c r="G1104" i="1" s="1"/>
  <c r="F1078" i="1"/>
  <c r="F1104" i="1" s="1"/>
  <c r="K1076" i="1"/>
  <c r="K1102" i="1" s="1"/>
  <c r="J1076" i="1"/>
  <c r="I1076" i="1"/>
  <c r="I1102" i="1" s="1"/>
  <c r="H1076" i="1"/>
  <c r="H1102" i="1" s="1"/>
  <c r="G1076" i="1"/>
  <c r="G1102" i="1" s="1"/>
  <c r="F1076" i="1"/>
  <c r="F1102" i="1" s="1"/>
  <c r="K1074" i="1"/>
  <c r="J1074" i="1"/>
  <c r="J1100" i="1" s="1"/>
  <c r="I1074" i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H1072" i="1"/>
  <c r="H1098" i="1" s="1"/>
  <c r="G1072" i="1"/>
  <c r="G1098" i="1" s="1"/>
  <c r="F1072" i="1"/>
  <c r="F1098" i="1" s="1"/>
  <c r="K1066" i="1"/>
  <c r="J1066" i="1"/>
  <c r="J1092" i="1" s="1"/>
  <c r="I1066" i="1"/>
  <c r="H1066" i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J1061" i="1"/>
  <c r="J1087" i="1" s="1"/>
  <c r="I1061" i="1"/>
  <c r="I1087" i="1" s="1"/>
  <c r="H1061" i="1"/>
  <c r="G1061" i="1"/>
  <c r="G1087" i="1" s="1"/>
  <c r="F1061" i="1"/>
  <c r="F1087" i="1" s="1"/>
  <c r="K1059" i="1"/>
  <c r="K1085" i="1" s="1"/>
  <c r="J1059" i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H1057" i="1"/>
  <c r="G1057" i="1"/>
  <c r="G1083" i="1" s="1"/>
  <c r="F1057" i="1"/>
  <c r="F1083" i="1" s="1"/>
  <c r="K1056" i="1"/>
  <c r="K1082" i="1" s="1"/>
  <c r="J1056" i="1"/>
  <c r="J1082" i="1" s="1"/>
  <c r="I1056" i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G902" i="1"/>
  <c r="G899" i="1" s="1"/>
  <c r="F902" i="1"/>
  <c r="F899" i="1" s="1"/>
  <c r="H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K1877" i="1" a="1"/>
  <c r="K1877" i="1" s="1"/>
  <c r="J1877" i="1" a="1"/>
  <c r="J1877" i="1" s="1"/>
  <c r="K1882" i="1" a="1"/>
  <c r="K1882" i="1" s="1"/>
  <c r="K1879" i="1" a="1"/>
  <c r="K1879" i="1" s="1"/>
  <c r="H1882" i="1" a="1"/>
  <c r="H1882" i="1" s="1"/>
  <c r="I1879" i="1" a="1"/>
  <c r="I1879" i="1" s="1"/>
  <c r="H1879" i="1" a="1"/>
  <c r="H1879" i="1" s="1"/>
  <c r="F1879" i="1" a="1"/>
  <c r="F1879" i="1" s="1"/>
  <c r="I1882" i="1" a="1"/>
  <c r="I1882" i="1" s="1"/>
  <c r="J1885" i="1" a="1"/>
  <c r="J1885" i="1" s="1"/>
  <c r="K1885" i="1" a="1"/>
  <c r="K1885" i="1" s="1"/>
  <c r="I1885" i="1" a="1"/>
  <c r="I1885" i="1" s="1"/>
  <c r="H1885" i="1" a="1"/>
  <c r="H1885" i="1" s="1"/>
  <c r="I1883" i="1" a="1"/>
  <c r="I1883" i="1" s="1"/>
  <c r="G1885" i="1" a="1"/>
  <c r="G1885" i="1" s="1"/>
  <c r="F1883" i="1" a="1"/>
  <c r="F1883" i="1" s="1"/>
  <c r="J1882" i="1" a="1"/>
  <c r="J1882" i="1" s="1"/>
  <c r="G1879" i="1" a="1"/>
  <c r="G1879" i="1" s="1"/>
  <c r="F1885" i="1" a="1"/>
  <c r="F1885" i="1" s="1"/>
  <c r="K1883" i="1" a="1"/>
  <c r="K1883" i="1" s="1"/>
  <c r="J1883" i="1" a="1"/>
  <c r="J1883" i="1" s="1"/>
  <c r="H1883" i="1" a="1"/>
  <c r="H1883" i="1" s="1"/>
  <c r="G1883" i="1" a="1"/>
  <c r="G1883" i="1" s="1"/>
  <c r="G1882" i="1" a="1"/>
  <c r="G1882" i="1" s="1"/>
  <c r="F1882" i="1" a="1"/>
  <c r="F1882" i="1" s="1"/>
  <c r="J1879" i="1" a="1"/>
  <c r="J1879" i="1" s="1"/>
  <c r="K1865" i="1" a="1"/>
  <c r="K1865" i="1" s="1"/>
  <c r="K1863" i="1" a="1"/>
  <c r="K1863" i="1" s="1"/>
  <c r="J1869" i="1" a="1"/>
  <c r="J1869" i="1" s="1"/>
  <c r="H1869" i="1" a="1"/>
  <c r="H1869" i="1" s="1"/>
  <c r="J1863" i="1" a="1"/>
  <c r="J1863" i="1" s="1"/>
  <c r="I1863" i="1" a="1"/>
  <c r="I1863" i="1" s="1"/>
  <c r="J1875" i="1" a="1"/>
  <c r="J1875" i="1" s="1"/>
  <c r="I1875" i="1" a="1"/>
  <c r="I1875" i="1" s="1"/>
  <c r="H1875" i="1" a="1"/>
  <c r="H1875" i="1" s="1"/>
  <c r="G1875" i="1" a="1"/>
  <c r="G1875" i="1" s="1"/>
  <c r="F1875" i="1" a="1"/>
  <c r="F1875" i="1" s="1"/>
  <c r="H1873" i="1" a="1"/>
  <c r="H1873" i="1" s="1"/>
  <c r="K1871" i="1" a="1"/>
  <c r="K1871" i="1" s="1"/>
  <c r="J1865" i="1" a="1"/>
  <c r="J1865" i="1" s="1"/>
  <c r="G1863" i="1" a="1"/>
  <c r="G1863" i="1" s="1"/>
  <c r="H1863" i="1" a="1"/>
  <c r="H1863" i="1" s="1"/>
  <c r="J1862" i="1" a="1"/>
  <c r="J1862" i="1" s="1"/>
  <c r="J1866" i="1" a="1"/>
  <c r="J1866" i="1" s="1"/>
  <c r="H1865" i="1" a="1"/>
  <c r="H1865" i="1" s="1"/>
  <c r="F1873" i="1" a="1"/>
  <c r="F1873" i="1" s="1"/>
  <c r="F1869" i="1" a="1"/>
  <c r="F1869" i="1" s="1"/>
  <c r="J1871" i="1" a="1"/>
  <c r="J1871" i="1" s="1"/>
  <c r="F1871" i="1" a="1"/>
  <c r="F1871" i="1" s="1"/>
  <c r="K1867" i="1" a="1"/>
  <c r="K1867" i="1" s="1"/>
  <c r="G1867" i="1" a="1"/>
  <c r="G1867" i="1" s="1"/>
  <c r="G1865" i="1" a="1"/>
  <c r="G1865" i="1" s="1"/>
  <c r="I1866" i="1" a="1"/>
  <c r="I1866" i="1" s="1"/>
  <c r="G1873" i="1" a="1"/>
  <c r="G1873" i="1" s="1"/>
  <c r="F1867" i="1" a="1"/>
  <c r="F1867" i="1" s="1"/>
  <c r="H1871" i="1" a="1"/>
  <c r="H1871" i="1" s="1"/>
  <c r="J1867" i="1" a="1"/>
  <c r="J1867" i="1" s="1"/>
  <c r="K1869" i="1" a="1"/>
  <c r="K1869" i="1" s="1"/>
  <c r="H1867" i="1" a="1"/>
  <c r="H1867" i="1" s="1"/>
  <c r="I1869" i="1" a="1"/>
  <c r="I1869" i="1" s="1"/>
  <c r="J1873" i="1" a="1"/>
  <c r="J1873" i="1" s="1"/>
  <c r="H1866" i="1" a="1"/>
  <c r="H1866" i="1" s="1"/>
  <c r="K1862" i="1" a="1"/>
  <c r="K1862" i="1" s="1"/>
  <c r="I1865" i="1" a="1"/>
  <c r="I1865" i="1" s="1"/>
  <c r="F1863" i="1" a="1"/>
  <c r="F1863" i="1" s="1"/>
  <c r="G1877" i="1" a="1"/>
  <c r="G1877" i="1" s="1"/>
  <c r="I1877" i="1" a="1"/>
  <c r="I1877" i="1" s="1"/>
  <c r="H1877" i="1" a="1"/>
  <c r="H1877" i="1" s="1"/>
  <c r="G1866" i="1" a="1"/>
  <c r="G1866" i="1" s="1"/>
  <c r="K1866" i="1" a="1"/>
  <c r="K1866" i="1" s="1"/>
  <c r="F1877" i="1" a="1"/>
  <c r="F1877" i="1" s="1"/>
  <c r="I1867" i="1" a="1"/>
  <c r="I1867" i="1" s="1"/>
  <c r="I1871" i="1" a="1"/>
  <c r="I1871" i="1" s="1"/>
  <c r="G1871" i="1" a="1"/>
  <c r="G1871" i="1" s="1"/>
  <c r="F1865" i="1" a="1"/>
  <c r="F1865" i="1" s="1"/>
  <c r="K1875" i="1" a="1"/>
  <c r="K1875" i="1" s="1"/>
  <c r="K1873" i="1" a="1"/>
  <c r="K1873" i="1" s="1"/>
  <c r="G1869" i="1" a="1"/>
  <c r="G1869" i="1" s="1"/>
  <c r="I1873" i="1" a="1"/>
  <c r="I1873" i="1" s="1"/>
  <c r="F1866" i="1" a="1"/>
  <c r="F1866" i="1" s="1"/>
  <c r="I1862" i="1" a="1"/>
  <c r="I1862" i="1" s="1"/>
  <c r="H1862" i="1" a="1"/>
  <c r="H1862" i="1" s="1"/>
  <c r="G1862" i="1" a="1"/>
  <c r="G1862" i="1" s="1"/>
  <c r="F1862" i="1" a="1"/>
  <c r="F1862" i="1" s="1"/>
  <c r="K1860" i="1" a="1"/>
  <c r="K1860" i="1" s="1"/>
  <c r="J1860" i="1" a="1"/>
  <c r="J1860" i="1" s="1"/>
  <c r="F1860" i="1" a="1"/>
  <c r="F1860" i="1" s="1"/>
  <c r="J1854" i="1" a="1"/>
  <c r="J1854" i="1" s="1"/>
  <c r="J1859" i="1" a="1"/>
  <c r="J1859" i="1" s="1"/>
  <c r="H1859" i="1" a="1"/>
  <c r="H1859" i="1" s="1"/>
  <c r="G1859" i="1" a="1"/>
  <c r="G1859" i="1" s="1"/>
  <c r="F1859" i="1" a="1"/>
  <c r="F1859" i="1" s="1"/>
  <c r="I1856" i="1" a="1"/>
  <c r="I1856" i="1" s="1"/>
  <c r="K1856" i="1" a="1"/>
  <c r="K1856" i="1" s="1"/>
  <c r="H1856" i="1" a="1"/>
  <c r="H1856" i="1" s="1"/>
  <c r="H1854" i="1" a="1"/>
  <c r="H1854" i="1" s="1"/>
  <c r="I1854" i="1" a="1"/>
  <c r="I1854" i="1" s="1"/>
  <c r="G1852" i="1" a="1"/>
  <c r="G1852" i="1" s="1"/>
  <c r="K1852" i="1" a="1"/>
  <c r="K1852" i="1" s="1"/>
  <c r="F1852" i="1" a="1"/>
  <c r="F1852" i="1" s="1"/>
  <c r="F1856" i="1" a="1"/>
  <c r="F1856" i="1" s="1"/>
  <c r="G1856" i="1" a="1"/>
  <c r="G1856" i="1" s="1"/>
  <c r="H1860" i="1" a="1"/>
  <c r="H1860" i="1" s="1"/>
  <c r="K1859" i="1" a="1"/>
  <c r="K1859" i="1" s="1"/>
  <c r="I1852" i="1" a="1"/>
  <c r="I1852" i="1" s="1"/>
  <c r="I1859" i="1" a="1"/>
  <c r="I1859" i="1" s="1"/>
  <c r="G1854" i="1" a="1"/>
  <c r="G1854" i="1" s="1"/>
  <c r="J1852" i="1" a="1"/>
  <c r="J1852" i="1" s="1"/>
  <c r="H1852" i="1" a="1"/>
  <c r="H1852" i="1" s="1"/>
  <c r="J1856" i="1" a="1"/>
  <c r="J1856" i="1" s="1"/>
  <c r="I1860" i="1" a="1"/>
  <c r="I1860" i="1" s="1"/>
  <c r="K1854" i="1" a="1"/>
  <c r="K1854" i="1" s="1"/>
  <c r="F1854" i="1" a="1"/>
  <c r="F1854" i="1" s="1"/>
  <c r="G1860" i="1" a="1"/>
  <c r="G1860" i="1" s="1"/>
  <c r="K1850" i="1" a="1"/>
  <c r="K1850" i="1" s="1"/>
  <c r="H1850" i="1" a="1"/>
  <c r="H1850" i="1" s="1"/>
  <c r="G1850" i="1" a="1"/>
  <c r="G1850" i="1" s="1"/>
  <c r="K1848" i="1" a="1"/>
  <c r="K1848" i="1" s="1"/>
  <c r="J1850" i="1" a="1"/>
  <c r="J1850" i="1" s="1"/>
  <c r="G1848" i="1" a="1"/>
  <c r="G1848" i="1" s="1"/>
  <c r="I1850" i="1" a="1"/>
  <c r="I1850" i="1" s="1"/>
  <c r="F1850" i="1" a="1"/>
  <c r="F1850" i="1" s="1"/>
  <c r="I1848" i="1" a="1"/>
  <c r="I1848" i="1" s="1"/>
  <c r="F1848" i="1" a="1"/>
  <c r="F1848" i="1" s="1"/>
  <c r="K1846" i="1" a="1"/>
  <c r="K1846" i="1" s="1"/>
  <c r="H1846" i="1" a="1"/>
  <c r="H1846" i="1" s="1"/>
  <c r="H1848" i="1" a="1"/>
  <c r="H1848" i="1" s="1"/>
  <c r="J1846" i="1" a="1"/>
  <c r="J1846" i="1" s="1"/>
  <c r="I1846" i="1" a="1"/>
  <c r="I1846" i="1" s="1"/>
  <c r="G1846" i="1" a="1"/>
  <c r="G1846" i="1" s="1"/>
  <c r="J1848" i="1" a="1"/>
  <c r="J1848" i="1" s="1"/>
  <c r="K1841" i="1" a="1"/>
  <c r="K1841" i="1" s="1"/>
  <c r="J1841" i="1" a="1"/>
  <c r="J1841" i="1" s="1"/>
  <c r="I1843" i="1" a="1"/>
  <c r="I1843" i="1" s="1"/>
  <c r="F1843" i="1" a="1"/>
  <c r="F1843" i="1" s="1"/>
  <c r="G1841" i="1" a="1"/>
  <c r="G1841" i="1" s="1"/>
  <c r="H1841" i="1" a="1"/>
  <c r="H1841" i="1" s="1"/>
  <c r="J1840" i="1" a="1"/>
  <c r="J1840" i="1" s="1"/>
  <c r="F1846" i="1" a="1"/>
  <c r="F1846" i="1" s="1"/>
  <c r="K1845" i="1" a="1"/>
  <c r="K1845" i="1" s="1"/>
  <c r="J1845" i="1" a="1"/>
  <c r="J1845" i="1" s="1"/>
  <c r="I1845" i="1" a="1"/>
  <c r="I1845" i="1" s="1"/>
  <c r="K1843" i="1" a="1"/>
  <c r="K1843" i="1" s="1"/>
  <c r="H1843" i="1" a="1"/>
  <c r="H1843" i="1" s="1"/>
  <c r="F1841" i="1" a="1"/>
  <c r="F1841" i="1" s="1"/>
  <c r="G1843" i="1" a="1"/>
  <c r="G1843" i="1" s="1"/>
  <c r="K1840" i="1" a="1"/>
  <c r="K1840" i="1" s="1"/>
  <c r="I1841" i="1" a="1"/>
  <c r="I1841" i="1" s="1"/>
  <c r="H1845" i="1" a="1"/>
  <c r="H1845" i="1" s="1"/>
  <c r="G1845" i="1" a="1"/>
  <c r="G1845" i="1" s="1"/>
  <c r="F1845" i="1" a="1"/>
  <c r="F1845" i="1" s="1"/>
  <c r="J1843" i="1" a="1"/>
  <c r="J1843" i="1" s="1"/>
  <c r="F1840" i="1" a="1"/>
  <c r="F1840" i="1" s="1"/>
  <c r="K1837" i="1" a="1"/>
  <c r="K1837" i="1" s="1"/>
  <c r="H1835" i="1" a="1"/>
  <c r="H1835" i="1" s="1"/>
  <c r="F1835" i="1" a="1"/>
  <c r="F1835" i="1" s="1"/>
  <c r="F1837" i="1" a="1"/>
  <c r="F1837" i="1" s="1"/>
  <c r="I1831" i="1" a="1"/>
  <c r="I1831" i="1" s="1"/>
  <c r="K1829" i="1" a="1"/>
  <c r="K1829" i="1" s="1"/>
  <c r="G1831" i="1" a="1"/>
  <c r="G1831" i="1" s="1"/>
  <c r="H1831" i="1" a="1"/>
  <c r="H1831" i="1" s="1"/>
  <c r="K1831" i="1" a="1"/>
  <c r="K1831" i="1" s="1"/>
  <c r="J1837" i="1" a="1"/>
  <c r="J1837" i="1" s="1"/>
  <c r="G1837" i="1" a="1"/>
  <c r="G1837" i="1" s="1"/>
  <c r="G1835" i="1" a="1"/>
  <c r="G1835" i="1" s="1"/>
  <c r="K1833" i="1" a="1"/>
  <c r="K1833" i="1" s="1"/>
  <c r="H1829" i="1" a="1"/>
  <c r="H1829" i="1" s="1"/>
  <c r="J1835" i="1" a="1"/>
  <c r="J1835" i="1" s="1"/>
  <c r="I1833" i="1" a="1"/>
  <c r="I1833" i="1" s="1"/>
  <c r="J1831" i="1" a="1"/>
  <c r="J1831" i="1" s="1"/>
  <c r="F1829" i="1" a="1"/>
  <c r="F1829" i="1" s="1"/>
  <c r="H1833" i="1" a="1"/>
  <c r="H1833" i="1" s="1"/>
  <c r="I1835" i="1" a="1"/>
  <c r="I1835" i="1" s="1"/>
  <c r="J1833" i="1" a="1"/>
  <c r="J1833" i="1" s="1"/>
  <c r="F1833" i="1" a="1"/>
  <c r="F1833" i="1" s="1"/>
  <c r="J1829" i="1" a="1"/>
  <c r="J1829" i="1" s="1"/>
  <c r="I1829" i="1" a="1"/>
  <c r="I1829" i="1" s="1"/>
  <c r="G1833" i="1" a="1"/>
  <c r="G1833" i="1" s="1"/>
  <c r="I1837" i="1" a="1"/>
  <c r="I1837" i="1" s="1"/>
  <c r="H1837" i="1" a="1"/>
  <c r="H1837" i="1" s="1"/>
  <c r="K1835" i="1" a="1"/>
  <c r="K1835" i="1" s="1"/>
  <c r="K1827" i="1" a="1"/>
  <c r="K1827" i="1" s="1"/>
  <c r="F1831" i="1" a="1"/>
  <c r="F1831" i="1" s="1"/>
  <c r="G1829" i="1" a="1"/>
  <c r="G1829" i="1" s="1"/>
  <c r="I1840" i="1" a="1"/>
  <c r="I1840" i="1" s="1"/>
  <c r="H1840" i="1" a="1"/>
  <c r="H1840" i="1" s="1"/>
  <c r="G1840" i="1" a="1"/>
  <c r="G1840" i="1" s="1"/>
  <c r="F1827" i="1" a="1"/>
  <c r="F1827" i="1" s="1"/>
  <c r="I1826" i="1" a="1"/>
  <c r="I1826" i="1" s="1"/>
  <c r="G1824" i="1" a="1"/>
  <c r="G1824" i="1" s="1"/>
  <c r="K1822" i="1" a="1"/>
  <c r="K1822" i="1" s="1"/>
  <c r="J1822" i="1" a="1"/>
  <c r="J1822" i="1" s="1"/>
  <c r="G1822" i="1" a="1"/>
  <c r="G1822" i="1" s="1"/>
  <c r="K1826" i="1" a="1"/>
  <c r="K1826" i="1" s="1"/>
  <c r="H1822" i="1" a="1"/>
  <c r="H1822" i="1" s="1"/>
  <c r="G1826" i="1" a="1"/>
  <c r="G1826" i="1" s="1"/>
  <c r="F1826" i="1" a="1"/>
  <c r="F1826" i="1" s="1"/>
  <c r="J1821" i="1" a="1"/>
  <c r="J1821" i="1" s="1"/>
  <c r="K1824" i="1" a="1"/>
  <c r="K1824" i="1" s="1"/>
  <c r="K1821" i="1" a="1"/>
  <c r="K1821" i="1" s="1"/>
  <c r="I1824" i="1" a="1"/>
  <c r="I1824" i="1" s="1"/>
  <c r="H1824" i="1" a="1"/>
  <c r="H1824" i="1" s="1"/>
  <c r="F1822" i="1" a="1"/>
  <c r="F1822" i="1" s="1"/>
  <c r="H1827" i="1" a="1"/>
  <c r="H1827" i="1" s="1"/>
  <c r="J1824" i="1" a="1"/>
  <c r="J1824" i="1" s="1"/>
  <c r="J1826" i="1" a="1"/>
  <c r="J1826" i="1" s="1"/>
  <c r="H1826" i="1" a="1"/>
  <c r="H1826" i="1" s="1"/>
  <c r="I1821" i="1" a="1"/>
  <c r="I1821" i="1" s="1"/>
  <c r="G1821" i="1" a="1"/>
  <c r="G1821" i="1" s="1"/>
  <c r="F1824" i="1" a="1"/>
  <c r="F1824" i="1" s="1"/>
  <c r="I1822" i="1" a="1"/>
  <c r="I1822" i="1" s="1"/>
  <c r="J1827" i="1" a="1"/>
  <c r="J1827" i="1" s="1"/>
  <c r="H1821" i="1" a="1"/>
  <c r="H1821" i="1" s="1"/>
  <c r="I1827" i="1" a="1"/>
  <c r="I1827" i="1" s="1"/>
  <c r="G1827" i="1" a="1"/>
  <c r="G1827" i="1" s="1"/>
  <c r="F1821" i="1" a="1"/>
  <c r="F1821" i="1" s="1"/>
  <c r="K1897" i="1" a="1"/>
  <c r="K1897" i="1" s="1"/>
  <c r="J1897" i="1" a="1"/>
  <c r="J1897" i="1" s="1"/>
  <c r="I1897" i="1" a="1"/>
  <c r="I1897" i="1" s="1"/>
  <c r="K1895" i="1" a="1"/>
  <c r="K1895" i="1" s="1"/>
  <c r="H1897" i="1" a="1"/>
  <c r="H1897" i="1" s="1"/>
  <c r="G1897" i="1" a="1"/>
  <c r="G1897" i="1" s="1"/>
  <c r="J1895" i="1" a="1"/>
  <c r="J1895" i="1" s="1"/>
  <c r="I1895" i="1" a="1"/>
  <c r="I1895" i="1" s="1"/>
  <c r="F1897" i="1" a="1"/>
  <c r="F1897" i="1" s="1"/>
  <c r="F1895" i="1" a="1"/>
  <c r="F1895" i="1" s="1"/>
  <c r="H1895" i="1" a="1"/>
  <c r="H1895" i="1" s="1"/>
  <c r="G1895" i="1" a="1"/>
  <c r="G1895" i="1" s="1"/>
  <c r="F1891" i="1" a="1"/>
  <c r="F1891" i="1" s="1"/>
  <c r="J1889" i="1" a="1"/>
  <c r="J1889" i="1" s="1"/>
  <c r="H1889" i="1" a="1"/>
  <c r="H1889" i="1" s="1"/>
  <c r="F1887" i="1" a="1"/>
  <c r="F1887" i="1" s="1"/>
  <c r="G1889" i="1" a="1"/>
  <c r="G1889" i="1" s="1"/>
  <c r="K1887" i="1" a="1"/>
  <c r="K1887" i="1" s="1"/>
  <c r="K1893" i="1" a="1"/>
  <c r="K1893" i="1" s="1"/>
  <c r="J1893" i="1" a="1"/>
  <c r="J1893" i="1" s="1"/>
  <c r="F1888" i="1" a="1"/>
  <c r="F1888" i="1" s="1"/>
  <c r="I1893" i="1" a="1"/>
  <c r="I1893" i="1" s="1"/>
  <c r="F1893" i="1" a="1"/>
  <c r="F1893" i="1" s="1"/>
  <c r="J1891" i="1" a="1"/>
  <c r="J1891" i="1" s="1"/>
  <c r="F1889" i="1" a="1"/>
  <c r="F1889" i="1" s="1"/>
  <c r="H1891" i="1" a="1"/>
  <c r="H1891" i="1" s="1"/>
  <c r="J1887" i="1" a="1"/>
  <c r="J1887" i="1" s="1"/>
  <c r="K1888" i="1" a="1"/>
  <c r="K1888" i="1" s="1"/>
  <c r="H1888" i="1" a="1"/>
  <c r="H1888" i="1" s="1"/>
  <c r="G1887" i="1" a="1"/>
  <c r="G1887" i="1" s="1"/>
  <c r="K1891" i="1" a="1"/>
  <c r="K1891" i="1" s="1"/>
  <c r="I1888" i="1" a="1"/>
  <c r="I1888" i="1" s="1"/>
  <c r="G1891" i="1" a="1"/>
  <c r="G1891" i="1" s="1"/>
  <c r="K1889" i="1" a="1"/>
  <c r="K1889" i="1" s="1"/>
  <c r="I1887" i="1" a="1"/>
  <c r="I1887" i="1" s="1"/>
  <c r="J1888" i="1" a="1"/>
  <c r="J1888" i="1" s="1"/>
  <c r="G1888" i="1" a="1"/>
  <c r="G1888" i="1" s="1"/>
  <c r="H1893" i="1" a="1"/>
  <c r="H1893" i="1" s="1"/>
  <c r="I1889" i="1" a="1"/>
  <c r="I1889" i="1" s="1"/>
  <c r="H1887" i="1" a="1"/>
  <c r="H1887" i="1" s="1"/>
  <c r="G1893" i="1" a="1"/>
  <c r="G1893" i="1" s="1"/>
  <c r="I1891" i="1" a="1"/>
  <c r="I1891" i="1" s="1"/>
  <c r="K1039" i="1" a="1"/>
  <c r="K1039" i="1" s="1"/>
  <c r="J1039" i="1" a="1"/>
  <c r="J1039" i="1" s="1"/>
  <c r="I1039" i="1" a="1"/>
  <c r="I1039" i="1" s="1"/>
  <c r="H1039" i="1" a="1"/>
  <c r="H1039" i="1" s="1"/>
  <c r="F1027" i="1" a="1"/>
  <c r="F1027" i="1" s="1"/>
  <c r="H1037" i="1" a="1"/>
  <c r="H1037" i="1" s="1"/>
  <c r="J1030" i="1" a="1"/>
  <c r="J1030" i="1" s="1"/>
  <c r="K1027" i="1" a="1"/>
  <c r="K1027" i="1" s="1"/>
  <c r="G1022" i="1" a="1"/>
  <c r="G1022" i="1" s="1"/>
  <c r="I1025" i="1" a="1"/>
  <c r="I1025" i="1" s="1"/>
  <c r="K1022" i="1" a="1"/>
  <c r="K1022" i="1" s="1"/>
  <c r="J1022" i="1" a="1"/>
  <c r="J1022" i="1" s="1"/>
  <c r="F1037" i="1" a="1"/>
  <c r="F1037" i="1" s="1"/>
  <c r="K1030" i="1" a="1"/>
  <c r="K1030" i="1" s="1"/>
  <c r="F1025" i="1" a="1"/>
  <c r="F1025" i="1" s="1"/>
  <c r="H1030" i="1" a="1"/>
  <c r="H1030" i="1" s="1"/>
  <c r="G1030" i="1" a="1"/>
  <c r="G1030" i="1" s="1"/>
  <c r="F1030" i="1" a="1"/>
  <c r="F1030" i="1" s="1"/>
  <c r="K1025" i="1" a="1"/>
  <c r="K1025" i="1" s="1"/>
  <c r="I1022" i="1" a="1"/>
  <c r="I1022" i="1" s="1"/>
  <c r="I1027" i="1" a="1"/>
  <c r="I1027" i="1" s="1"/>
  <c r="H1027" i="1" a="1"/>
  <c r="H1027" i="1" s="1"/>
  <c r="G1025" i="1" a="1"/>
  <c r="G1025" i="1" s="1"/>
  <c r="F1022" i="1" a="1"/>
  <c r="F1022" i="1" s="1"/>
  <c r="G1039" i="1" a="1"/>
  <c r="G1039" i="1" s="1"/>
  <c r="J1025" i="1" a="1"/>
  <c r="J1025" i="1" s="1"/>
  <c r="H1022" i="1" a="1"/>
  <c r="H1022" i="1" s="1"/>
  <c r="F1039" i="1" a="1"/>
  <c r="F1039" i="1" s="1"/>
  <c r="I1030" i="1" a="1"/>
  <c r="I1030" i="1" s="1"/>
  <c r="J1027" i="1" a="1"/>
  <c r="J1027" i="1" s="1"/>
  <c r="K1037" i="1" a="1"/>
  <c r="K1037" i="1" s="1"/>
  <c r="G1037" i="1" a="1"/>
  <c r="G1037" i="1" s="1"/>
  <c r="H1025" i="1" a="1"/>
  <c r="H1025" i="1" s="1"/>
  <c r="J1037" i="1" a="1"/>
  <c r="J1037" i="1" s="1"/>
  <c r="G1027" i="1" a="1"/>
  <c r="G1027" i="1" s="1"/>
  <c r="I1037" i="1" a="1"/>
  <c r="I1037" i="1" s="1"/>
  <c r="K1006" i="1" a="1"/>
  <c r="K1006" i="1" s="1"/>
  <c r="H1006" i="1" a="1"/>
  <c r="H1006" i="1" s="1"/>
  <c r="I1006" i="1" a="1"/>
  <c r="I1006" i="1" s="1"/>
  <c r="I1052" i="1" s="1" a="1"/>
  <c r="I1052" i="1" s="1"/>
  <c r="J1006" i="1" a="1"/>
  <c r="J1006" i="1" s="1"/>
  <c r="K989" i="1" a="1"/>
  <c r="K989" i="1" s="1"/>
  <c r="J989" i="1" a="1"/>
  <c r="J989" i="1" s="1"/>
  <c r="K997" i="1" a="1"/>
  <c r="K997" i="1" s="1"/>
  <c r="F989" i="1" a="1"/>
  <c r="F989" i="1" s="1"/>
  <c r="F997" i="1" a="1"/>
  <c r="F997" i="1" s="1"/>
  <c r="F1049" i="1" s="1" a="1"/>
  <c r="F1049" i="1" s="1"/>
  <c r="H996" i="1" a="1"/>
  <c r="H996" i="1" s="1"/>
  <c r="G997" i="1" a="1"/>
  <c r="G997" i="1" s="1"/>
  <c r="I996" i="1" a="1"/>
  <c r="I996" i="1" s="1"/>
  <c r="H997" i="1" a="1"/>
  <c r="H997" i="1" s="1"/>
  <c r="H1049" i="1" s="1" a="1"/>
  <c r="H1049" i="1" s="1"/>
  <c r="J996" i="1" a="1"/>
  <c r="J996" i="1" s="1"/>
  <c r="I989" i="1" a="1"/>
  <c r="I989" i="1" s="1"/>
  <c r="J997" i="1" a="1"/>
  <c r="J997" i="1" s="1"/>
  <c r="I997" i="1" a="1"/>
  <c r="I997" i="1" s="1"/>
  <c r="I1049" i="1" s="1" a="1"/>
  <c r="I1049" i="1" s="1"/>
  <c r="K996" i="1" a="1"/>
  <c r="K996" i="1" s="1"/>
  <c r="G996" i="1" a="1"/>
  <c r="G996" i="1" s="1"/>
  <c r="H989" i="1" a="1"/>
  <c r="H989" i="1" s="1"/>
  <c r="G989" i="1" a="1"/>
  <c r="G989" i="1" s="1"/>
  <c r="F996" i="1" a="1"/>
  <c r="F996" i="1" s="1"/>
  <c r="G1006" i="1" a="1"/>
  <c r="G1006" i="1" s="1"/>
  <c r="F1006" i="1" a="1"/>
  <c r="F1006" i="1" s="1"/>
  <c r="K983" i="1" a="1"/>
  <c r="K983" i="1" s="1"/>
  <c r="J983" i="1" a="1"/>
  <c r="J983" i="1" s="1"/>
  <c r="I983" i="1" a="1"/>
  <c r="I983" i="1" s="1"/>
  <c r="H983" i="1" a="1"/>
  <c r="H983" i="1" s="1"/>
  <c r="F983" i="1" a="1"/>
  <c r="F983" i="1" s="1"/>
  <c r="G983" i="1" a="1"/>
  <c r="G983" i="1" s="1"/>
  <c r="K977" i="1" a="1"/>
  <c r="K977" i="1" s="1"/>
  <c r="J977" i="1" a="1"/>
  <c r="J977" i="1" s="1"/>
  <c r="I977" i="1" a="1"/>
  <c r="I977" i="1" s="1"/>
  <c r="H977" i="1" a="1"/>
  <c r="H977" i="1" s="1"/>
  <c r="K976" i="1" a="1"/>
  <c r="K976" i="1" s="1"/>
  <c r="J976" i="1" a="1"/>
  <c r="J976" i="1" s="1"/>
  <c r="K974" i="1" a="1"/>
  <c r="K974" i="1" s="1"/>
  <c r="J974" i="1" a="1"/>
  <c r="J974" i="1" s="1"/>
  <c r="H976" i="1" a="1"/>
  <c r="H976" i="1" s="1"/>
  <c r="G976" i="1" a="1"/>
  <c r="G976" i="1" s="1"/>
  <c r="F976" i="1" a="1"/>
  <c r="F976" i="1" s="1"/>
  <c r="I976" i="1" a="1"/>
  <c r="I976" i="1" s="1"/>
  <c r="G977" i="1" a="1"/>
  <c r="G977" i="1" s="1"/>
  <c r="F977" i="1" a="1"/>
  <c r="F977" i="1" s="1"/>
  <c r="K973" i="1" a="1"/>
  <c r="K973" i="1" s="1"/>
  <c r="G973" i="1" a="1"/>
  <c r="G973" i="1" s="1"/>
  <c r="F973" i="1" a="1"/>
  <c r="F973" i="1" s="1"/>
  <c r="I974" i="1" a="1"/>
  <c r="I974" i="1" s="1"/>
  <c r="H974" i="1" a="1"/>
  <c r="H974" i="1" s="1"/>
  <c r="G974" i="1" a="1"/>
  <c r="G974" i="1" s="1"/>
  <c r="F974" i="1" a="1"/>
  <c r="F974" i="1" s="1"/>
  <c r="J973" i="1" a="1"/>
  <c r="J973" i="1" s="1"/>
  <c r="I973" i="1" a="1"/>
  <c r="I973" i="1" s="1"/>
  <c r="H973" i="1" a="1"/>
  <c r="H973" i="1" s="1"/>
  <c r="K912" i="1" a="1"/>
  <c r="K912" i="1" s="1"/>
  <c r="I914" i="1" a="1"/>
  <c r="I914" i="1" s="1"/>
  <c r="I926" i="1" a="1"/>
  <c r="I926" i="1" s="1"/>
  <c r="K926" i="1" a="1"/>
  <c r="K926" i="1" s="1"/>
  <c r="H926" i="1" a="1"/>
  <c r="H926" i="1" s="1"/>
  <c r="J914" i="1" a="1"/>
  <c r="J914" i="1" s="1"/>
  <c r="H912" i="1" a="1"/>
  <c r="H912" i="1" s="1"/>
  <c r="G914" i="1" a="1"/>
  <c r="G914" i="1" s="1"/>
  <c r="I912" i="1" a="1"/>
  <c r="I912" i="1" s="1"/>
  <c r="F926" i="1" a="1"/>
  <c r="F926" i="1" s="1"/>
  <c r="F914" i="1" a="1"/>
  <c r="F914" i="1" s="1"/>
  <c r="G912" i="1" a="1"/>
  <c r="G912" i="1" s="1"/>
  <c r="H914" i="1" a="1"/>
  <c r="H914" i="1" s="1"/>
  <c r="K914" i="1" a="1"/>
  <c r="K914" i="1" s="1"/>
  <c r="J912" i="1" a="1"/>
  <c r="J912" i="1" s="1"/>
  <c r="F912" i="1" a="1"/>
  <c r="F912" i="1" s="1"/>
  <c r="J926" i="1" a="1"/>
  <c r="J926" i="1" s="1"/>
  <c r="G926" i="1" a="1"/>
  <c r="G926" i="1" s="1"/>
  <c r="J894" i="1" a="1"/>
  <c r="J894" i="1" s="1"/>
  <c r="K882" i="1" a="1"/>
  <c r="K882" i="1" s="1"/>
  <c r="G883" i="1" a="1"/>
  <c r="G883" i="1" s="1"/>
  <c r="H882" i="1" a="1"/>
  <c r="H882" i="1" s="1"/>
  <c r="J882" i="1" a="1"/>
  <c r="J882" i="1" s="1"/>
  <c r="K894" i="1" a="1"/>
  <c r="K894" i="1" s="1"/>
  <c r="G894" i="1" a="1"/>
  <c r="G894" i="1" s="1"/>
  <c r="K883" i="1" a="1"/>
  <c r="K883" i="1" s="1"/>
  <c r="I894" i="1" a="1"/>
  <c r="I894" i="1" s="1"/>
  <c r="H894" i="1" a="1"/>
  <c r="H894" i="1" s="1"/>
  <c r="F894" i="1" a="1"/>
  <c r="F894" i="1" s="1"/>
  <c r="F882" i="1" a="1"/>
  <c r="F882" i="1" s="1"/>
  <c r="H883" i="1" a="1"/>
  <c r="H883" i="1" s="1"/>
  <c r="F883" i="1" a="1"/>
  <c r="F883" i="1" s="1"/>
  <c r="J883" i="1" a="1"/>
  <c r="J883" i="1" s="1"/>
  <c r="G882" i="1" a="1"/>
  <c r="G882" i="1" s="1"/>
  <c r="I883" i="1" a="1"/>
  <c r="I883" i="1" s="1"/>
  <c r="I882" i="1" a="1"/>
  <c r="I882" i="1" s="1"/>
  <c r="G804" i="1" a="1"/>
  <c r="G804" i="1" s="1"/>
  <c r="K802" i="1" a="1"/>
  <c r="K802" i="1" s="1"/>
  <c r="G802" i="1" a="1"/>
  <c r="G802" i="1" s="1"/>
  <c r="J800" i="1" a="1"/>
  <c r="J800" i="1"/>
  <c r="H804" i="1" a="1"/>
  <c r="H804" i="1" s="1"/>
  <c r="I802" i="1" a="1"/>
  <c r="I802" i="1" s="1"/>
  <c r="G800" i="1" a="1"/>
  <c r="G800" i="1" s="1"/>
  <c r="F802" i="1" a="1"/>
  <c r="F802" i="1" s="1"/>
  <c r="H800" i="1" a="1"/>
  <c r="H800" i="1" s="1"/>
  <c r="I804" i="1" a="1"/>
  <c r="I804" i="1" s="1"/>
  <c r="J802" i="1" a="1"/>
  <c r="J802" i="1" s="1"/>
  <c r="G814" i="1" a="1"/>
  <c r="G814" i="1" s="1"/>
  <c r="F800" i="1" a="1"/>
  <c r="F800" i="1" s="1"/>
  <c r="K800" i="1" a="1"/>
  <c r="K800" i="1" s="1"/>
  <c r="K804" i="1" a="1"/>
  <c r="K804" i="1" s="1"/>
  <c r="H802" i="1" a="1"/>
  <c r="H802" i="1" s="1"/>
  <c r="I800" i="1" a="1"/>
  <c r="I800" i="1" s="1"/>
  <c r="F804" i="1" a="1"/>
  <c r="F804" i="1" s="1"/>
  <c r="J804" i="1" a="1"/>
  <c r="J804" i="1" s="1"/>
  <c r="G764" i="1" a="1"/>
  <c r="G764" i="1" s="1"/>
  <c r="F778" i="1" a="1"/>
  <c r="F778" i="1" s="1"/>
  <c r="F777" i="1" s="1"/>
  <c r="F781" i="1" s="1"/>
  <c r="J778" i="1" a="1"/>
  <c r="J778" i="1" s="1"/>
  <c r="J777" i="1" s="1"/>
  <c r="J784" i="1" s="1"/>
  <c r="J785" i="1" s="1"/>
  <c r="I778" i="1" a="1"/>
  <c r="I778" i="1" s="1"/>
  <c r="I777" i="1" s="1"/>
  <c r="H764" i="1" a="1"/>
  <c r="H764" i="1" s="1"/>
  <c r="H814" i="1" s="1" a="1"/>
  <c r="H814" i="1" s="1"/>
  <c r="G778" i="1" a="1"/>
  <c r="G778" i="1" s="1"/>
  <c r="G777" i="1" s="1"/>
  <c r="I764" i="1" a="1"/>
  <c r="I764" i="1" s="1"/>
  <c r="I814" i="1" s="1" a="1"/>
  <c r="I814" i="1" s="1"/>
  <c r="F764" i="1" a="1"/>
  <c r="F764" i="1" s="1"/>
  <c r="F814" i="1" s="1" a="1"/>
  <c r="F814" i="1" s="1"/>
  <c r="J764" i="1" a="1"/>
  <c r="J764" i="1"/>
  <c r="J814" i="1" s="1" a="1"/>
  <c r="J814" i="1" s="1"/>
  <c r="K764" i="1" a="1"/>
  <c r="K764" i="1" s="1"/>
  <c r="K814" i="1" s="1" a="1"/>
  <c r="K814" i="1" s="1"/>
  <c r="K778" i="1" a="1"/>
  <c r="K778" i="1" s="1"/>
  <c r="H778" i="1" a="1"/>
  <c r="H778" i="1" s="1"/>
  <c r="H777" i="1" s="1"/>
  <c r="H1051" i="1" a="1"/>
  <c r="H1051" i="1" s="1"/>
  <c r="G1051" i="1" a="1"/>
  <c r="G1051" i="1" s="1"/>
  <c r="J1051" i="1" a="1"/>
  <c r="J1051" i="1" s="1"/>
  <c r="H1052" i="1" a="1"/>
  <c r="H1052" i="1" s="1"/>
  <c r="I1051" i="1" a="1"/>
  <c r="I1051" i="1" s="1"/>
  <c r="F1051" i="1" a="1"/>
  <c r="F1051" i="1" s="1"/>
  <c r="K1049" i="1" a="1"/>
  <c r="K1049" i="1" s="1"/>
  <c r="K1051" i="1" a="1"/>
  <c r="K1051" i="1" s="1"/>
  <c r="J1052" i="1" a="1"/>
  <c r="J1052" i="1" s="1"/>
  <c r="J1049" i="1" a="1"/>
  <c r="J1049" i="1" s="1"/>
  <c r="G1049" i="1" a="1"/>
  <c r="G1049" i="1" s="1"/>
  <c r="G1052" i="1" a="1"/>
  <c r="G1052" i="1" s="1"/>
  <c r="F1052" i="1" a="1"/>
  <c r="F1052" i="1" s="1"/>
  <c r="K1052" i="1" a="1"/>
  <c r="K1052" i="1" s="1"/>
  <c r="K854" i="1"/>
  <c r="K853" i="1" s="1"/>
  <c r="J854" i="1"/>
  <c r="J853" i="1" s="1"/>
  <c r="I854" i="1"/>
  <c r="H854" i="1"/>
  <c r="G854" i="1"/>
  <c r="G853" i="1" s="1"/>
  <c r="F854" i="1"/>
  <c r="I853" i="1"/>
  <c r="H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7" i="1"/>
  <c r="K784" i="1" s="1"/>
  <c r="K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I673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I398" i="1"/>
  <c r="I518" i="1" s="1"/>
  <c r="H398" i="1"/>
  <c r="H518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I382" i="1"/>
  <c r="I513" i="1" s="1"/>
  <c r="K379" i="1"/>
  <c r="J379" i="1"/>
  <c r="I379" i="1"/>
  <c r="H379" i="1"/>
  <c r="G379" i="1"/>
  <c r="F379" i="1"/>
  <c r="J378" i="1"/>
  <c r="J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J322" i="1"/>
  <c r="J477" i="1" s="1"/>
  <c r="J321" i="1"/>
  <c r="J476" i="1" s="1"/>
  <c r="I321" i="1"/>
  <c r="I476" i="1" s="1"/>
  <c r="I317" i="1"/>
  <c r="I472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7" i="1"/>
  <c r="K126" i="1"/>
  <c r="J126" i="1"/>
  <c r="K124" i="1"/>
  <c r="K123" i="1"/>
  <c r="J123" i="1"/>
  <c r="K122" i="1"/>
  <c r="K121" i="1"/>
  <c r="J121" i="1"/>
  <c r="K120" i="1"/>
  <c r="J120" i="1"/>
  <c r="K118" i="1"/>
  <c r="J118" i="1"/>
  <c r="K117" i="1"/>
  <c r="J117" i="1"/>
  <c r="K116" i="1"/>
  <c r="J116" i="1"/>
  <c r="K115" i="1"/>
  <c r="J115" i="1"/>
  <c r="K114" i="1"/>
  <c r="J113" i="1"/>
  <c r="K393" i="1"/>
  <c r="J393" i="1"/>
  <c r="I393" i="1"/>
  <c r="H393" i="1"/>
  <c r="G393" i="1"/>
  <c r="F393" i="1"/>
  <c r="K288" i="1"/>
  <c r="K398" i="1" s="1"/>
  <c r="K518" i="1" s="1"/>
  <c r="J288" i="1"/>
  <c r="J398" i="1" s="1"/>
  <c r="J518" i="1" s="1"/>
  <c r="I288" i="1"/>
  <c r="H288" i="1"/>
  <c r="G288" i="1"/>
  <c r="F288" i="1"/>
  <c r="K287" i="1"/>
  <c r="K397" i="1" s="1"/>
  <c r="K517" i="1" s="1"/>
  <c r="J287" i="1"/>
  <c r="I287" i="1"/>
  <c r="H287" i="1"/>
  <c r="G287" i="1"/>
  <c r="F287" i="1"/>
  <c r="K285" i="1"/>
  <c r="K384" i="1" s="1"/>
  <c r="K515" i="1" s="1"/>
  <c r="J285" i="1"/>
  <c r="I285" i="1"/>
  <c r="H285" i="1"/>
  <c r="G285" i="1"/>
  <c r="F285" i="1"/>
  <c r="K284" i="1"/>
  <c r="K383" i="1" s="1"/>
  <c r="K514" i="1" s="1"/>
  <c r="J284" i="1"/>
  <c r="I284" i="1"/>
  <c r="H284" i="1"/>
  <c r="G284" i="1"/>
  <c r="F284" i="1"/>
  <c r="K283" i="1"/>
  <c r="K382" i="1" s="1"/>
  <c r="K513" i="1" s="1"/>
  <c r="J283" i="1"/>
  <c r="J382" i="1" s="1"/>
  <c r="J513" i="1" s="1"/>
  <c r="I283" i="1"/>
  <c r="H283" i="1"/>
  <c r="G283" i="1"/>
  <c r="F283" i="1"/>
  <c r="K248" i="1"/>
  <c r="J248" i="1"/>
  <c r="J323" i="1" s="1"/>
  <c r="J478" i="1" s="1"/>
  <c r="I248" i="1"/>
  <c r="H248" i="1"/>
  <c r="G248" i="1"/>
  <c r="F248" i="1"/>
  <c r="K247" i="1"/>
  <c r="K322" i="1" s="1"/>
  <c r="K477" i="1" s="1"/>
  <c r="J247" i="1"/>
  <c r="I247" i="1"/>
  <c r="I322" i="1" s="1"/>
  <c r="I477" i="1" s="1"/>
  <c r="H247" i="1"/>
  <c r="G247" i="1"/>
  <c r="F247" i="1"/>
  <c r="K246" i="1"/>
  <c r="J246" i="1"/>
  <c r="I246" i="1"/>
  <c r="H246" i="1"/>
  <c r="G246" i="1"/>
  <c r="F246" i="1"/>
  <c r="K245" i="1"/>
  <c r="K320" i="1" s="1"/>
  <c r="K475" i="1" s="1"/>
  <c r="J245" i="1"/>
  <c r="I245" i="1"/>
  <c r="I320" i="1" s="1"/>
  <c r="I475" i="1" s="1"/>
  <c r="H245" i="1"/>
  <c r="G245" i="1"/>
  <c r="F245" i="1"/>
  <c r="K244" i="1"/>
  <c r="J244" i="1"/>
  <c r="J319" i="1" s="1"/>
  <c r="J474" i="1" s="1"/>
  <c r="I244" i="1"/>
  <c r="H244" i="1"/>
  <c r="H319" i="1" s="1"/>
  <c r="H474" i="1" s="1"/>
  <c r="G244" i="1"/>
  <c r="F244" i="1"/>
  <c r="K243" i="1"/>
  <c r="K318" i="1" s="1"/>
  <c r="K473" i="1" s="1"/>
  <c r="J243" i="1"/>
  <c r="I243" i="1"/>
  <c r="H243" i="1"/>
  <c r="H318" i="1" s="1"/>
  <c r="H473" i="1" s="1"/>
  <c r="G243" i="1"/>
  <c r="F243" i="1"/>
  <c r="K242" i="1"/>
  <c r="J242" i="1"/>
  <c r="J317" i="1" s="1"/>
  <c r="J472" i="1" s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I210" i="1" s="1"/>
  <c r="H214" i="1"/>
  <c r="H210" i="1" s="1"/>
  <c r="G214" i="1"/>
  <c r="G210" i="1" s="1"/>
  <c r="F214" i="1"/>
  <c r="F210" i="1" s="1"/>
  <c r="K207" i="1"/>
  <c r="K396" i="1" s="1"/>
  <c r="K437" i="1" s="1"/>
  <c r="J207" i="1"/>
  <c r="I207" i="1"/>
  <c r="H207" i="1"/>
  <c r="G207" i="1"/>
  <c r="F207" i="1"/>
  <c r="K205" i="1"/>
  <c r="J205" i="1"/>
  <c r="I205" i="1"/>
  <c r="I378" i="1" s="1"/>
  <c r="I435" i="1" s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G398" i="1" s="1"/>
  <c r="G518" i="1" s="1"/>
  <c r="F170" i="1"/>
  <c r="F398" i="1" s="1"/>
  <c r="F518" i="1" s="1"/>
  <c r="K169" i="1"/>
  <c r="J169" i="1"/>
  <c r="I169" i="1"/>
  <c r="I397" i="1" s="1"/>
  <c r="I517" i="1" s="1"/>
  <c r="H169" i="1"/>
  <c r="H397" i="1" s="1"/>
  <c r="H517" i="1" s="1"/>
  <c r="G169" i="1"/>
  <c r="G397" i="1" s="1"/>
  <c r="G517" i="1" s="1"/>
  <c r="F169" i="1"/>
  <c r="K168" i="1"/>
  <c r="J168" i="1"/>
  <c r="I168" i="1"/>
  <c r="H168" i="1"/>
  <c r="H396" i="1" s="1"/>
  <c r="H437" i="1" s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I384" i="1" s="1"/>
  <c r="I515" i="1" s="1"/>
  <c r="H156" i="1"/>
  <c r="H384" i="1" s="1"/>
  <c r="H515" i="1" s="1"/>
  <c r="G156" i="1"/>
  <c r="G384" i="1" s="1"/>
  <c r="G515" i="1" s="1"/>
  <c r="F156" i="1"/>
  <c r="F384" i="1" s="1"/>
  <c r="F515" i="1" s="1"/>
  <c r="K155" i="1"/>
  <c r="J155" i="1"/>
  <c r="I155" i="1"/>
  <c r="I383" i="1" s="1"/>
  <c r="I514" i="1" s="1"/>
  <c r="H155" i="1"/>
  <c r="H383" i="1" s="1"/>
  <c r="H514" i="1" s="1"/>
  <c r="G155" i="1"/>
  <c r="G383" i="1" s="1"/>
  <c r="G514" i="1" s="1"/>
  <c r="F155" i="1"/>
  <c r="F383" i="1" s="1"/>
  <c r="F514" i="1" s="1"/>
  <c r="K154" i="1"/>
  <c r="J154" i="1"/>
  <c r="I154" i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H378" i="1" s="1"/>
  <c r="H435" i="1" s="1"/>
  <c r="G150" i="1"/>
  <c r="G378" i="1" s="1"/>
  <c r="G435" i="1" s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I139" i="1" s="1" a="1"/>
  <c r="I139" i="1" s="1"/>
  <c r="H132" i="1"/>
  <c r="G132" i="1"/>
  <c r="F132" i="1"/>
  <c r="F139" i="1" s="1" a="1"/>
  <c r="F139" i="1" s="1"/>
  <c r="K131" i="1"/>
  <c r="J131" i="1"/>
  <c r="J138" i="1" s="1" a="1"/>
  <c r="J138" i="1" s="1"/>
  <c r="I131" i="1"/>
  <c r="H131" i="1"/>
  <c r="G131" i="1"/>
  <c r="F131" i="1"/>
  <c r="K130" i="1"/>
  <c r="J130" i="1"/>
  <c r="I130" i="1"/>
  <c r="H130" i="1"/>
  <c r="H137" i="1" s="1" a="1"/>
  <c r="H137" i="1" s="1"/>
  <c r="G130" i="1"/>
  <c r="F130" i="1"/>
  <c r="K129" i="1"/>
  <c r="J129" i="1"/>
  <c r="I129" i="1"/>
  <c r="H129" i="1"/>
  <c r="G129" i="1"/>
  <c r="G136" i="1" s="1" a="1"/>
  <c r="G136" i="1" s="1"/>
  <c r="F129" i="1"/>
  <c r="F136" i="1" s="1" a="1"/>
  <c r="F136" i="1" s="1"/>
  <c r="K95" i="1"/>
  <c r="K127" i="1" s="1"/>
  <c r="J95" i="1"/>
  <c r="I95" i="1"/>
  <c r="I323" i="1" s="1"/>
  <c r="I478" i="1" s="1"/>
  <c r="H95" i="1"/>
  <c r="G95" i="1"/>
  <c r="F95" i="1"/>
  <c r="F127" i="1" s="1"/>
  <c r="K94" i="1"/>
  <c r="J94" i="1"/>
  <c r="I94" i="1"/>
  <c r="I126" i="1" s="1"/>
  <c r="H94" i="1"/>
  <c r="G94" i="1"/>
  <c r="F94" i="1"/>
  <c r="F322" i="1" s="1"/>
  <c r="F477" i="1" s="1"/>
  <c r="K93" i="1"/>
  <c r="J93" i="1"/>
  <c r="I93" i="1"/>
  <c r="H93" i="1"/>
  <c r="G93" i="1"/>
  <c r="F93" i="1"/>
  <c r="K92" i="1"/>
  <c r="J92" i="1"/>
  <c r="J320" i="1" s="1"/>
  <c r="J475" i="1" s="1"/>
  <c r="I92" i="1"/>
  <c r="I124" i="1" s="1"/>
  <c r="H92" i="1"/>
  <c r="G92" i="1"/>
  <c r="F92" i="1"/>
  <c r="K91" i="1"/>
  <c r="J91" i="1"/>
  <c r="I91" i="1"/>
  <c r="I123" i="1" s="1"/>
  <c r="H91" i="1"/>
  <c r="H123" i="1" s="1"/>
  <c r="G91" i="1"/>
  <c r="G123" i="1" s="1"/>
  <c r="F91" i="1"/>
  <c r="K90" i="1"/>
  <c r="J90" i="1"/>
  <c r="J122" i="1" s="1"/>
  <c r="I90" i="1"/>
  <c r="H90" i="1"/>
  <c r="H122" i="1" s="1"/>
  <c r="G90" i="1"/>
  <c r="F90" i="1"/>
  <c r="F318" i="1" s="1"/>
  <c r="F473" i="1" s="1"/>
  <c r="K89" i="1"/>
  <c r="J89" i="1"/>
  <c r="I89" i="1"/>
  <c r="I121" i="1" s="1"/>
  <c r="H89" i="1"/>
  <c r="H121" i="1" s="1"/>
  <c r="G89" i="1"/>
  <c r="G121" i="1" s="1"/>
  <c r="F89" i="1"/>
  <c r="K88" i="1"/>
  <c r="J88" i="1"/>
  <c r="J316" i="1" s="1"/>
  <c r="J471" i="1" s="1"/>
  <c r="I88" i="1"/>
  <c r="I120" i="1" s="1"/>
  <c r="H88" i="1"/>
  <c r="H120" i="1" s="1"/>
  <c r="G88" i="1"/>
  <c r="F88" i="1"/>
  <c r="F316" i="1" s="1"/>
  <c r="F471" i="1" s="1"/>
  <c r="K87" i="1"/>
  <c r="K119" i="1" s="1"/>
  <c r="J87" i="1"/>
  <c r="J119" i="1" s="1"/>
  <c r="I87" i="1"/>
  <c r="I119" i="1" s="1"/>
  <c r="H87" i="1"/>
  <c r="H119" i="1" s="1"/>
  <c r="G87" i="1"/>
  <c r="G119" i="1" s="1"/>
  <c r="F87" i="1"/>
  <c r="F119" i="1" s="1"/>
  <c r="K86" i="1"/>
  <c r="J86" i="1"/>
  <c r="I86" i="1"/>
  <c r="H86" i="1"/>
  <c r="G86" i="1"/>
  <c r="F86" i="1"/>
  <c r="F118" i="1" s="1"/>
  <c r="K85" i="1"/>
  <c r="K313" i="1" s="1"/>
  <c r="K418" i="1" s="1"/>
  <c r="J85" i="1"/>
  <c r="I85" i="1"/>
  <c r="I117" i="1" s="1"/>
  <c r="H85" i="1"/>
  <c r="H117" i="1" s="1"/>
  <c r="G85" i="1"/>
  <c r="G117" i="1" s="1"/>
  <c r="F85" i="1"/>
  <c r="F117" i="1" s="1"/>
  <c r="K84" i="1"/>
  <c r="J84" i="1"/>
  <c r="J312" i="1" s="1"/>
  <c r="J417" i="1" s="1"/>
  <c r="I84" i="1"/>
  <c r="I116" i="1" s="1"/>
  <c r="H84" i="1"/>
  <c r="H116" i="1" s="1"/>
  <c r="G84" i="1"/>
  <c r="F84" i="1"/>
  <c r="F116" i="1" s="1"/>
  <c r="K83" i="1"/>
  <c r="J83" i="1"/>
  <c r="I83" i="1"/>
  <c r="I115" i="1" s="1"/>
  <c r="H83" i="1"/>
  <c r="H115" i="1" s="1"/>
  <c r="G83" i="1"/>
  <c r="G115" i="1" s="1"/>
  <c r="F83" i="1"/>
  <c r="F115" i="1" s="1"/>
  <c r="K82" i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F299" i="1" s="1"/>
  <c r="F463" i="1" s="1"/>
  <c r="K70" i="1"/>
  <c r="K298" i="1" s="1"/>
  <c r="K411" i="1" s="1"/>
  <c r="J70" i="1"/>
  <c r="I70" i="1"/>
  <c r="I298" i="1" s="1"/>
  <c r="I411" i="1" s="1"/>
  <c r="H70" i="1"/>
  <c r="G70" i="1"/>
  <c r="G298" i="1" s="1"/>
  <c r="G411" i="1" s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2040" i="1" a="1"/>
  <c r="J2040" i="1" s="1"/>
  <c r="F2040" i="1" a="1"/>
  <c r="F2040" i="1" s="1"/>
  <c r="I2041" i="1" a="1"/>
  <c r="I2041" i="1" s="1"/>
  <c r="H2041" i="1" a="1"/>
  <c r="H2041" i="1" s="1"/>
  <c r="H2044" i="1" a="1"/>
  <c r="H2044" i="1"/>
  <c r="I2044" i="1" a="1"/>
  <c r="I2044" i="1" s="1"/>
  <c r="K2039" i="1" a="1"/>
  <c r="K2039" i="1"/>
  <c r="H2043" i="1" a="1"/>
  <c r="H2043" i="1" s="1"/>
  <c r="K2040" i="1" a="1"/>
  <c r="K2040" i="1" s="1"/>
  <c r="K2044" i="1" a="1"/>
  <c r="K2044" i="1" s="1"/>
  <c r="F2041" i="1" a="1"/>
  <c r="F2041" i="1" s="1"/>
  <c r="I2042" i="1" a="1"/>
  <c r="I2042" i="1" s="1"/>
  <c r="G2042" i="1" a="1"/>
  <c r="G2042" i="1"/>
  <c r="H2042" i="1" a="1"/>
  <c r="H2042" i="1"/>
  <c r="I2039" i="1" a="1"/>
  <c r="I2039" i="1" s="1"/>
  <c r="J2039" i="1" a="1"/>
  <c r="J2039" i="1" s="1"/>
  <c r="F2042" i="1" a="1"/>
  <c r="F2042" i="1"/>
  <c r="G2040" i="1" a="1"/>
  <c r="G2040" i="1" s="1"/>
  <c r="J2044" i="1" a="1"/>
  <c r="J2044" i="1"/>
  <c r="K2042" i="1" a="1"/>
  <c r="K2042" i="1"/>
  <c r="H2039" i="1" a="1"/>
  <c r="H2039" i="1" s="1"/>
  <c r="G2044" i="1" a="1"/>
  <c r="G2044" i="1"/>
  <c r="F2044" i="1" a="1"/>
  <c r="F2044" i="1" s="1"/>
  <c r="J2042" i="1" a="1"/>
  <c r="J2042" i="1" s="1"/>
  <c r="G2043" i="1" a="1"/>
  <c r="G2043" i="1" s="1"/>
  <c r="I2043" i="1" a="1"/>
  <c r="I2043" i="1"/>
  <c r="K2043" i="1" a="1"/>
  <c r="K2043" i="1" s="1"/>
  <c r="F2043" i="1" a="1"/>
  <c r="F2043" i="1" s="1"/>
  <c r="I2040" i="1" a="1"/>
  <c r="I2040" i="1"/>
  <c r="H2040" i="1" a="1"/>
  <c r="H2040" i="1" s="1"/>
  <c r="J2043" i="1" a="1"/>
  <c r="J2043" i="1" s="1"/>
  <c r="K2041" i="1" a="1"/>
  <c r="K2041" i="1" s="1"/>
  <c r="J2041" i="1" a="1"/>
  <c r="J2041" i="1" s="1"/>
  <c r="G2041" i="1" a="1"/>
  <c r="G2041" i="1" s="1"/>
  <c r="J2029" i="1" a="1"/>
  <c r="J2029" i="1" s="1"/>
  <c r="H2035" i="1" a="1"/>
  <c r="H2035" i="1" s="1"/>
  <c r="K2036" i="1" a="1"/>
  <c r="K2036" i="1"/>
  <c r="H2029" i="1" a="1"/>
  <c r="H2029" i="1" s="1"/>
  <c r="G2039" i="1" a="1"/>
  <c r="G2039" i="1" s="1"/>
  <c r="F2039" i="1" a="1"/>
  <c r="F2039" i="1" s="1"/>
  <c r="F2038" i="1" a="1"/>
  <c r="F2038" i="1"/>
  <c r="F2033" i="1" a="1"/>
  <c r="F2033" i="1" s="1"/>
  <c r="K2038" i="1" a="1"/>
  <c r="K2038" i="1" s="1"/>
  <c r="I2038" i="1" a="1"/>
  <c r="I2038" i="1"/>
  <c r="H2038" i="1" a="1"/>
  <c r="H2038" i="1" s="1"/>
  <c r="K2032" i="1" a="1"/>
  <c r="K2032" i="1" s="1"/>
  <c r="J2037" i="1" a="1"/>
  <c r="J2037" i="1" s="1"/>
  <c r="I2037" i="1" a="1"/>
  <c r="I2037" i="1" s="1"/>
  <c r="K2034" i="1" a="1"/>
  <c r="K2034" i="1"/>
  <c r="K2031" i="1" a="1"/>
  <c r="K2031" i="1"/>
  <c r="F2032" i="1" a="1"/>
  <c r="F2032" i="1" s="1"/>
  <c r="H2037" i="1" a="1"/>
  <c r="H2037" i="1"/>
  <c r="H2036" i="1" a="1"/>
  <c r="H2036" i="1" s="1"/>
  <c r="I2033" i="1" a="1"/>
  <c r="I2033" i="1" s="1"/>
  <c r="F2037" i="1" a="1"/>
  <c r="F2037" i="1" s="1"/>
  <c r="J2036" i="1" a="1"/>
  <c r="J2036" i="1"/>
  <c r="K2035" i="1" a="1"/>
  <c r="K2035" i="1" s="1"/>
  <c r="J2031" i="1" a="1"/>
  <c r="J2031" i="1" s="1"/>
  <c r="I2035" i="1" a="1"/>
  <c r="I2035" i="1"/>
  <c r="G2035" i="1" a="1"/>
  <c r="G2035" i="1" s="1"/>
  <c r="F2035" i="1" a="1"/>
  <c r="F2035" i="1" s="1"/>
  <c r="H2032" i="1" a="1"/>
  <c r="H2032" i="1" s="1"/>
  <c r="J2034" i="1" a="1"/>
  <c r="J2034" i="1" s="1"/>
  <c r="G2030" i="1" a="1"/>
  <c r="G2030" i="1" s="1"/>
  <c r="G2032" i="1" a="1"/>
  <c r="G2032" i="1" s="1"/>
  <c r="I2034" i="1" a="1"/>
  <c r="I2034" i="1" s="1"/>
  <c r="J2032" i="1" a="1"/>
  <c r="J2032" i="1"/>
  <c r="F2030" i="1" a="1"/>
  <c r="F2030" i="1" s="1"/>
  <c r="G2029" i="1" a="1"/>
  <c r="G2029" i="1" s="1"/>
  <c r="F2034" i="1" a="1"/>
  <c r="F2034" i="1"/>
  <c r="K2033" i="1" a="1"/>
  <c r="K2033" i="1" s="1"/>
  <c r="G2031" i="1" a="1"/>
  <c r="G2031" i="1" s="1"/>
  <c r="I2030" i="1" a="1"/>
  <c r="I2030" i="1"/>
  <c r="G2033" i="1" a="1"/>
  <c r="G2033" i="1"/>
  <c r="K2029" i="1" a="1"/>
  <c r="K2029" i="1" s="1"/>
  <c r="F2031" i="1" a="1"/>
  <c r="F2031" i="1"/>
  <c r="K2030" i="1" a="1"/>
  <c r="K2030" i="1"/>
  <c r="F2029" i="1" a="1"/>
  <c r="F2029" i="1" s="1"/>
  <c r="I2036" i="1" a="1"/>
  <c r="I2036" i="1"/>
  <c r="H2030" i="1" a="1"/>
  <c r="H2030" i="1"/>
  <c r="G2036" i="1" a="1"/>
  <c r="G2036" i="1" s="1"/>
  <c r="H2034" i="1" a="1"/>
  <c r="H2034" i="1" s="1"/>
  <c r="I2032" i="1" a="1"/>
  <c r="I2032" i="1"/>
  <c r="H2033" i="1" a="1"/>
  <c r="H2033" i="1" s="1"/>
  <c r="G2034" i="1" a="1"/>
  <c r="G2034" i="1"/>
  <c r="F2036" i="1" a="1"/>
  <c r="F2036" i="1"/>
  <c r="H2031" i="1" a="1"/>
  <c r="H2031" i="1" s="1"/>
  <c r="J2035" i="1" a="1"/>
  <c r="J2035" i="1"/>
  <c r="J2033" i="1" a="1"/>
  <c r="J2033" i="1" s="1"/>
  <c r="J2038" i="1" a="1"/>
  <c r="J2038" i="1" s="1"/>
  <c r="I2031" i="1" a="1"/>
  <c r="I2031" i="1" s="1"/>
  <c r="G2038" i="1" a="1"/>
  <c r="G2038" i="1"/>
  <c r="K2037" i="1" a="1"/>
  <c r="K2037" i="1" s="1"/>
  <c r="G2037" i="1" a="1"/>
  <c r="G2037" i="1" s="1"/>
  <c r="J2030" i="1" a="1"/>
  <c r="J2030" i="1"/>
  <c r="I2029" i="1" a="1"/>
  <c r="I2029" i="1" s="1"/>
  <c r="H2024" i="1" a="1"/>
  <c r="H2024" i="1" s="1"/>
  <c r="H2023" i="1" s="1" a="1"/>
  <c r="H2023" i="1" s="1"/>
  <c r="G2020" i="1" a="1"/>
  <c r="G2020" i="1" s="1"/>
  <c r="F2020" i="1" a="1"/>
  <c r="F2020" i="1" s="1"/>
  <c r="G2027" i="1" a="1"/>
  <c r="G2027" i="1" s="1"/>
  <c r="G2026" i="1" s="1" a="1"/>
  <c r="G2026" i="1" s="1"/>
  <c r="F2027" i="1" a="1"/>
  <c r="F2027" i="1" s="1"/>
  <c r="F2026" i="1" s="1" a="1"/>
  <c r="F2026" i="1" s="1"/>
  <c r="K2021" i="1" a="1"/>
  <c r="K2021" i="1"/>
  <c r="J2026" i="1" a="1"/>
  <c r="J2026" i="1" s="1"/>
  <c r="K2020" i="1" a="1"/>
  <c r="K2020" i="1" s="1"/>
  <c r="J2021" i="1" a="1"/>
  <c r="J2021" i="1" s="1"/>
  <c r="K2024" i="1" a="1"/>
  <c r="K2024" i="1" s="1"/>
  <c r="K2023" i="1" s="1" a="1"/>
  <c r="K2023" i="1" s="1"/>
  <c r="J2024" i="1" a="1"/>
  <c r="J2024" i="1"/>
  <c r="J2023" i="1" s="1" a="1"/>
  <c r="J2023" i="1" s="1"/>
  <c r="J2020" i="1" a="1"/>
  <c r="J2020" i="1" s="1"/>
  <c r="F2021" i="1" a="1"/>
  <c r="F2021" i="1"/>
  <c r="G2024" i="1" a="1"/>
  <c r="G2024" i="1" s="1"/>
  <c r="G2023" i="1" s="1" a="1"/>
  <c r="G2023" i="1" s="1"/>
  <c r="I2021" i="1" a="1"/>
  <c r="I2021" i="1"/>
  <c r="I2020" i="1" a="1"/>
  <c r="I2020" i="1" s="1"/>
  <c r="H2020" i="1" a="1"/>
  <c r="H2020" i="1" s="1"/>
  <c r="G2021" i="1" a="1"/>
  <c r="G2021" i="1" s="1"/>
  <c r="F2024" i="1" a="1"/>
  <c r="F2024" i="1" s="1"/>
  <c r="F2023" i="1" s="1" a="1"/>
  <c r="F2023" i="1" s="1"/>
  <c r="K2027" i="1" a="1"/>
  <c r="K2027" i="1" s="1"/>
  <c r="K2026" i="1" s="1" a="1"/>
  <c r="K2026" i="1" s="1"/>
  <c r="J2027" i="1" a="1"/>
  <c r="J2027" i="1"/>
  <c r="I2027" i="1" a="1"/>
  <c r="I2027" i="1"/>
  <c r="I2026" i="1" s="1" a="1"/>
  <c r="I2026" i="1" s="1"/>
  <c r="H2021" i="1" a="1"/>
  <c r="H2021" i="1" s="1"/>
  <c r="H2027" i="1" a="1"/>
  <c r="H2027" i="1" s="1"/>
  <c r="H2026" i="1" s="1" a="1"/>
  <c r="H2026" i="1" s="1"/>
  <c r="I2024" i="1" a="1"/>
  <c r="I2024" i="1" s="1"/>
  <c r="I2023" i="1" s="1" a="1"/>
  <c r="I2023" i="1" s="1"/>
  <c r="K2018" i="1" a="1"/>
  <c r="K2018" i="1"/>
  <c r="J2018" i="1" a="1"/>
  <c r="J2018" i="1"/>
  <c r="G2018" i="1" a="1"/>
  <c r="G2018" i="1" s="1"/>
  <c r="I2018" i="1" a="1"/>
  <c r="I2018" i="1"/>
  <c r="H2018" i="1" a="1"/>
  <c r="H2018" i="1" s="1"/>
  <c r="F2018" i="1" a="1"/>
  <c r="F2018" i="1" s="1"/>
  <c r="J30" i="1" a="1"/>
  <c r="J30" i="1" s="1"/>
  <c r="K31" i="1" a="1"/>
  <c r="K31" i="1"/>
  <c r="J31" i="1" a="1"/>
  <c r="J31" i="1" s="1"/>
  <c r="F31" i="1" a="1"/>
  <c r="F31" i="1" s="1"/>
  <c r="K30" i="1" a="1"/>
  <c r="K30" i="1"/>
  <c r="H31" i="1" a="1"/>
  <c r="H31" i="1" s="1"/>
  <c r="I31" i="1" a="1"/>
  <c r="I31" i="1" s="1"/>
  <c r="G31" i="1" a="1"/>
  <c r="G31" i="1" s="1"/>
  <c r="I30" i="1" a="1"/>
  <c r="I30" i="1" s="1"/>
  <c r="H30" i="1" a="1"/>
  <c r="H30" i="1" s="1"/>
  <c r="G30" i="1" a="1"/>
  <c r="G30" i="1" s="1"/>
  <c r="F30" i="1" a="1"/>
  <c r="F30" i="1" s="1"/>
  <c r="K636" i="1" a="1"/>
  <c r="K636" i="1"/>
  <c r="J636" i="1" a="1"/>
  <c r="J636" i="1" s="1"/>
  <c r="I636" i="1" a="1"/>
  <c r="I636" i="1" s="1"/>
  <c r="H636" i="1" a="1"/>
  <c r="H636" i="1"/>
  <c r="G1704" i="1" a="1"/>
  <c r="G1704" i="1" s="1"/>
  <c r="K1703" i="1" a="1"/>
  <c r="K1703" i="1" s="1"/>
  <c r="H1704" i="1" a="1"/>
  <c r="H1704" i="1"/>
  <c r="J1703" i="1" a="1"/>
  <c r="J1703" i="1"/>
  <c r="F1704" i="1" a="1"/>
  <c r="F1704" i="1" s="1"/>
  <c r="K1704" i="1" a="1"/>
  <c r="K1704" i="1"/>
  <c r="I1704" i="1" a="1"/>
  <c r="I1704" i="1"/>
  <c r="J1704" i="1" a="1"/>
  <c r="J1704" i="1" s="1"/>
  <c r="I1703" i="1" a="1"/>
  <c r="I1703" i="1"/>
  <c r="H1703" i="1" a="1"/>
  <c r="H1703" i="1"/>
  <c r="F1703" i="1" a="1"/>
  <c r="F1703" i="1" s="1"/>
  <c r="G1703" i="1" a="1"/>
  <c r="G1703" i="1" s="1"/>
  <c r="J635" i="1" a="1"/>
  <c r="J635" i="1"/>
  <c r="F630" i="1" a="1"/>
  <c r="F630" i="1" s="1"/>
  <c r="I633" i="1" a="1"/>
  <c r="I633" i="1"/>
  <c r="G628" i="1" a="1"/>
  <c r="G628" i="1"/>
  <c r="G633" i="1" a="1"/>
  <c r="G633" i="1" s="1"/>
  <c r="K631" i="1" a="1"/>
  <c r="K631" i="1"/>
  <c r="I635" i="1" a="1"/>
  <c r="I635" i="1" s="1"/>
  <c r="F635" i="1" a="1"/>
  <c r="F635" i="1" s="1"/>
  <c r="K633" i="1" a="1"/>
  <c r="K633" i="1" s="1"/>
  <c r="K630" i="1" a="1"/>
  <c r="K630" i="1"/>
  <c r="K628" i="1" a="1"/>
  <c r="K628" i="1" s="1"/>
  <c r="H633" i="1" a="1"/>
  <c r="H633" i="1" s="1"/>
  <c r="F633" i="1" a="1"/>
  <c r="F633" i="1"/>
  <c r="J631" i="1" a="1"/>
  <c r="J631" i="1" s="1"/>
  <c r="G631" i="1" a="1"/>
  <c r="G631" i="1" s="1"/>
  <c r="I630" i="1" a="1"/>
  <c r="I630" i="1" s="1"/>
  <c r="J628" i="1" a="1"/>
  <c r="J628" i="1" s="1"/>
  <c r="H628" i="1" a="1"/>
  <c r="H628" i="1" s="1"/>
  <c r="F628" i="1" a="1"/>
  <c r="F628" i="1" s="1"/>
  <c r="H630" i="1" a="1"/>
  <c r="H630" i="1" s="1"/>
  <c r="I628" i="1" a="1"/>
  <c r="I628" i="1"/>
  <c r="I631" i="1" a="1"/>
  <c r="I631" i="1" s="1"/>
  <c r="H635" i="1" a="1"/>
  <c r="H635" i="1" s="1"/>
  <c r="J633" i="1" a="1"/>
  <c r="J633" i="1"/>
  <c r="J627" i="1" a="1"/>
  <c r="J627" i="1" s="1"/>
  <c r="J630" i="1" a="1"/>
  <c r="J630" i="1" s="1"/>
  <c r="H631" i="1" a="1"/>
  <c r="H631" i="1"/>
  <c r="G636" i="1" a="1"/>
  <c r="G636" i="1"/>
  <c r="F636" i="1" a="1"/>
  <c r="F636" i="1" s="1"/>
  <c r="K635" i="1" a="1"/>
  <c r="K635" i="1"/>
  <c r="G635" i="1" a="1"/>
  <c r="G635" i="1"/>
  <c r="F631" i="1" a="1"/>
  <c r="F631" i="1" s="1"/>
  <c r="G630" i="1" a="1"/>
  <c r="G630" i="1"/>
  <c r="K627" i="1" a="1"/>
  <c r="K627" i="1"/>
  <c r="F623" i="1" a="1"/>
  <c r="F623" i="1" s="1"/>
  <c r="K623" i="1" a="1"/>
  <c r="K623" i="1" s="1"/>
  <c r="J621" i="1" a="1"/>
  <c r="J621" i="1"/>
  <c r="I627" i="1" a="1"/>
  <c r="I627" i="1" s="1"/>
  <c r="H627" i="1" a="1"/>
  <c r="H627" i="1"/>
  <c r="G627" i="1" a="1"/>
  <c r="G627" i="1"/>
  <c r="F627" i="1" a="1"/>
  <c r="F627" i="1" s="1"/>
  <c r="H623" i="1" a="1"/>
  <c r="H623" i="1"/>
  <c r="K626" i="1" a="1"/>
  <c r="K626" i="1" s="1"/>
  <c r="J626" i="1" a="1"/>
  <c r="J626" i="1" s="1"/>
  <c r="I626" i="1" a="1"/>
  <c r="I626" i="1" s="1"/>
  <c r="H626" i="1" a="1"/>
  <c r="H626" i="1"/>
  <c r="G626" i="1" a="1"/>
  <c r="G626" i="1" s="1"/>
  <c r="K625" i="1" a="1"/>
  <c r="K625" i="1" s="1"/>
  <c r="I623" i="1" a="1"/>
  <c r="I623" i="1"/>
  <c r="K621" i="1" a="1"/>
  <c r="K621" i="1" s="1"/>
  <c r="J625" i="1" a="1"/>
  <c r="J625" i="1" s="1"/>
  <c r="I625" i="1" a="1"/>
  <c r="I625" i="1" s="1"/>
  <c r="G625" i="1" a="1"/>
  <c r="G625" i="1" s="1"/>
  <c r="G623" i="1" a="1"/>
  <c r="G623" i="1" s="1"/>
  <c r="F626" i="1" a="1"/>
  <c r="F626" i="1" s="1"/>
  <c r="H625" i="1" a="1"/>
  <c r="H625" i="1" s="1"/>
  <c r="F625" i="1" a="1"/>
  <c r="F625" i="1"/>
  <c r="J623" i="1" a="1"/>
  <c r="J623" i="1" s="1"/>
  <c r="G620" i="1" a="1"/>
  <c r="G620" i="1" s="1"/>
  <c r="I617" i="1" a="1"/>
  <c r="I617" i="1"/>
  <c r="I616" i="1" a="1"/>
  <c r="I616" i="1" s="1"/>
  <c r="F621" i="1" a="1"/>
  <c r="F621" i="1" s="1"/>
  <c r="F618" i="1" a="1"/>
  <c r="F618" i="1"/>
  <c r="G616" i="1" a="1"/>
  <c r="G616" i="1"/>
  <c r="K620" i="1" a="1"/>
  <c r="K620" i="1" s="1"/>
  <c r="K618" i="1" a="1"/>
  <c r="K618" i="1"/>
  <c r="I618" i="1" a="1"/>
  <c r="I618" i="1"/>
  <c r="H618" i="1" a="1"/>
  <c r="H618" i="1" s="1"/>
  <c r="G618" i="1" a="1"/>
  <c r="G618" i="1"/>
  <c r="J617" i="1" a="1"/>
  <c r="J617" i="1"/>
  <c r="H617" i="1" a="1"/>
  <c r="H617" i="1" s="1"/>
  <c r="G617" i="1" a="1"/>
  <c r="G617" i="1" s="1"/>
  <c r="F617" i="1" a="1"/>
  <c r="F617" i="1"/>
  <c r="J616" i="1" a="1"/>
  <c r="J616" i="1" s="1"/>
  <c r="F616" i="1" a="1"/>
  <c r="F616" i="1"/>
  <c r="K615" i="1" a="1"/>
  <c r="K615" i="1"/>
  <c r="J615" i="1" a="1"/>
  <c r="J615" i="1" s="1"/>
  <c r="H615" i="1" a="1"/>
  <c r="H615" i="1"/>
  <c r="G615" i="1" a="1"/>
  <c r="G615" i="1" s="1"/>
  <c r="F615" i="1" a="1"/>
  <c r="F615" i="1" s="1"/>
  <c r="I621" i="1" a="1"/>
  <c r="I621" i="1" s="1"/>
  <c r="H616" i="1" a="1"/>
  <c r="H616" i="1"/>
  <c r="F620" i="1" a="1"/>
  <c r="F620" i="1" s="1"/>
  <c r="J618" i="1" a="1"/>
  <c r="J618" i="1" s="1"/>
  <c r="K616" i="1" a="1"/>
  <c r="K616" i="1"/>
  <c r="G621" i="1" a="1"/>
  <c r="G621" i="1" s="1"/>
  <c r="I615" i="1" a="1"/>
  <c r="I615" i="1" s="1"/>
  <c r="I620" i="1" a="1"/>
  <c r="I620" i="1" s="1"/>
  <c r="K617" i="1" a="1"/>
  <c r="K617" i="1" s="1"/>
  <c r="H621" i="1" a="1"/>
  <c r="H621" i="1" s="1"/>
  <c r="J620" i="1" a="1"/>
  <c r="J620" i="1" s="1"/>
  <c r="H620" i="1" a="1"/>
  <c r="H620" i="1" s="1"/>
  <c r="I605" i="1" a="1"/>
  <c r="I605" i="1"/>
  <c r="H605" i="1" a="1"/>
  <c r="H605" i="1" s="1"/>
  <c r="J604" i="1" a="1"/>
  <c r="J604" i="1" s="1"/>
  <c r="K594" i="1" a="1"/>
  <c r="K594" i="1"/>
  <c r="H594" i="1" a="1"/>
  <c r="H594" i="1" s="1"/>
  <c r="J601" i="1" a="1"/>
  <c r="J601" i="1" s="1"/>
  <c r="G601" i="1" a="1"/>
  <c r="G601" i="1"/>
  <c r="K600" i="1" a="1"/>
  <c r="K600" i="1"/>
  <c r="I594" i="1" a="1"/>
  <c r="I594" i="1" s="1"/>
  <c r="K593" i="1" a="1"/>
  <c r="K593" i="1"/>
  <c r="H593" i="1" a="1"/>
  <c r="H593" i="1"/>
  <c r="G593" i="1" a="1"/>
  <c r="G593" i="1" s="1"/>
  <c r="I608" i="1" a="1"/>
  <c r="I608" i="1"/>
  <c r="K607" i="1" a="1"/>
  <c r="K607" i="1"/>
  <c r="H604" i="1" a="1"/>
  <c r="H604" i="1" s="1"/>
  <c r="H601" i="1" a="1"/>
  <c r="H601" i="1" s="1"/>
  <c r="G600" i="1" a="1"/>
  <c r="G600" i="1"/>
  <c r="J594" i="1" a="1"/>
  <c r="J594" i="1" s="1"/>
  <c r="G607" i="1" a="1"/>
  <c r="G607" i="1"/>
  <c r="J600" i="1" a="1"/>
  <c r="J600" i="1"/>
  <c r="G605" i="1" a="1"/>
  <c r="G605" i="1" s="1"/>
  <c r="K608" i="1" a="1"/>
  <c r="K608" i="1"/>
  <c r="J608" i="1" a="1"/>
  <c r="J608" i="1" s="1"/>
  <c r="G608" i="1" a="1"/>
  <c r="G608" i="1" s="1"/>
  <c r="J605" i="1" a="1"/>
  <c r="J605" i="1" s="1"/>
  <c r="J593" i="1" a="1"/>
  <c r="J593" i="1"/>
  <c r="G604" i="1" a="1"/>
  <c r="G604" i="1" s="1"/>
  <c r="H600" i="1" a="1"/>
  <c r="H600" i="1" s="1"/>
  <c r="F608" i="1" a="1"/>
  <c r="F608" i="1"/>
  <c r="K604" i="1" a="1"/>
  <c r="K604" i="1" s="1"/>
  <c r="F604" i="1" a="1"/>
  <c r="F604" i="1" s="1"/>
  <c r="J607" i="1" a="1"/>
  <c r="J607" i="1" s="1"/>
  <c r="I607" i="1" a="1"/>
  <c r="I607" i="1" s="1"/>
  <c r="K601" i="1" a="1"/>
  <c r="K601" i="1" s="1"/>
  <c r="K605" i="1" a="1"/>
  <c r="K605" i="1" s="1"/>
  <c r="H607" i="1" a="1"/>
  <c r="H607" i="1" s="1"/>
  <c r="I604" i="1" a="1"/>
  <c r="I604" i="1"/>
  <c r="F600" i="1" a="1"/>
  <c r="F600" i="1" s="1"/>
  <c r="G594" i="1" a="1"/>
  <c r="G594" i="1" s="1"/>
  <c r="I600" i="1" a="1"/>
  <c r="I600" i="1"/>
  <c r="F594" i="1" a="1"/>
  <c r="F594" i="1" s="1"/>
  <c r="F605" i="1" a="1"/>
  <c r="F605" i="1" s="1"/>
  <c r="F607" i="1" a="1"/>
  <c r="F607" i="1"/>
  <c r="I601" i="1" a="1"/>
  <c r="I601" i="1"/>
  <c r="I593" i="1" a="1"/>
  <c r="I593" i="1" s="1"/>
  <c r="F601" i="1" a="1"/>
  <c r="F601" i="1"/>
  <c r="H608" i="1" a="1"/>
  <c r="H608" i="1"/>
  <c r="J582" i="1" a="1"/>
  <c r="J582" i="1" s="1"/>
  <c r="J586" i="1" a="1"/>
  <c r="J586" i="1"/>
  <c r="K587" i="1" a="1"/>
  <c r="K587" i="1"/>
  <c r="J587" i="1" a="1"/>
  <c r="J587" i="1" s="1"/>
  <c r="J591" i="1" a="1"/>
  <c r="J591" i="1" s="1"/>
  <c r="H583" i="1" a="1"/>
  <c r="H583" i="1"/>
  <c r="H587" i="1" a="1"/>
  <c r="H587" i="1" s="1"/>
  <c r="I586" i="1" a="1"/>
  <c r="I586" i="1"/>
  <c r="F582" i="1" a="1"/>
  <c r="F582" i="1"/>
  <c r="I591" i="1" a="1"/>
  <c r="I591" i="1" s="1"/>
  <c r="K590" i="1" a="1"/>
  <c r="K590" i="1"/>
  <c r="K582" i="1" a="1"/>
  <c r="K582" i="1" s="1"/>
  <c r="H591" i="1" a="1"/>
  <c r="H591" i="1" s="1"/>
  <c r="H582" i="1" a="1"/>
  <c r="H582" i="1" s="1"/>
  <c r="F591" i="1" a="1"/>
  <c r="F591" i="1"/>
  <c r="J590" i="1" a="1"/>
  <c r="J590" i="1" s="1"/>
  <c r="I590" i="1" a="1"/>
  <c r="I590" i="1" s="1"/>
  <c r="G590" i="1" a="1"/>
  <c r="G590" i="1"/>
  <c r="G587" i="1" a="1"/>
  <c r="G587" i="1" s="1"/>
  <c r="H586" i="1" a="1"/>
  <c r="H586" i="1" s="1"/>
  <c r="K583" i="1" a="1"/>
  <c r="K583" i="1" s="1"/>
  <c r="J583" i="1" a="1"/>
  <c r="J583" i="1" s="1"/>
  <c r="I583" i="1" a="1"/>
  <c r="I583" i="1" s="1"/>
  <c r="I582" i="1" a="1"/>
  <c r="I582" i="1" s="1"/>
  <c r="G591" i="1" a="1"/>
  <c r="G591" i="1" s="1"/>
  <c r="F590" i="1" a="1"/>
  <c r="F590" i="1"/>
  <c r="I587" i="1" a="1"/>
  <c r="I587" i="1" s="1"/>
  <c r="K586" i="1" a="1"/>
  <c r="K586" i="1" s="1"/>
  <c r="G586" i="1" a="1"/>
  <c r="G586" i="1"/>
  <c r="F586" i="1" a="1"/>
  <c r="F586" i="1" s="1"/>
  <c r="G582" i="1" a="1"/>
  <c r="G582" i="1" s="1"/>
  <c r="F583" i="1" a="1"/>
  <c r="F583" i="1"/>
  <c r="F593" i="1" a="1"/>
  <c r="F593" i="1"/>
  <c r="H590" i="1" a="1"/>
  <c r="H590" i="1" s="1"/>
  <c r="K591" i="1" a="1"/>
  <c r="K591" i="1"/>
  <c r="F587" i="1" a="1"/>
  <c r="F587" i="1"/>
  <c r="G583" i="1" a="1"/>
  <c r="G583" i="1" s="1"/>
  <c r="J741" i="1" a="1"/>
  <c r="J741" i="1"/>
  <c r="H741" i="1" a="1"/>
  <c r="H741" i="1" s="1"/>
  <c r="G741" i="1" a="1"/>
  <c r="G741" i="1"/>
  <c r="F741" i="1" a="1"/>
  <c r="F741" i="1" s="1"/>
  <c r="K741" i="1" a="1"/>
  <c r="K741" i="1" s="1"/>
  <c r="I741" i="1" a="1"/>
  <c r="I741" i="1" s="1"/>
  <c r="I738" i="1" a="1"/>
  <c r="I738" i="1"/>
  <c r="J738" i="1" a="1"/>
  <c r="J738" i="1" s="1"/>
  <c r="H738" i="1" a="1"/>
  <c r="H738" i="1" s="1"/>
  <c r="G738" i="1" a="1"/>
  <c r="G738" i="1"/>
  <c r="F738" i="1" a="1"/>
  <c r="F738" i="1"/>
  <c r="K738" i="1" a="1"/>
  <c r="K738" i="1" s="1"/>
  <c r="J725" i="1" a="1"/>
  <c r="J725" i="1"/>
  <c r="J722" i="1" a="1"/>
  <c r="J722" i="1"/>
  <c r="G718" i="1" a="1"/>
  <c r="G718" i="1" s="1"/>
  <c r="G740" i="1" s="1" a="1"/>
  <c r="G740" i="1" s="1"/>
  <c r="G742" i="1" s="1" a="1"/>
  <c r="G742" i="1" s="1"/>
  <c r="F722" i="1" a="1"/>
  <c r="F722" i="1"/>
  <c r="J718" i="1" a="1"/>
  <c r="J718" i="1"/>
  <c r="G725" i="1" a="1"/>
  <c r="G725" i="1" s="1"/>
  <c r="K718" i="1" a="1"/>
  <c r="K718" i="1" s="1"/>
  <c r="F725" i="1" a="1"/>
  <c r="F725" i="1" s="1"/>
  <c r="G722" i="1" a="1"/>
  <c r="G722" i="1" s="1"/>
  <c r="H722" i="1" a="1"/>
  <c r="H722" i="1"/>
  <c r="I725" i="1" a="1"/>
  <c r="I725" i="1" s="1"/>
  <c r="K722" i="1" a="1"/>
  <c r="K722" i="1" s="1"/>
  <c r="I722" i="1" a="1"/>
  <c r="I722" i="1" s="1"/>
  <c r="H718" i="1" a="1"/>
  <c r="H718" i="1"/>
  <c r="H725" i="1" a="1"/>
  <c r="H725" i="1" s="1"/>
  <c r="K725" i="1" a="1"/>
  <c r="K725" i="1" s="1"/>
  <c r="I718" i="1" a="1"/>
  <c r="I718" i="1"/>
  <c r="J716" i="1" a="1"/>
  <c r="J716" i="1" s="1"/>
  <c r="J714" i="1" a="1"/>
  <c r="J714" i="1"/>
  <c r="I714" i="1" a="1"/>
  <c r="I714" i="1"/>
  <c r="F718" i="1" a="1"/>
  <c r="F718" i="1" s="1"/>
  <c r="H716" i="1" a="1"/>
  <c r="H716" i="1" s="1"/>
  <c r="K717" i="1" a="1"/>
  <c r="K717" i="1"/>
  <c r="H717" i="1" a="1"/>
  <c r="H717" i="1" s="1"/>
  <c r="I716" i="1" a="1"/>
  <c r="I716" i="1"/>
  <c r="I724" i="1" s="1" a="1"/>
  <c r="I724" i="1" s="1"/>
  <c r="I726" i="1" s="1" a="1"/>
  <c r="I726" i="1" s="1"/>
  <c r="J717" i="1" a="1"/>
  <c r="J717" i="1"/>
  <c r="F717" i="1" a="1"/>
  <c r="F717" i="1" s="1"/>
  <c r="G716" i="1" a="1"/>
  <c r="G716" i="1"/>
  <c r="K714" i="1" a="1"/>
  <c r="K714" i="1" s="1"/>
  <c r="H714" i="1" a="1"/>
  <c r="H714" i="1" s="1"/>
  <c r="F714" i="1" a="1"/>
  <c r="F714" i="1" s="1"/>
  <c r="G714" i="1" a="1"/>
  <c r="G714" i="1"/>
  <c r="G717" i="1" a="1"/>
  <c r="G717" i="1" s="1"/>
  <c r="F716" i="1" a="1"/>
  <c r="F716" i="1" s="1"/>
  <c r="I717" i="1" a="1"/>
  <c r="I717" i="1"/>
  <c r="K716" i="1" a="1"/>
  <c r="K716" i="1" s="1"/>
  <c r="K709" i="1" a="1"/>
  <c r="K709" i="1" s="1"/>
  <c r="F694" i="1" a="1"/>
  <c r="F694" i="1" s="1"/>
  <c r="J694" i="1" a="1"/>
  <c r="J694" i="1" s="1"/>
  <c r="K707" i="1" a="1"/>
  <c r="K707" i="1"/>
  <c r="J707" i="1" a="1"/>
  <c r="J707" i="1"/>
  <c r="I707" i="1" a="1"/>
  <c r="I707" i="1" s="1"/>
  <c r="H707" i="1" a="1"/>
  <c r="H707" i="1"/>
  <c r="G707" i="1" a="1"/>
  <c r="G707" i="1" s="1"/>
  <c r="I694" i="1" a="1"/>
  <c r="I694" i="1" s="1"/>
  <c r="J695" i="1" a="1"/>
  <c r="J695" i="1" s="1"/>
  <c r="K694" i="1" a="1"/>
  <c r="K694" i="1"/>
  <c r="H695" i="1" a="1"/>
  <c r="H695" i="1" s="1"/>
  <c r="H694" i="1" a="1"/>
  <c r="H694" i="1" s="1"/>
  <c r="G694" i="1" a="1"/>
  <c r="G694" i="1" s="1"/>
  <c r="F695" i="1" a="1"/>
  <c r="F695" i="1" s="1"/>
  <c r="J709" i="1" a="1"/>
  <c r="J709" i="1" s="1"/>
  <c r="F709" i="1" a="1"/>
  <c r="F709" i="1"/>
  <c r="G695" i="1" a="1"/>
  <c r="G695" i="1" s="1"/>
  <c r="K695" i="1" a="1"/>
  <c r="K695" i="1"/>
  <c r="I709" i="1" a="1"/>
  <c r="I709" i="1" s="1"/>
  <c r="H709" i="1" a="1"/>
  <c r="H709" i="1" s="1"/>
  <c r="G709" i="1" a="1"/>
  <c r="G709" i="1"/>
  <c r="I695" i="1" a="1"/>
  <c r="I695" i="1"/>
  <c r="F707" i="1" a="1"/>
  <c r="F707" i="1" s="1"/>
  <c r="G685" i="1" a="1"/>
  <c r="G685" i="1"/>
  <c r="F685" i="1" a="1"/>
  <c r="F685" i="1" s="1"/>
  <c r="F680" i="1" a="1"/>
  <c r="F680" i="1" s="1"/>
  <c r="H686" i="1" a="1"/>
  <c r="H686" i="1" s="1"/>
  <c r="I683" i="1" a="1"/>
  <c r="I683" i="1" s="1"/>
  <c r="I681" i="1" a="1"/>
  <c r="I681" i="1" s="1"/>
  <c r="J685" i="1" a="1"/>
  <c r="J685" i="1"/>
  <c r="F681" i="1" a="1"/>
  <c r="F681" i="1" s="1"/>
  <c r="K686" i="1" a="1"/>
  <c r="K686" i="1" s="1"/>
  <c r="J686" i="1" a="1"/>
  <c r="J686" i="1" s="1"/>
  <c r="I686" i="1" a="1"/>
  <c r="I686" i="1"/>
  <c r="G686" i="1" a="1"/>
  <c r="G686" i="1" s="1"/>
  <c r="F686" i="1" a="1"/>
  <c r="F686" i="1" s="1"/>
  <c r="K685" i="1" a="1"/>
  <c r="K685" i="1" s="1"/>
  <c r="I685" i="1" a="1"/>
  <c r="I685" i="1" s="1"/>
  <c r="K683" i="1" a="1"/>
  <c r="K683" i="1" s="1"/>
  <c r="H683" i="1" a="1"/>
  <c r="H683" i="1"/>
  <c r="H681" i="1" a="1"/>
  <c r="H681" i="1" s="1"/>
  <c r="H680" i="1" a="1"/>
  <c r="H680" i="1"/>
  <c r="H685" i="1" a="1"/>
  <c r="H685" i="1" s="1"/>
  <c r="J683" i="1" a="1"/>
  <c r="J683" i="1" s="1"/>
  <c r="G681" i="1" a="1"/>
  <c r="G681" i="1"/>
  <c r="G680" i="1" a="1"/>
  <c r="G680" i="1"/>
  <c r="G683" i="1" a="1"/>
  <c r="G683" i="1" s="1"/>
  <c r="K680" i="1" a="1"/>
  <c r="K680" i="1"/>
  <c r="F683" i="1" a="1"/>
  <c r="F683" i="1" s="1"/>
  <c r="I680" i="1" a="1"/>
  <c r="I680" i="1" s="1"/>
  <c r="J680" i="1" a="1"/>
  <c r="J680" i="1" s="1"/>
  <c r="J681" i="1" a="1"/>
  <c r="J681" i="1" s="1"/>
  <c r="K681" i="1" a="1"/>
  <c r="K681" i="1" s="1"/>
  <c r="K679" i="1" a="1"/>
  <c r="K679" i="1"/>
  <c r="J679" i="1" a="1"/>
  <c r="J679" i="1" s="1"/>
  <c r="I679" i="1" a="1"/>
  <c r="I679" i="1" s="1"/>
  <c r="H679" i="1" a="1"/>
  <c r="H679" i="1" s="1"/>
  <c r="G679" i="1" a="1"/>
  <c r="G679" i="1"/>
  <c r="F679" i="1" a="1"/>
  <c r="F679" i="1" s="1"/>
  <c r="F664" i="1" a="1"/>
  <c r="F664" i="1" s="1"/>
  <c r="H662" i="1" a="1"/>
  <c r="H662" i="1" s="1"/>
  <c r="G662" i="1" a="1"/>
  <c r="G662" i="1" s="1"/>
  <c r="K663" i="1" a="1"/>
  <c r="K663" i="1" s="1"/>
  <c r="J663" i="1" a="1"/>
  <c r="J663" i="1"/>
  <c r="H663" i="1" a="1"/>
  <c r="H663" i="1" s="1"/>
  <c r="F663" i="1" a="1"/>
  <c r="F663" i="1"/>
  <c r="F650" i="1" a="1"/>
  <c r="F650" i="1" s="1"/>
  <c r="G663" i="1" a="1"/>
  <c r="G663" i="1" s="1"/>
  <c r="J651" i="1" a="1"/>
  <c r="J651" i="1"/>
  <c r="H651" i="1" a="1"/>
  <c r="H651" i="1"/>
  <c r="K662" i="1" a="1"/>
  <c r="K662" i="1" s="1"/>
  <c r="I662" i="1" a="1"/>
  <c r="I662" i="1"/>
  <c r="I651" i="1" a="1"/>
  <c r="I651" i="1" s="1"/>
  <c r="G651" i="1" a="1"/>
  <c r="G651" i="1" s="1"/>
  <c r="G650" i="1" a="1"/>
  <c r="G650" i="1" s="1"/>
  <c r="F651" i="1" a="1"/>
  <c r="F651" i="1" s="1"/>
  <c r="J650" i="1" a="1"/>
  <c r="J650" i="1" s="1"/>
  <c r="H664" i="1" a="1"/>
  <c r="H664" i="1"/>
  <c r="K650" i="1" a="1"/>
  <c r="K650" i="1" s="1"/>
  <c r="K664" i="1" a="1"/>
  <c r="K664" i="1" s="1"/>
  <c r="H650" i="1" a="1"/>
  <c r="H650" i="1" s="1"/>
  <c r="K651" i="1" a="1"/>
  <c r="K651" i="1"/>
  <c r="I663" i="1" a="1"/>
  <c r="I663" i="1" s="1"/>
  <c r="I650" i="1" a="1"/>
  <c r="I650" i="1" s="1"/>
  <c r="J664" i="1" a="1"/>
  <c r="J664" i="1" s="1"/>
  <c r="J662" i="1" a="1"/>
  <c r="J662" i="1" s="1"/>
  <c r="I664" i="1" a="1"/>
  <c r="I664" i="1" s="1"/>
  <c r="G664" i="1" a="1"/>
  <c r="G664" i="1"/>
  <c r="F662" i="1" a="1"/>
  <c r="F662" i="1" s="1"/>
  <c r="J645" i="1" a="1"/>
  <c r="J645" i="1"/>
  <c r="I645" i="1" a="1"/>
  <c r="I645" i="1" s="1"/>
  <c r="F646" i="1" a="1"/>
  <c r="F646" i="1" s="1"/>
  <c r="J648" i="1" a="1"/>
  <c r="J648" i="1"/>
  <c r="I647" i="1" a="1"/>
  <c r="I647" i="1"/>
  <c r="I648" i="1" a="1"/>
  <c r="I648" i="1" s="1"/>
  <c r="G648" i="1" a="1"/>
  <c r="G648" i="1"/>
  <c r="F648" i="1" a="1"/>
  <c r="F648" i="1" s="1"/>
  <c r="K647" i="1" a="1"/>
  <c r="K647" i="1" s="1"/>
  <c r="H647" i="1" a="1"/>
  <c r="H647" i="1" s="1"/>
  <c r="F647" i="1" a="1"/>
  <c r="F647" i="1" s="1"/>
  <c r="H646" i="1" a="1"/>
  <c r="H646" i="1" s="1"/>
  <c r="J646" i="1" a="1"/>
  <c r="J646" i="1"/>
  <c r="K645" i="1" a="1"/>
  <c r="K645" i="1" s="1"/>
  <c r="K646" i="1" a="1"/>
  <c r="K646" i="1" s="1"/>
  <c r="J647" i="1" a="1"/>
  <c r="J647" i="1" s="1"/>
  <c r="K648" i="1" a="1"/>
  <c r="K648" i="1"/>
  <c r="H648" i="1" a="1"/>
  <c r="H648" i="1" s="1"/>
  <c r="I646" i="1" a="1"/>
  <c r="I646" i="1" s="1"/>
  <c r="G647" i="1" a="1"/>
  <c r="G647" i="1" s="1"/>
  <c r="G646" i="1" a="1"/>
  <c r="G646" i="1" s="1"/>
  <c r="G645" i="1" a="1"/>
  <c r="G645" i="1" s="1"/>
  <c r="H645" i="1" a="1"/>
  <c r="H645" i="1"/>
  <c r="J643" i="1" a="1"/>
  <c r="J643" i="1" s="1"/>
  <c r="F645" i="1" a="1"/>
  <c r="F645" i="1"/>
  <c r="K643" i="1" a="1"/>
  <c r="K643" i="1" s="1"/>
  <c r="H643" i="1" a="1"/>
  <c r="H643" i="1" s="1"/>
  <c r="K640" i="1" a="1"/>
  <c r="K640" i="1"/>
  <c r="G643" i="1" a="1"/>
  <c r="G643" i="1"/>
  <c r="H641" i="1" a="1"/>
  <c r="H641" i="1" s="1"/>
  <c r="G641" i="1" a="1"/>
  <c r="G641" i="1"/>
  <c r="F641" i="1" a="1"/>
  <c r="F641" i="1" s="1"/>
  <c r="F643" i="1" a="1"/>
  <c r="F643" i="1" s="1"/>
  <c r="K641" i="1" a="1"/>
  <c r="K641" i="1" s="1"/>
  <c r="I641" i="1" a="1"/>
  <c r="I641" i="1" s="1"/>
  <c r="I643" i="1" a="1"/>
  <c r="I643" i="1" s="1"/>
  <c r="J641" i="1" a="1"/>
  <c r="J641" i="1"/>
  <c r="J640" i="1" a="1"/>
  <c r="J640" i="1" s="1"/>
  <c r="K637" i="1" a="1"/>
  <c r="K637" i="1" s="1"/>
  <c r="J638" i="1" a="1"/>
  <c r="J638" i="1" s="1"/>
  <c r="I640" i="1" a="1"/>
  <c r="I640" i="1"/>
  <c r="I638" i="1" a="1"/>
  <c r="I638" i="1" s="1"/>
  <c r="F637" i="1" a="1"/>
  <c r="F637" i="1" s="1"/>
  <c r="G640" i="1" a="1"/>
  <c r="G640" i="1" s="1"/>
  <c r="H638" i="1" a="1"/>
  <c r="H638" i="1" s="1"/>
  <c r="K638" i="1" a="1"/>
  <c r="K638" i="1" s="1"/>
  <c r="J637" i="1" a="1"/>
  <c r="J637" i="1"/>
  <c r="H640" i="1" a="1"/>
  <c r="H640" i="1" s="1"/>
  <c r="G637" i="1" a="1"/>
  <c r="G637" i="1"/>
  <c r="I637" i="1" a="1"/>
  <c r="I637" i="1" s="1"/>
  <c r="F640" i="1" a="1"/>
  <c r="F640" i="1" s="1"/>
  <c r="H637" i="1" a="1"/>
  <c r="H637" i="1"/>
  <c r="G638" i="1" a="1"/>
  <c r="G638" i="1"/>
  <c r="F638" i="1" a="1"/>
  <c r="F638" i="1" s="1"/>
  <c r="K19" i="1"/>
  <c r="K18" i="1" s="1"/>
  <c r="J19" i="1"/>
  <c r="J18" i="1" s="1"/>
  <c r="I19" i="1"/>
  <c r="I18" i="1" s="1"/>
  <c r="H19" i="1"/>
  <c r="H18" i="1" s="1"/>
  <c r="G19" i="1"/>
  <c r="G18" i="1" s="1"/>
  <c r="F19" i="1"/>
  <c r="F18" i="1" s="1"/>
  <c r="G50" i="1" a="1"/>
  <c r="G50" i="1" s="1"/>
  <c r="G52" i="1" a="1"/>
  <c r="G52" i="1" s="1"/>
  <c r="G51" i="1" a="1"/>
  <c r="G51" i="1" s="1"/>
  <c r="F53" i="1" a="1"/>
  <c r="F53" i="1" s="1"/>
  <c r="I53" i="1" a="1"/>
  <c r="I53" i="1"/>
  <c r="K50" i="1" a="1"/>
  <c r="K50" i="1" s="1"/>
  <c r="H50" i="1" a="1"/>
  <c r="H50" i="1"/>
  <c r="H51" i="1" a="1"/>
  <c r="H51" i="1" s="1"/>
  <c r="F51" i="1" a="1"/>
  <c r="F51" i="1" s="1"/>
  <c r="I51" i="1" a="1"/>
  <c r="I51" i="1"/>
  <c r="H52" i="1" a="1"/>
  <c r="H52" i="1" s="1"/>
  <c r="F52" i="1" a="1"/>
  <c r="F52" i="1" s="1"/>
  <c r="F50" i="1" a="1"/>
  <c r="F50" i="1"/>
  <c r="I52" i="1" a="1"/>
  <c r="I52" i="1" s="1"/>
  <c r="J53" i="1" a="1"/>
  <c r="J53" i="1" s="1"/>
  <c r="J51" i="1" a="1"/>
  <c r="J51" i="1" s="1"/>
  <c r="J50" i="1" a="1"/>
  <c r="J50" i="1" s="1"/>
  <c r="I50" i="1" a="1"/>
  <c r="I50" i="1" s="1"/>
  <c r="K53" i="1" a="1"/>
  <c r="K53" i="1" s="1"/>
  <c r="G53" i="1" a="1"/>
  <c r="G53" i="1" s="1"/>
  <c r="J52" i="1" a="1"/>
  <c r="J52" i="1" s="1"/>
  <c r="K51" i="1" a="1"/>
  <c r="K51" i="1"/>
  <c r="H53" i="1" a="1"/>
  <c r="H53" i="1"/>
  <c r="K52" i="1" a="1"/>
  <c r="K52" i="1" s="1"/>
  <c r="K13" i="1" a="1"/>
  <c r="K13" i="1" s="1"/>
  <c r="H14" i="1" a="1"/>
  <c r="H14" i="1" s="1"/>
  <c r="G13" i="1" a="1"/>
  <c r="G13" i="1" s="1"/>
  <c r="J13" i="1" a="1"/>
  <c r="J13" i="1" s="1"/>
  <c r="G14" i="1" a="1"/>
  <c r="G14" i="1"/>
  <c r="F15" i="1" a="1"/>
  <c r="F15" i="1" s="1"/>
  <c r="K15" i="1" a="1"/>
  <c r="K15" i="1" s="1"/>
  <c r="G15" i="1" a="1"/>
  <c r="G15" i="1" s="1"/>
  <c r="J15" i="1" a="1"/>
  <c r="J15" i="1" s="1"/>
  <c r="I15" i="1" a="1"/>
  <c r="I15" i="1"/>
  <c r="H15" i="1" a="1"/>
  <c r="H15" i="1" s="1"/>
  <c r="K14" i="1" a="1"/>
  <c r="K14" i="1" s="1"/>
  <c r="I14" i="1" a="1"/>
  <c r="I14" i="1" s="1"/>
  <c r="F14" i="1" a="1"/>
  <c r="F14" i="1" s="1"/>
  <c r="F13" i="1" a="1"/>
  <c r="F13" i="1" s="1"/>
  <c r="I13" i="1" a="1"/>
  <c r="I13" i="1" s="1"/>
  <c r="J14" i="1" a="1"/>
  <c r="J14" i="1" s="1"/>
  <c r="H13" i="1" a="1"/>
  <c r="H13" i="1" s="1"/>
  <c r="K58" i="1" a="1"/>
  <c r="K58" i="1" s="1"/>
  <c r="J58" i="1" a="1"/>
  <c r="J58" i="1" s="1"/>
  <c r="H58" i="1" a="1"/>
  <c r="H58" i="1" s="1"/>
  <c r="I58" i="1" a="1"/>
  <c r="I58" i="1"/>
  <c r="F59" i="1" a="1"/>
  <c r="F59" i="1" s="1"/>
  <c r="F58" i="1" a="1"/>
  <c r="F58" i="1" s="1"/>
  <c r="K57" i="1" a="1"/>
  <c r="K57" i="1" s="1"/>
  <c r="H57" i="1" a="1"/>
  <c r="H57" i="1" s="1"/>
  <c r="G57" i="1" a="1"/>
  <c r="G57" i="1" s="1"/>
  <c r="G58" i="1" a="1"/>
  <c r="G58" i="1"/>
  <c r="I57" i="1" a="1"/>
  <c r="I57" i="1" s="1"/>
  <c r="J57" i="1" a="1"/>
  <c r="J57" i="1" s="1"/>
  <c r="F57" i="1" a="1"/>
  <c r="F57" i="1" s="1"/>
  <c r="G282" i="1" a="1"/>
  <c r="G282" i="1" s="1"/>
  <c r="G281" i="1" s="1"/>
  <c r="K273" i="1" a="1"/>
  <c r="K273" i="1" s="1"/>
  <c r="J273" i="1" a="1"/>
  <c r="J273" i="1"/>
  <c r="J272" i="1" s="1"/>
  <c r="K282" i="1" a="1"/>
  <c r="K282" i="1" s="1"/>
  <c r="K281" i="1" s="1"/>
  <c r="K380" i="1" s="1"/>
  <c r="K511" i="1" s="1"/>
  <c r="I282" i="1" a="1"/>
  <c r="I282" i="1" s="1"/>
  <c r="J282" i="1" a="1"/>
  <c r="J282" i="1" s="1"/>
  <c r="J281" i="1" s="1"/>
  <c r="J380" i="1" s="1"/>
  <c r="J511" i="1" s="1"/>
  <c r="H282" i="1" a="1"/>
  <c r="H282" i="1" s="1"/>
  <c r="H281" i="1" s="1"/>
  <c r="F282" i="1" a="1"/>
  <c r="F282" i="1" s="1"/>
  <c r="F281" i="1" s="1"/>
  <c r="I273" i="1" a="1"/>
  <c r="I273" i="1" s="1"/>
  <c r="I272" i="1" s="1"/>
  <c r="I361" i="1" s="1"/>
  <c r="I502" i="1" s="1"/>
  <c r="H273" i="1" a="1"/>
  <c r="H273" i="1" s="1"/>
  <c r="H272" i="1" s="1"/>
  <c r="G273" i="1" a="1"/>
  <c r="G273" i="1" s="1"/>
  <c r="F273" i="1" a="1"/>
  <c r="F273" i="1" s="1"/>
  <c r="F272" i="1" s="1"/>
  <c r="K240" i="1" a="1"/>
  <c r="K240" i="1" s="1"/>
  <c r="K239" i="1" s="1"/>
  <c r="J240" i="1" a="1"/>
  <c r="J240" i="1" s="1"/>
  <c r="J239" i="1" s="1"/>
  <c r="I240" i="1" a="1"/>
  <c r="I240" i="1"/>
  <c r="H240" i="1" a="1"/>
  <c r="H240" i="1" s="1"/>
  <c r="G197" i="1" a="1"/>
  <c r="G197" i="1" s="1"/>
  <c r="I197" i="1" a="1"/>
  <c r="I197" i="1" s="1"/>
  <c r="I196" i="1" s="1"/>
  <c r="K197" i="1" a="1"/>
  <c r="K197" i="1" s="1"/>
  <c r="J197" i="1" a="1"/>
  <c r="J197" i="1" s="1"/>
  <c r="J196" i="1" s="1"/>
  <c r="J359" i="1" s="1"/>
  <c r="J426" i="1" s="1"/>
  <c r="H197" i="1" a="1"/>
  <c r="H197" i="1"/>
  <c r="H196" i="1" s="1"/>
  <c r="G240" i="1" a="1"/>
  <c r="G240" i="1" s="1"/>
  <c r="F240" i="1" a="1"/>
  <c r="F240" i="1" s="1"/>
  <c r="F239" i="1" s="1"/>
  <c r="F197" i="1" a="1"/>
  <c r="F197" i="1" s="1"/>
  <c r="F196" i="1" s="1"/>
  <c r="F359" i="1" s="1"/>
  <c r="F426" i="1" s="1"/>
  <c r="J136" i="1" a="1"/>
  <c r="J136" i="1" s="1"/>
  <c r="K136" i="1" a="1"/>
  <c r="K136" i="1" s="1"/>
  <c r="H139" i="1" a="1"/>
  <c r="H139" i="1"/>
  <c r="I136" i="1" a="1"/>
  <c r="I136" i="1" s="1"/>
  <c r="K137" i="1" a="1"/>
  <c r="K137" i="1"/>
  <c r="G137" i="1" a="1"/>
  <c r="G137" i="1" s="1"/>
  <c r="F138" i="1" a="1"/>
  <c r="F138" i="1" s="1"/>
  <c r="K139" i="1" a="1"/>
  <c r="K139" i="1" s="1"/>
  <c r="I138" i="1" a="1"/>
  <c r="I138" i="1" s="1"/>
  <c r="G138" i="1" a="1"/>
  <c r="G138" i="1" s="1"/>
  <c r="I137" i="1" a="1"/>
  <c r="I137" i="1"/>
  <c r="F137" i="1" a="1"/>
  <c r="F137" i="1" s="1"/>
  <c r="G139" i="1" a="1"/>
  <c r="G139" i="1" s="1"/>
  <c r="H136" i="1" a="1"/>
  <c r="H136" i="1" s="1"/>
  <c r="K138" i="1" a="1"/>
  <c r="K138" i="1" s="1"/>
  <c r="J137" i="1" a="1"/>
  <c r="J137" i="1" s="1"/>
  <c r="K60" i="1" a="1"/>
  <c r="K60" i="1" s="1"/>
  <c r="J60" i="1" a="1"/>
  <c r="J60" i="1" s="1"/>
  <c r="I60" i="1" a="1"/>
  <c r="I60" i="1"/>
  <c r="H60" i="1" a="1"/>
  <c r="H60" i="1" s="1"/>
  <c r="G60" i="1" a="1"/>
  <c r="G60" i="1" s="1"/>
  <c r="K59" i="1" a="1"/>
  <c r="K59" i="1" s="1"/>
  <c r="H59" i="1" a="1"/>
  <c r="H59" i="1" s="1"/>
  <c r="I59" i="1" a="1"/>
  <c r="I59" i="1" s="1"/>
  <c r="F60" i="1" a="1"/>
  <c r="F60" i="1"/>
  <c r="J59" i="1" a="1"/>
  <c r="J59" i="1" s="1"/>
  <c r="G59" i="1" a="1"/>
  <c r="G59" i="1" s="1"/>
  <c r="K54" i="1" a="1"/>
  <c r="K54" i="1"/>
  <c r="J54" i="1" a="1"/>
  <c r="J54" i="1" s="1"/>
  <c r="K48" i="1" a="1"/>
  <c r="K48" i="1" s="1"/>
  <c r="G54" i="1" a="1"/>
  <c r="G54" i="1" s="1"/>
  <c r="J48" i="1" a="1"/>
  <c r="J48" i="1"/>
  <c r="F54" i="1" a="1"/>
  <c r="F54" i="1" s="1"/>
  <c r="I54" i="1" a="1"/>
  <c r="I54" i="1" s="1"/>
  <c r="H54" i="1" a="1"/>
  <c r="H54" i="1" s="1"/>
  <c r="G48" i="1" a="1"/>
  <c r="G48" i="1" s="1"/>
  <c r="I48" i="1" a="1"/>
  <c r="I48" i="1" s="1"/>
  <c r="H48" i="1" a="1"/>
  <c r="H48" i="1" s="1"/>
  <c r="F48" i="1" a="1"/>
  <c r="F48" i="1" s="1"/>
  <c r="F41" i="1" a="1"/>
  <c r="F41" i="1"/>
  <c r="J43" i="1" a="1"/>
  <c r="J43" i="1" s="1"/>
  <c r="F42" i="1" a="1"/>
  <c r="F42" i="1" s="1"/>
  <c r="H41" i="1" a="1"/>
  <c r="H41" i="1" s="1"/>
  <c r="G41" i="1" a="1"/>
  <c r="G41" i="1" s="1"/>
  <c r="I42" i="1" a="1"/>
  <c r="I42" i="1" s="1"/>
  <c r="J41" i="1" a="1"/>
  <c r="J41" i="1" s="1"/>
  <c r="H43" i="1" a="1"/>
  <c r="H43" i="1" s="1"/>
  <c r="K42" i="1" a="1"/>
  <c r="K42" i="1" s="1"/>
  <c r="G43" i="1" a="1"/>
  <c r="G43" i="1"/>
  <c r="G42" i="1" a="1"/>
  <c r="G42" i="1" s="1"/>
  <c r="I41" i="1" a="1"/>
  <c r="I41" i="1" s="1"/>
  <c r="K43" i="1" a="1"/>
  <c r="K43" i="1" s="1"/>
  <c r="F43" i="1" a="1"/>
  <c r="F43" i="1" s="1"/>
  <c r="J42" i="1" a="1"/>
  <c r="J42" i="1" s="1"/>
  <c r="K41" i="1" a="1"/>
  <c r="K41" i="1" s="1"/>
  <c r="I43" i="1" a="1"/>
  <c r="I43" i="1" s="1"/>
  <c r="H42" i="1" a="1"/>
  <c r="H42" i="1" s="1"/>
  <c r="K27" i="1" a="1"/>
  <c r="K27" i="1"/>
  <c r="K26" i="1" a="1"/>
  <c r="K26" i="1" s="1"/>
  <c r="F25" i="1" a="1"/>
  <c r="F25" i="1" s="1"/>
  <c r="G27" i="1" a="1"/>
  <c r="G27" i="1" s="1"/>
  <c r="J27" i="1" a="1"/>
  <c r="J27" i="1" s="1"/>
  <c r="J26" i="1" a="1"/>
  <c r="J26" i="1" s="1"/>
  <c r="I25" i="1" a="1"/>
  <c r="I25" i="1" s="1"/>
  <c r="K28" i="1" a="1"/>
  <c r="K28" i="1" s="1"/>
  <c r="F28" i="1" a="1"/>
  <c r="F28" i="1" s="1"/>
  <c r="G28" i="1" a="1"/>
  <c r="G28" i="1"/>
  <c r="I28" i="1" a="1"/>
  <c r="I28" i="1" s="1"/>
  <c r="H28" i="1" a="1"/>
  <c r="H28" i="1" s="1"/>
  <c r="H27" i="1" a="1"/>
  <c r="H27" i="1" s="1"/>
  <c r="G26" i="1" a="1"/>
  <c r="G26" i="1" s="1"/>
  <c r="I27" i="1" a="1"/>
  <c r="I27" i="1" s="1"/>
  <c r="H26" i="1" a="1"/>
  <c r="H26" i="1" s="1"/>
  <c r="I26" i="1" a="1"/>
  <c r="I26" i="1" s="1"/>
  <c r="F26" i="1" a="1"/>
  <c r="F26" i="1" s="1"/>
  <c r="J25" i="1" a="1"/>
  <c r="J25" i="1"/>
  <c r="G25" i="1" a="1"/>
  <c r="G25" i="1" s="1"/>
  <c r="H25" i="1" a="1"/>
  <c r="H25" i="1" s="1"/>
  <c r="F27" i="1" a="1"/>
  <c r="F27" i="1" s="1"/>
  <c r="J28" i="1" a="1"/>
  <c r="J28" i="1" s="1"/>
  <c r="K25" i="1" a="1"/>
  <c r="K25" i="1" s="1"/>
  <c r="F24" i="1" a="1"/>
  <c r="F24" i="1" s="1"/>
  <c r="F21" i="1" a="1"/>
  <c r="F21" i="1" s="1"/>
  <c r="G21" i="1" a="1"/>
  <c r="G21" i="1" s="1"/>
  <c r="J24" i="1" a="1"/>
  <c r="J24" i="1"/>
  <c r="J21" i="1" a="1"/>
  <c r="J21" i="1" s="1"/>
  <c r="H24" i="1" a="1"/>
  <c r="H24" i="1" s="1"/>
  <c r="K21" i="1" a="1"/>
  <c r="K21" i="1" s="1"/>
  <c r="I21" i="1" a="1"/>
  <c r="I21" i="1" s="1"/>
  <c r="I24" i="1" a="1"/>
  <c r="I24" i="1" s="1"/>
  <c r="H21" i="1" a="1"/>
  <c r="H21" i="1" s="1"/>
  <c r="G24" i="1" a="1"/>
  <c r="G24" i="1" s="1"/>
  <c r="K24" i="1" a="1"/>
  <c r="K24" i="1" s="1"/>
  <c r="K17" i="1" a="1"/>
  <c r="K17" i="1"/>
  <c r="J17" i="1" a="1"/>
  <c r="J17" i="1" s="1"/>
  <c r="I17" i="1" a="1"/>
  <c r="I17" i="1" s="1"/>
  <c r="F17" i="1" a="1"/>
  <c r="F17" i="1" s="1"/>
  <c r="H17" i="1" a="1"/>
  <c r="H17" i="1" s="1"/>
  <c r="G17" i="1" a="1"/>
  <c r="G17" i="1" s="1"/>
  <c r="K16" i="1" a="1"/>
  <c r="K16" i="1" s="1"/>
  <c r="J16" i="1" a="1"/>
  <c r="J16" i="1" s="1"/>
  <c r="I16" i="1" a="1"/>
  <c r="I16" i="1" s="1"/>
  <c r="H16" i="1" a="1"/>
  <c r="H16" i="1"/>
  <c r="G16" i="1" a="1"/>
  <c r="G16" i="1" s="1"/>
  <c r="F16" i="1" a="1"/>
  <c r="F16" i="1" s="1"/>
  <c r="J10" i="1" a="1"/>
  <c r="J10" i="1" s="1"/>
  <c r="I7" i="1" a="1"/>
  <c r="I7" i="1" s="1"/>
  <c r="F9" i="1" a="1"/>
  <c r="F9" i="1" s="1"/>
  <c r="G9" i="1" a="1"/>
  <c r="G9" i="1" s="1"/>
  <c r="H9" i="1" a="1"/>
  <c r="H9" i="1" s="1"/>
  <c r="I9" i="1" a="1"/>
  <c r="I9" i="1" s="1"/>
  <c r="K11" i="1" a="1"/>
  <c r="K11" i="1"/>
  <c r="K9" i="1" a="1"/>
  <c r="K9" i="1" s="1"/>
  <c r="G11" i="1" a="1"/>
  <c r="G11" i="1" s="1"/>
  <c r="F7" i="1" a="1"/>
  <c r="F7" i="1" s="1"/>
  <c r="J11" i="1" a="1"/>
  <c r="J11" i="1" s="1"/>
  <c r="H10" i="1" a="1"/>
  <c r="H10" i="1" s="1"/>
  <c r="G7" i="1" a="1"/>
  <c r="G7" i="1" s="1"/>
  <c r="I11" i="1" a="1"/>
  <c r="I11" i="1" s="1"/>
  <c r="H11" i="1" a="1"/>
  <c r="H11" i="1" s="1"/>
  <c r="F11" i="1" a="1"/>
  <c r="F11" i="1"/>
  <c r="I10" i="1" a="1"/>
  <c r="I10" i="1" s="1"/>
  <c r="F10" i="1" a="1"/>
  <c r="F10" i="1" s="1"/>
  <c r="K6" i="1" a="1"/>
  <c r="K6" i="1" s="1"/>
  <c r="K7" i="1" a="1"/>
  <c r="K7" i="1" s="1"/>
  <c r="K10" i="1" a="1"/>
  <c r="K10" i="1" s="1"/>
  <c r="G10" i="1" a="1"/>
  <c r="G10" i="1" s="1"/>
  <c r="J9" i="1" a="1"/>
  <c r="J9" i="1" s="1"/>
  <c r="H7" i="1" a="1"/>
  <c r="H7" i="1" s="1"/>
  <c r="J7" i="1" a="1"/>
  <c r="J7" i="1"/>
  <c r="G5" i="1" a="1"/>
  <c r="G5" i="1" s="1"/>
  <c r="I4" i="1" a="1"/>
  <c r="I4" i="1" s="1"/>
  <c r="H4" i="1" a="1"/>
  <c r="H4" i="1" s="1"/>
  <c r="F4" i="1" a="1"/>
  <c r="F4" i="1" s="1"/>
  <c r="G6" i="1" a="1"/>
  <c r="G6" i="1" s="1"/>
  <c r="J6" i="1" a="1"/>
  <c r="J6" i="1" s="1"/>
  <c r="I6" i="1" a="1"/>
  <c r="I6" i="1" s="1"/>
  <c r="H6" i="1" a="1"/>
  <c r="H6" i="1" s="1"/>
  <c r="K5" i="1" a="1"/>
  <c r="K5" i="1"/>
  <c r="J5" i="1" a="1"/>
  <c r="J5" i="1" s="1"/>
  <c r="K4" i="1" a="1"/>
  <c r="K4" i="1" s="1"/>
  <c r="F5" i="1" a="1"/>
  <c r="F5" i="1" s="1"/>
  <c r="I5" i="1" a="1"/>
  <c r="I5" i="1" s="1"/>
  <c r="H5" i="1" a="1"/>
  <c r="H5" i="1" s="1"/>
  <c r="J4" i="1" a="1"/>
  <c r="J4" i="1" s="1"/>
  <c r="G4" i="1" a="1"/>
  <c r="G4" i="1" s="1"/>
  <c r="F6" i="1" a="1"/>
  <c r="F6" i="1" s="1"/>
  <c r="B2" i="1" a="1"/>
  <c r="B2" i="1" s="1"/>
  <c r="F361" i="1" l="1"/>
  <c r="F502" i="1" s="1"/>
  <c r="F724" i="1" a="1"/>
  <c r="F724" i="1" s="1"/>
  <c r="F726" i="1" s="1" a="1"/>
  <c r="F726" i="1" s="1"/>
  <c r="G299" i="1"/>
  <c r="G463" i="1" s="1"/>
  <c r="G312" i="1"/>
  <c r="G417" i="1" s="1"/>
  <c r="G316" i="1"/>
  <c r="G471" i="1" s="1"/>
  <c r="G318" i="1"/>
  <c r="G473" i="1" s="1"/>
  <c r="G320" i="1"/>
  <c r="G475" i="1" s="1"/>
  <c r="G322" i="1"/>
  <c r="G477" i="1" s="1"/>
  <c r="G380" i="1"/>
  <c r="G511" i="1" s="1"/>
  <c r="H299" i="1"/>
  <c r="H463" i="1" s="1"/>
  <c r="H239" i="1"/>
  <c r="H314" i="1" s="1"/>
  <c r="H469" i="1" s="1"/>
  <c r="H320" i="1"/>
  <c r="H475" i="1" s="1"/>
  <c r="H322" i="1"/>
  <c r="H477" i="1" s="1"/>
  <c r="H359" i="1"/>
  <c r="H426" i="1" s="1"/>
  <c r="I299" i="1"/>
  <c r="I463" i="1" s="1"/>
  <c r="I239" i="1"/>
  <c r="I122" i="1"/>
  <c r="I318" i="1"/>
  <c r="I473" i="1" s="1"/>
  <c r="I359" i="1"/>
  <c r="I426" i="1" s="1"/>
  <c r="I396" i="1"/>
  <c r="I437" i="1" s="1"/>
  <c r="J318" i="1"/>
  <c r="J473" i="1" s="1"/>
  <c r="J124" i="1"/>
  <c r="I319" i="1"/>
  <c r="I474" i="1" s="1"/>
  <c r="J299" i="1"/>
  <c r="J463" i="1" s="1"/>
  <c r="J361" i="1"/>
  <c r="J502" i="1" s="1"/>
  <c r="J384" i="1"/>
  <c r="J515" i="1" s="1"/>
  <c r="J396" i="1"/>
  <c r="J437" i="1" s="1"/>
  <c r="K781" i="1"/>
  <c r="K378" i="1"/>
  <c r="K435" i="1" s="1"/>
  <c r="F120" i="1"/>
  <c r="F126" i="1"/>
  <c r="F784" i="1"/>
  <c r="F785" i="1" s="1"/>
  <c r="F360" i="1"/>
  <c r="F427" i="1" s="1"/>
  <c r="F362" i="1"/>
  <c r="I740" i="1" a="1"/>
  <c r="I740" i="1" s="1"/>
  <c r="I742" i="1" s="1" a="1"/>
  <c r="I742" i="1" s="1"/>
  <c r="G321" i="1"/>
  <c r="G476" i="1" s="1"/>
  <c r="G323" i="1"/>
  <c r="G478" i="1" s="1"/>
  <c r="H298" i="1"/>
  <c r="H411" i="1" s="1"/>
  <c r="H321" i="1"/>
  <c r="H476" i="1" s="1"/>
  <c r="H323" i="1"/>
  <c r="H478" i="1" s="1"/>
  <c r="H360" i="1"/>
  <c r="H427" i="1" s="1"/>
  <c r="F397" i="1"/>
  <c r="F517" i="1" s="1"/>
  <c r="I362" i="1"/>
  <c r="J298" i="1"/>
  <c r="J411" i="1" s="1"/>
  <c r="J313" i="1"/>
  <c r="J418" i="1" s="1"/>
  <c r="J362" i="1"/>
  <c r="K317" i="1"/>
  <c r="K472" i="1" s="1"/>
  <c r="K319" i="1"/>
  <c r="K474" i="1" s="1"/>
  <c r="K321" i="1"/>
  <c r="K476" i="1" s="1"/>
  <c r="K323" i="1"/>
  <c r="K478" i="1" s="1"/>
  <c r="F122" i="1"/>
  <c r="H317" i="1"/>
  <c r="H472" i="1" s="1"/>
  <c r="F312" i="1"/>
  <c r="F417" i="1" s="1"/>
  <c r="F314" i="1"/>
  <c r="F469" i="1" s="1"/>
  <c r="F320" i="1"/>
  <c r="F475" i="1" s="1"/>
  <c r="F124" i="1"/>
  <c r="K299" i="1"/>
  <c r="K463" i="1" s="1"/>
  <c r="K312" i="1"/>
  <c r="K417" i="1" s="1"/>
  <c r="K316" i="1"/>
  <c r="K471" i="1" s="1"/>
  <c r="I381" i="1"/>
  <c r="I512" i="1" s="1"/>
  <c r="I281" i="1"/>
  <c r="I380" i="1" s="1"/>
  <c r="I511" i="1" s="1"/>
  <c r="K314" i="1"/>
  <c r="K469" i="1" s="1"/>
  <c r="J740" i="1" a="1"/>
  <c r="J740" i="1" s="1"/>
  <c r="J742" i="1" s="1" a="1"/>
  <c r="J742" i="1" s="1"/>
  <c r="J724" i="1" a="1"/>
  <c r="J724" i="1" s="1"/>
  <c r="J726" i="1" s="1" a="1"/>
  <c r="J726" i="1" s="1"/>
  <c r="J314" i="1"/>
  <c r="J469" i="1" s="1"/>
  <c r="F381" i="1"/>
  <c r="F512" i="1" s="1"/>
  <c r="H381" i="1"/>
  <c r="H512" i="1" s="1"/>
  <c r="G784" i="1"/>
  <c r="G785" i="1" s="1"/>
  <c r="G781" i="1"/>
  <c r="K272" i="1"/>
  <c r="K361" i="1" s="1"/>
  <c r="K502" i="1" s="1"/>
  <c r="K362" i="1"/>
  <c r="J315" i="1"/>
  <c r="J470" i="1" s="1"/>
  <c r="J360" i="1"/>
  <c r="J427" i="1" s="1"/>
  <c r="I784" i="1"/>
  <c r="I785" i="1" s="1"/>
  <c r="I781" i="1"/>
  <c r="G196" i="1"/>
  <c r="G359" i="1" s="1"/>
  <c r="G426" i="1" s="1"/>
  <c r="G360" i="1"/>
  <c r="G427" i="1" s="1"/>
  <c r="K315" i="1"/>
  <c r="K470" i="1" s="1"/>
  <c r="F380" i="1"/>
  <c r="F511" i="1" s="1"/>
  <c r="K196" i="1"/>
  <c r="K359" i="1" s="1"/>
  <c r="K426" i="1" s="1"/>
  <c r="K360" i="1"/>
  <c r="K427" i="1" s="1"/>
  <c r="G362" i="1"/>
  <c r="G272" i="1"/>
  <c r="G361" i="1" s="1"/>
  <c r="G502" i="1" s="1"/>
  <c r="K724" i="1" a="1"/>
  <c r="K724" i="1" s="1"/>
  <c r="K726" i="1" s="1" a="1"/>
  <c r="K726" i="1" s="1"/>
  <c r="K740" i="1" a="1"/>
  <c r="K740" i="1" s="1"/>
  <c r="K742" i="1" s="1" a="1"/>
  <c r="K742" i="1" s="1"/>
  <c r="H361" i="1"/>
  <c r="H502" i="1" s="1"/>
  <c r="H380" i="1"/>
  <c r="H511" i="1" s="1"/>
  <c r="H312" i="1"/>
  <c r="H417" i="1" s="1"/>
  <c r="H316" i="1"/>
  <c r="H471" i="1" s="1"/>
  <c r="H362" i="1"/>
  <c r="K381" i="1"/>
  <c r="K512" i="1" s="1"/>
  <c r="G897" i="1"/>
  <c r="G116" i="1"/>
  <c r="G118" i="1"/>
  <c r="G120" i="1"/>
  <c r="G122" i="1"/>
  <c r="G124" i="1"/>
  <c r="G127" i="1"/>
  <c r="I312" i="1"/>
  <c r="I417" i="1" s="1"/>
  <c r="I314" i="1"/>
  <c r="I469" i="1" s="1"/>
  <c r="I316" i="1"/>
  <c r="I471" i="1" s="1"/>
  <c r="H138" i="1" a="1"/>
  <c r="H138" i="1" s="1"/>
  <c r="H781" i="1"/>
  <c r="H784" i="1"/>
  <c r="H785" i="1" s="1"/>
  <c r="H118" i="1"/>
  <c r="H124" i="1"/>
  <c r="H127" i="1"/>
  <c r="I360" i="1"/>
  <c r="I427" i="1" s="1"/>
  <c r="J139" i="1" a="1"/>
  <c r="J139" i="1" s="1"/>
  <c r="G724" i="1" a="1"/>
  <c r="G724" i="1" s="1"/>
  <c r="G726" i="1" s="1" a="1"/>
  <c r="G726" i="1" s="1"/>
  <c r="H724" i="1" a="1"/>
  <c r="H724" i="1" s="1"/>
  <c r="H726" i="1" s="1" a="1"/>
  <c r="H726" i="1" s="1"/>
  <c r="H740" i="1" a="1"/>
  <c r="H740" i="1" s="1"/>
  <c r="H742" i="1" s="1" a="1"/>
  <c r="H742" i="1" s="1"/>
  <c r="I118" i="1"/>
  <c r="I127" i="1"/>
  <c r="G319" i="1"/>
  <c r="G474" i="1" s="1"/>
  <c r="J781" i="1"/>
  <c r="J897" i="1"/>
  <c r="F317" i="1"/>
  <c r="F472" i="1" s="1"/>
  <c r="F319" i="1"/>
  <c r="F474" i="1" s="1"/>
  <c r="F321" i="1"/>
  <c r="F476" i="1" s="1"/>
  <c r="F323" i="1"/>
  <c r="F478" i="1" s="1"/>
  <c r="F313" i="1"/>
  <c r="F418" i="1" s="1"/>
  <c r="F315" i="1"/>
  <c r="F470" i="1" s="1"/>
  <c r="G317" i="1"/>
  <c r="G472" i="1" s="1"/>
  <c r="J901" i="1"/>
  <c r="J923" i="1"/>
  <c r="J922" i="1" s="1"/>
  <c r="K897" i="1"/>
  <c r="F893" i="1"/>
  <c r="F901" i="1" s="1"/>
  <c r="F923" i="1"/>
  <c r="F922" i="1" s="1"/>
  <c r="G381" i="1"/>
  <c r="G512" i="1" s="1"/>
  <c r="G313" i="1"/>
  <c r="G418" i="1" s="1"/>
  <c r="G315" i="1"/>
  <c r="G470" i="1" s="1"/>
  <c r="F121" i="1"/>
  <c r="F123" i="1"/>
  <c r="H313" i="1"/>
  <c r="H418" i="1" s="1"/>
  <c r="H315" i="1"/>
  <c r="H470" i="1" s="1"/>
  <c r="H901" i="1"/>
  <c r="H923" i="1"/>
  <c r="H922" i="1" s="1"/>
  <c r="G126" i="1"/>
  <c r="G239" i="1"/>
  <c r="G314" i="1" s="1"/>
  <c r="G469" i="1" s="1"/>
  <c r="I313" i="1"/>
  <c r="I418" i="1" s="1"/>
  <c r="I315" i="1"/>
  <c r="I470" i="1" s="1"/>
  <c r="I901" i="1"/>
  <c r="I923" i="1"/>
  <c r="I922" i="1" s="1"/>
  <c r="I897" i="1"/>
  <c r="I900" i="1"/>
  <c r="J381" i="1"/>
  <c r="J512" i="1" s="1"/>
  <c r="J383" i="1"/>
  <c r="J514" i="1" s="1"/>
  <c r="J397" i="1"/>
  <c r="J517" i="1" s="1"/>
  <c r="H126" i="1"/>
  <c r="F740" i="1" a="1"/>
  <c r="F740" i="1" s="1"/>
  <c r="F742" i="1" s="1" a="1"/>
  <c r="F742" i="1" s="1"/>
  <c r="G901" i="1"/>
  <c r="G923" i="1"/>
  <c r="G922" i="1" s="1"/>
  <c r="K923" i="1"/>
  <c r="K922" i="1" s="1"/>
  <c r="K901" i="1"/>
  <c r="H900" i="1"/>
  <c r="H897" i="1"/>
  <c r="G900" i="1"/>
  <c r="J900" i="1"/>
  <c r="K900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900" i="1" l="1"/>
  <c r="F897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2017" i="1" l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H1657" i="1"/>
  <c r="G1657" i="1"/>
  <c r="I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616" i="1" l="1"/>
  <c r="F1569" i="1"/>
  <c r="G1569" i="1"/>
  <c r="H1569" i="1"/>
  <c r="H1616" i="1"/>
  <c r="I1616" i="1"/>
  <c r="I1569" i="1"/>
  <c r="G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I1608" i="1"/>
  <c r="H1554" i="1"/>
  <c r="H1608" i="1"/>
  <c r="G1554" i="1"/>
  <c r="G1561" i="1"/>
  <c r="F1561" i="1"/>
  <c r="G1601" i="1"/>
  <c r="F1554" i="1"/>
  <c r="G1608" i="1"/>
  <c r="I1601" i="1"/>
  <c r="F1608" i="1"/>
  <c r="I1561" i="1"/>
  <c r="H1561" i="1"/>
  <c r="I1554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413" i="1" l="1"/>
  <c r="G1510" i="1"/>
  <c r="F1510" i="1"/>
  <c r="I1427" i="1"/>
  <c r="H1413" i="1"/>
  <c r="F1427" i="1"/>
  <c r="G1427" i="1"/>
  <c r="H1427" i="1"/>
  <c r="I1510" i="1"/>
  <c r="G1413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I1329" i="1" l="1"/>
  <c r="H1329" i="1"/>
  <c r="F1329" i="1"/>
  <c r="I1343" i="1"/>
  <c r="H1343" i="1"/>
  <c r="F1343" i="1"/>
  <c r="G1343" i="1"/>
  <c r="G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205" i="1" l="1"/>
  <c r="I1205" i="1"/>
  <c r="I1182" i="1"/>
  <c r="G1182" i="1"/>
  <c r="H1205" i="1"/>
  <c r="F1205" i="1"/>
  <c r="H1182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F1159" i="1" l="1"/>
  <c r="I1159" i="1"/>
  <c r="H1159" i="1"/>
  <c r="G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F1615" i="1"/>
  <c r="F1568" i="1"/>
  <c r="F1426" i="1"/>
  <c r="F1342" i="1"/>
  <c r="F1341" i="1" s="1"/>
  <c r="F1340" i="1" s="1"/>
  <c r="F1204" i="1"/>
  <c r="F1203" i="1" s="1"/>
  <c r="G1615" i="1"/>
  <c r="G1614" i="1" s="1"/>
  <c r="G1613" i="1" s="1"/>
  <c r="G1568" i="1"/>
  <c r="G1567" i="1" s="1"/>
  <c r="G1566" i="1" s="1"/>
  <c r="G1426" i="1"/>
  <c r="G1342" i="1"/>
  <c r="G1204" i="1"/>
  <c r="G1203" i="1" s="1"/>
  <c r="G1202" i="1" s="1"/>
  <c r="H1615" i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203" i="1"/>
  <c r="I1202" i="1" s="1"/>
  <c r="F1614" i="1"/>
  <c r="F1613" i="1" s="1"/>
  <c r="F1567" i="1"/>
  <c r="F1566" i="1" s="1"/>
  <c r="F1425" i="1"/>
  <c r="F1424" i="1" s="1"/>
  <c r="G1425" i="1"/>
  <c r="G1424" i="1" s="1"/>
  <c r="G1341" i="1"/>
  <c r="G1340" i="1" s="1"/>
  <c r="H1614" i="1"/>
  <c r="H1613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616" i="1" l="1"/>
  <c r="J1569" i="1"/>
  <c r="J1427" i="1"/>
  <c r="J1343" i="1"/>
  <c r="J1205" i="1"/>
  <c r="K1343" i="1"/>
  <c r="K1205" i="1"/>
  <c r="K1569" i="1"/>
  <c r="K1616" i="1"/>
  <c r="K1427" i="1"/>
  <c r="K1568" i="1"/>
  <c r="J1568" i="1"/>
  <c r="J1567" i="1" s="1"/>
  <c r="J1566" i="1" s="1"/>
  <c r="K1204" i="1"/>
  <c r="K1342" i="1"/>
  <c r="K1426" i="1"/>
  <c r="K1615" i="1"/>
  <c r="J1204" i="1"/>
  <c r="J1342" i="1"/>
  <c r="J1426" i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6" i="1" l="1"/>
  <c r="G1607" i="1"/>
  <c r="G1560" i="1"/>
  <c r="G1412" i="1"/>
  <c r="G1328" i="1"/>
  <c r="G1181" i="1"/>
  <c r="G1180" i="1" s="1"/>
  <c r="G1179" i="1" s="1"/>
  <c r="F1656" i="1"/>
  <c r="F1607" i="1"/>
  <c r="F1606" i="1" s="1"/>
  <c r="F1605" i="1" s="1"/>
  <c r="F1560" i="1"/>
  <c r="F1559" i="1" s="1"/>
  <c r="F1558" i="1" s="1"/>
  <c r="F1412" i="1"/>
  <c r="F1411" i="1" s="1"/>
  <c r="F1410" i="1" s="1"/>
  <c r="F1328" i="1"/>
  <c r="F1327" i="1" s="1"/>
  <c r="F1326" i="1" s="1"/>
  <c r="F1181" i="1"/>
  <c r="F1180" i="1" s="1"/>
  <c r="F1179" i="1" s="1"/>
  <c r="H1656" i="1"/>
  <c r="H1607" i="1"/>
  <c r="H1560" i="1"/>
  <c r="H1412" i="1"/>
  <c r="H1328" i="1"/>
  <c r="H1327" i="1" s="1"/>
  <c r="H1326" i="1" s="1"/>
  <c r="H1181" i="1"/>
  <c r="H1180" i="1" s="1"/>
  <c r="H1179" i="1" s="1"/>
  <c r="I1656" i="1"/>
  <c r="I1607" i="1"/>
  <c r="I1606" i="1" s="1"/>
  <c r="I1605" i="1" s="1"/>
  <c r="I1560" i="1"/>
  <c r="I1559" i="1" s="1"/>
  <c r="I1558" i="1" s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553" i="1"/>
  <c r="G1600" i="1"/>
  <c r="G1599" i="1" s="1"/>
  <c r="G1598" i="1" s="1"/>
  <c r="G1509" i="1"/>
  <c r="G1158" i="1"/>
  <c r="G1157" i="1" s="1"/>
  <c r="G1156" i="1" s="1"/>
  <c r="H1650" i="1"/>
  <c r="H1649" i="1" s="1"/>
  <c r="H1553" i="1"/>
  <c r="H1552" i="1" s="1"/>
  <c r="H1551" i="1" s="1"/>
  <c r="H1600" i="1"/>
  <c r="H1599" i="1" s="1"/>
  <c r="H1598" i="1" s="1"/>
  <c r="H1509" i="1"/>
  <c r="H1508" i="1" s="1"/>
  <c r="H1507" i="1" s="1"/>
  <c r="H1158" i="1"/>
  <c r="H1157" i="1" s="1"/>
  <c r="H1156" i="1" s="1"/>
  <c r="I1650" i="1"/>
  <c r="I1649" i="1" s="1"/>
  <c r="I1600" i="1"/>
  <c r="I1599" i="1" s="1"/>
  <c r="I1598" i="1" s="1"/>
  <c r="I1553" i="1"/>
  <c r="I1509" i="1"/>
  <c r="I1158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I1552" i="1"/>
  <c r="I1551" i="1" s="1"/>
  <c r="I1157" i="1"/>
  <c r="I1156" i="1" s="1"/>
  <c r="G1327" i="1"/>
  <c r="G1326" i="1" s="1"/>
  <c r="G1649" i="1"/>
  <c r="G1552" i="1"/>
  <c r="G1551" i="1" s="1"/>
  <c r="I1508" i="1"/>
  <c r="I1507" i="1" s="1"/>
  <c r="G1508" i="1"/>
  <c r="G1507" i="1" s="1"/>
  <c r="H1411" i="1"/>
  <c r="H1410" i="1" s="1"/>
  <c r="H1606" i="1"/>
  <c r="H1605" i="1" s="1"/>
  <c r="H1559" i="1"/>
  <c r="H1558" i="1" s="1"/>
  <c r="G1606" i="1"/>
  <c r="G1605" i="1" s="1"/>
  <c r="G1411" i="1"/>
  <c r="G1410" i="1" s="1"/>
  <c r="G1559" i="1"/>
  <c r="G1558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181" i="1" s="1"/>
  <c r="K36" i="1"/>
  <c r="K1607" i="1" s="1"/>
  <c r="J1650" i="1" l="1"/>
  <c r="J1657" i="1"/>
  <c r="J1608" i="1"/>
  <c r="J1561" i="1"/>
  <c r="J1413" i="1"/>
  <c r="J1329" i="1"/>
  <c r="J1182" i="1"/>
  <c r="J1328" i="1"/>
  <c r="J1607" i="1"/>
  <c r="J1656" i="1"/>
  <c r="K1651" i="1"/>
  <c r="K1510" i="1"/>
  <c r="K1159" i="1"/>
  <c r="K1554" i="1"/>
  <c r="K1601" i="1"/>
  <c r="J1560" i="1"/>
  <c r="K1656" i="1"/>
  <c r="K1158" i="1"/>
  <c r="K1560" i="1"/>
  <c r="J1158" i="1"/>
  <c r="J1157" i="1" s="1"/>
  <c r="J1156" i="1" s="1"/>
  <c r="K1509" i="1"/>
  <c r="K1561" i="1"/>
  <c r="K1608" i="1"/>
  <c r="K1413" i="1"/>
  <c r="K1657" i="1"/>
  <c r="K1329" i="1"/>
  <c r="K1182" i="1"/>
  <c r="J1412" i="1"/>
  <c r="J1509" i="1"/>
  <c r="K1553" i="1"/>
  <c r="K1181" i="1"/>
  <c r="K1328" i="1"/>
  <c r="K1600" i="1"/>
  <c r="J1651" i="1"/>
  <c r="J1601" i="1"/>
  <c r="J1554" i="1"/>
  <c r="J1510" i="1"/>
  <c r="J1159" i="1"/>
  <c r="K1412" i="1"/>
  <c r="J1553" i="1"/>
  <c r="K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<sst xmlns="http://schemas.openxmlformats.org/spreadsheetml/2006/main" count="4755" uniqueCount="2179">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</sst>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4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3.375842140484149E-3</v>
          </cell>
          <cell r="G4">
            <v>5.5639196885301457E-3</v>
          </cell>
          <cell r="H4">
            <v>5.9720292465018903E-3</v>
          </cell>
          <cell r="I4">
            <v>1.4726497864730903</v>
          </cell>
          <cell r="J4">
            <v>2.2089759665491715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3.375842140484149E-3</v>
          </cell>
          <cell r="G5">
            <v>5.5639196885301457E-3</v>
          </cell>
          <cell r="H5">
            <v>5.9720292465018903E-3</v>
          </cell>
          <cell r="I5">
            <v>1.4726497864730903</v>
          </cell>
          <cell r="J5">
            <v>2.2089759665491715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4.1123990742287001E-4</v>
          </cell>
          <cell r="G6">
            <v>2.1977159742087799E-4</v>
          </cell>
          <cell r="H6">
            <v>5.0571177463949004E-6</v>
          </cell>
          <cell r="I6">
            <v>4.2725008160837602E-2</v>
          </cell>
          <cell r="J6">
            <v>8.5812317174857794E-2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4.1123990742287001E-4</v>
          </cell>
          <cell r="G7">
            <v>6.3101150484374798E-4</v>
          </cell>
          <cell r="H7">
            <v>6.3606862259014301E-4</v>
          </cell>
          <cell r="I7">
            <v>0.170169907619659</v>
          </cell>
          <cell r="J7">
            <v>0.25598222479451699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3.2682047164136381</v>
          </cell>
          <cell r="F8">
            <v>3.8319837075916494</v>
          </cell>
          <cell r="G8">
            <v>3.7315255288175075</v>
          </cell>
          <cell r="H8">
            <v>3.8854268770357865</v>
          </cell>
          <cell r="I8">
            <v>4.1389613235787639</v>
          </cell>
          <cell r="J8">
            <v>4.4891539665154481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3.2682047164136381</v>
          </cell>
          <cell r="F9">
            <v>3.8319837075916494</v>
          </cell>
          <cell r="G9">
            <v>3.7315255288175075</v>
          </cell>
          <cell r="H9">
            <v>3.8854268770357865</v>
          </cell>
          <cell r="I9">
            <v>4.1389613235787639</v>
          </cell>
          <cell r="J9">
            <v>4.4891539665154481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0.66996124608143381</v>
          </cell>
          <cell r="F10">
            <v>9.0394307559639814E-2</v>
          </cell>
          <cell r="G10">
            <v>5.0328471887385866E-2</v>
          </cell>
          <cell r="H10">
            <v>4.1618340259883604E-2</v>
          </cell>
          <cell r="I10">
            <v>2.4104200235976384E-2</v>
          </cell>
          <cell r="J10">
            <v>9.4839563175493479E-3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2.0850140501668966</v>
          </cell>
          <cell r="F11">
            <v>0.26342600292471996</v>
          </cell>
          <cell r="G11">
            <v>0.13172259489496432</v>
          </cell>
          <cell r="H11">
            <v>8.8329711951099912E-2</v>
          </cell>
          <cell r="I11">
            <v>2.7300612357577626E-2</v>
          </cell>
          <cell r="J11">
            <v>1.0482267508870361E-2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108.31381190763101</v>
          </cell>
          <cell r="F12">
            <v>14.527004612631499</v>
          </cell>
          <cell r="G12">
            <v>8.1777117252074092</v>
          </cell>
          <cell r="H12">
            <v>6.5314127028698401</v>
          </cell>
          <cell r="I12">
            <v>3.8286910393739602</v>
          </cell>
          <cell r="J12">
            <v>1.5091359511192199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1.920457657936719</v>
          </cell>
          <cell r="F13">
            <v>0.25757100377006165</v>
          </cell>
          <cell r="G13">
            <v>0.14499488874481226</v>
          </cell>
          <cell r="H13">
            <v>0.11580518976719575</v>
          </cell>
          <cell r="I13">
            <v>6.7884592896701443E-2</v>
          </cell>
          <cell r="J13">
            <v>2.6757729629773404E-2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6.2903568373935196E-7</v>
          </cell>
          <cell r="G14">
            <v>2.5010644776561802E-6</v>
          </cell>
          <cell r="H14">
            <v>2.01120101505995E-3</v>
          </cell>
          <cell r="I14">
            <v>3.5302427513526002E-4</v>
          </cell>
          <cell r="J14">
            <v>2.1947591666060398E-6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2.5321815364959206E-2</v>
          </cell>
          <cell r="F15">
            <v>1.8728222233366343E-2</v>
          </cell>
          <cell r="G15">
            <v>1.1969777981733501E-2</v>
          </cell>
          <cell r="H15">
            <v>5.6464570534937499E-3</v>
          </cell>
          <cell r="I15">
            <v>3.0091240931611335E-3</v>
          </cell>
          <cell r="J15">
            <v>1.3897841746756529E-3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6.7990985097970817</v>
          </cell>
          <cell r="F16">
            <v>4.0990606915707365E-4</v>
          </cell>
          <cell r="G16">
            <v>3.5238372199161428E-4</v>
          </cell>
          <cell r="H16">
            <v>1.3804428100435979E-4</v>
          </cell>
          <cell r="I16">
            <v>1.5369468687808328E-4</v>
          </cell>
          <cell r="J16">
            <v>1.0653036541640697E-4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6.7990985097970817</v>
          </cell>
          <cell r="F17">
            <v>4.0990606915707365E-4</v>
          </cell>
          <cell r="G17">
            <v>3.5238372199161428E-4</v>
          </cell>
          <cell r="H17">
            <v>1.3804428100435979E-4</v>
          </cell>
          <cell r="I17">
            <v>1.5369468687808328E-4</v>
          </cell>
          <cell r="J17">
            <v>1.0653036541640697E-4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1.1427493920117201E-6</v>
          </cell>
          <cell r="F18">
            <v>9.3058538924054897E-7</v>
          </cell>
          <cell r="G18">
            <v>1.068275719725E-6</v>
          </cell>
          <cell r="H18">
            <v>1.13989284480428E-6</v>
          </cell>
          <cell r="I18">
            <v>9.7318561688622598E-7</v>
          </cell>
          <cell r="J18">
            <v>1.3343253851318E-6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1.4622821110726805</v>
          </cell>
          <cell r="F19">
            <v>4.2508253156992026E-4</v>
          </cell>
          <cell r="G19">
            <v>4.1238769884999193E-4</v>
          </cell>
          <cell r="H19">
            <v>3.7914163312224858E-4</v>
          </cell>
          <cell r="I19">
            <v>3.7745426190594067E-4</v>
          </cell>
          <cell r="J19">
            <v>3.7677880330000413E-4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1.1186881860787833E-3</v>
          </cell>
          <cell r="F20">
            <v>1.1178367821356892E-3</v>
          </cell>
          <cell r="G20">
            <v>1.1273313951536117E-3</v>
          </cell>
          <cell r="H20">
            <v>2.0116834330251012E-3</v>
          </cell>
          <cell r="I20">
            <v>3.1972447612961699E-3</v>
          </cell>
          <cell r="J20">
            <v>2.1761227425771317E-3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1.1186881860787822E-3</v>
          </cell>
          <cell r="F21">
            <v>1.1178367821356879E-3</v>
          </cell>
          <cell r="G21">
            <v>1.1273313951536107E-3</v>
          </cell>
          <cell r="H21">
            <v>2.0116834330250999E-3</v>
          </cell>
          <cell r="I21">
            <v>3.1972447612961673E-3</v>
          </cell>
          <cell r="J21">
            <v>2.1761227425771299E-3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1.2373255709605534E-3</v>
          </cell>
          <cell r="F22">
            <v>1.2363840333146686E-3</v>
          </cell>
          <cell r="G22">
            <v>1.2468837916082417E-3</v>
          </cell>
          <cell r="H22">
            <v>2.2248575778802413E-3</v>
          </cell>
          <cell r="I22">
            <v>3.5359281147431085E-3</v>
          </cell>
          <cell r="J22">
            <v>2.4067057540679625E-3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1.2373255709605534E-3</v>
          </cell>
          <cell r="F23">
            <v>1.2363840333146686E-3</v>
          </cell>
          <cell r="G23">
            <v>1.2468837916082417E-3</v>
          </cell>
          <cell r="H23">
            <v>2.2248575778802413E-3</v>
          </cell>
          <cell r="I23">
            <v>3.5359281147431085E-3</v>
          </cell>
          <cell r="J23">
            <v>2.4067057540679625E-3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4.5652781466916202E-4</v>
          </cell>
          <cell r="F24">
            <v>8.1991035487154899E-7</v>
          </cell>
          <cell r="G24">
            <v>3.7537454962661098E-6</v>
          </cell>
          <cell r="H24">
            <v>4.9500039356235805E-4</v>
          </cell>
          <cell r="I24">
            <v>1.6349286950819399E-4</v>
          </cell>
          <cell r="J24">
            <v>6.3176988289517495E-4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4.5887894974360171E-4</v>
          </cell>
          <cell r="F25">
            <v>4.5952236333026477E-4</v>
          </cell>
          <cell r="G25">
            <v>4.629436004071738E-4</v>
          </cell>
          <cell r="H25">
            <v>8.3303432907228577E-4</v>
          </cell>
          <cell r="I25">
            <v>1.3162114203892062E-3</v>
          </cell>
          <cell r="J25">
            <v>9.0053558105602583E-4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1.2177865051924066E-4</v>
          </cell>
          <cell r="G26">
            <v>2.2078420870050526E-2</v>
          </cell>
          <cell r="H26">
            <v>2.7738166413150033E-2</v>
          </cell>
          <cell r="I26">
            <v>0.18657260808245119</v>
          </cell>
          <cell r="J26">
            <v>1.2925770423348975E-2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1.2167919370701513E-4</v>
          </cell>
          <cell r="G27">
            <v>2.2050259618940752E-2</v>
          </cell>
          <cell r="H27">
            <v>2.7738166413150068E-2</v>
          </cell>
          <cell r="I27">
            <v>0.18657260808245127</v>
          </cell>
          <cell r="J27">
            <v>1.2925770423348979E-2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1.4814920939598095E-4</v>
          </cell>
          <cell r="G28">
            <v>2.6283834369101703E-2</v>
          </cell>
          <cell r="H28">
            <v>3.1882949900183741E-2</v>
          </cell>
          <cell r="I28">
            <v>0.20061570761553901</v>
          </cell>
          <cell r="J28">
            <v>1.3056333760961021E-2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1.4814920939598095E-4</v>
          </cell>
          <cell r="G29">
            <v>2.6283834369101703E-2</v>
          </cell>
          <cell r="H29">
            <v>3.1882949900183741E-2</v>
          </cell>
          <cell r="I29">
            <v>0.20061570761553901</v>
          </cell>
          <cell r="J29">
            <v>1.3056333760961021E-2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1.7834070053320699E-3</v>
          </cell>
          <cell r="F30">
            <v>2.6602933349559099E-5</v>
          </cell>
          <cell r="G30">
            <v>4.1347320385866203E-3</v>
          </cell>
          <cell r="H30">
            <v>6.12160083318972E-3</v>
          </cell>
          <cell r="I30">
            <v>1.2298030937676899E-5</v>
          </cell>
          <cell r="J30">
            <v>7.4237991944226197E-6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1.7834070053320699E-3</v>
          </cell>
          <cell r="F31">
            <v>1.8066935630773957E-3</v>
          </cell>
          <cell r="G31">
            <v>5.9290020125469982E-3</v>
          </cell>
          <cell r="H31">
            <v>1.2032993327877849E-2</v>
          </cell>
          <cell r="I31">
            <v>6.3395481354117988E-2</v>
          </cell>
          <cell r="J31">
            <v>2.7830657252891078E-3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2.6564181764861673E-2</v>
          </cell>
          <cell r="J32">
            <v>3.2026933039700133E-2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2.6832506833193617E-2</v>
          </cell>
          <cell r="J33">
            <v>3.2350437413838508E-2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5.9667373212861596E-7</v>
          </cell>
          <cell r="I34">
            <v>3.3533780108124002E-3</v>
          </cell>
          <cell r="J34">
            <v>7.6064657730738305E-5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5.9667373212861596E-7</v>
          </cell>
          <cell r="I35">
            <v>3.35579589371634E-3</v>
          </cell>
          <cell r="J35">
            <v>3.43186055144708E-3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1.1147577659593193E-3</v>
          </cell>
          <cell r="F36">
            <v>1.1138768811548593E-3</v>
          </cell>
          <cell r="G36">
            <v>1.1232469094135048E-3</v>
          </cell>
          <cell r="H36">
            <v>1.9614736448143395E-3</v>
          </cell>
          <cell r="I36">
            <v>3.665639643704385E-3</v>
          </cell>
          <cell r="J36">
            <v>2.631382847979561E-3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1.1147577659593186E-3</v>
          </cell>
          <cell r="F37">
            <v>1.113876881154858E-3</v>
          </cell>
          <cell r="G37">
            <v>1.1232469094135033E-3</v>
          </cell>
          <cell r="H37">
            <v>1.9614736448143382E-3</v>
          </cell>
          <cell r="I37">
            <v>3.6656396437043837E-3</v>
          </cell>
          <cell r="J37">
            <v>2.6313828479795584E-3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1.232979057719885E-3</v>
          </cell>
          <cell r="F38">
            <v>1.2320049182232861E-3</v>
          </cell>
          <cell r="G38">
            <v>1.2423669026168447E-3</v>
          </cell>
          <cell r="H38">
            <v>2.1693323406651462E-3</v>
          </cell>
          <cell r="I38">
            <v>4.0539095259942521E-3</v>
          </cell>
          <cell r="J38">
            <v>2.9101621357886529E-3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1.232979057719885E-3</v>
          </cell>
          <cell r="F39">
            <v>1.2320049182232861E-3</v>
          </cell>
          <cell r="G39">
            <v>1.2423669026168447E-3</v>
          </cell>
          <cell r="H39">
            <v>2.1693323406651462E-3</v>
          </cell>
          <cell r="I39">
            <v>4.0539095259942521E-3</v>
          </cell>
          <cell r="J39">
            <v>2.9101621357886529E-3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4.5519295183858401E-4</v>
          </cell>
          <cell r="F40">
            <v>8.1876898739447896E-7</v>
          </cell>
          <cell r="G40">
            <v>3.7091284752805202E-6</v>
          </cell>
          <cell r="H40">
            <v>4.83630763460808E-4</v>
          </cell>
          <cell r="I40">
            <v>2.4054069243385699E-4</v>
          </cell>
          <cell r="J40">
            <v>7.54468457417479E-4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4.5728622135268607E-4</v>
          </cell>
          <cell r="F41">
            <v>4.5792996864159379E-4</v>
          </cell>
          <cell r="G41">
            <v>4.6130819582203823E-4</v>
          </cell>
          <cell r="H41">
            <v>8.2064284959406037E-4</v>
          </cell>
          <cell r="I41">
            <v>1.5091036073081332E-3</v>
          </cell>
          <cell r="J41">
            <v>1.0825559908292546E-3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3.244479565473521</v>
          </cell>
          <cell r="J42">
            <v>4.4441235440799121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832.94584596605262</v>
          </cell>
          <cell r="J43">
            <v>1140.9269715838204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-832.94584596605296</v>
          </cell>
          <cell r="J44">
            <v>-1140.92697158382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899.55229618475801</v>
          </cell>
          <cell r="J45">
            <v>1208.0010869781499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9.6934514675081633</v>
          </cell>
          <cell r="J46">
            <v>13.017253092437015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0.121037050430156</v>
          </cell>
          <cell r="J47">
            <v>4.4753626116688601E-2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0.121037050430156</v>
          </cell>
          <cell r="J48">
            <v>0.16579064142244981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5.4452969793403055E-2</v>
          </cell>
          <cell r="G49">
            <v>7.0514738398125276E-2</v>
          </cell>
          <cell r="H49">
            <v>0.11352435814863185</v>
          </cell>
          <cell r="I49">
            <v>0.25171561004205145</v>
          </cell>
          <cell r="J49">
            <v>0.45636246701777544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2.0319827088263769</v>
          </cell>
          <cell r="F50">
            <v>3.8269937286259141</v>
          </cell>
          <cell r="G50">
            <v>4.1138369048298893</v>
          </cell>
          <cell r="H50">
            <v>4.1327807161071934</v>
          </cell>
          <cell r="I50">
            <v>3.6022488784014239</v>
          </cell>
          <cell r="J50">
            <v>3.237173106088489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1.7876557150441477</v>
          </cell>
          <cell r="F51">
            <v>3.5391862455573806</v>
          </cell>
          <cell r="G51">
            <v>3.5698316618498955</v>
          </cell>
          <cell r="H51">
            <v>3.3273037665254268</v>
          </cell>
          <cell r="I51">
            <v>2.5503876269905756</v>
          </cell>
          <cell r="J51">
            <v>1.9983815853899696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4.5203633984752614</v>
          </cell>
          <cell r="F52">
            <v>1.8953043709123363</v>
          </cell>
          <cell r="G52">
            <v>1.8953047080731584</v>
          </cell>
          <cell r="H52">
            <v>1.8953051690463267</v>
          </cell>
          <cell r="I52">
            <v>1.8953067196982099</v>
          </cell>
          <cell r="J52">
            <v>1.8953098177662053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0.35008166862323103</v>
          </cell>
          <cell r="G53">
            <v>0.38254494573142173</v>
          </cell>
          <cell r="H53">
            <v>0.44347514382517161</v>
          </cell>
          <cell r="I53">
            <v>1.032669423247258</v>
          </cell>
          <cell r="J53">
            <v>1.3878416859941207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9.2187300637130249</v>
          </cell>
          <cell r="F54">
            <v>10.68446047109636</v>
          </cell>
          <cell r="G54">
            <v>11.064398725214028</v>
          </cell>
          <cell r="H54">
            <v>10.892105261246005</v>
          </cell>
          <cell r="I54">
            <v>10.179593198690799</v>
          </cell>
          <cell r="J54">
            <v>9.7187057205473177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0.62767255876113304</v>
          </cell>
          <cell r="F55">
            <v>3.2240312137146399E-2</v>
          </cell>
          <cell r="G55">
            <v>2.9896532713372601E-3</v>
          </cell>
          <cell r="H55">
            <v>7.9174591595742895E-3</v>
          </cell>
          <cell r="I55">
            <v>4.6517548456492197E-2</v>
          </cell>
          <cell r="J55">
            <v>4.22025537348103E-2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0.62767255876113304</v>
          </cell>
          <cell r="F56">
            <v>0.65991287089827999</v>
          </cell>
          <cell r="G56">
            <v>0.66290252416961704</v>
          </cell>
          <cell r="H56">
            <v>0.67081998332919102</v>
          </cell>
          <cell r="I56">
            <v>0.727811052713766</v>
          </cell>
          <cell r="J56">
            <v>0.77001360644857597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6.6845588163937739E-3</v>
          </cell>
          <cell r="F57">
            <v>1.8371920857328044E-4</v>
          </cell>
          <cell r="G57">
            <v>3.4612520084013484E-3</v>
          </cell>
          <cell r="H57">
            <v>1.4498196334151634E-3</v>
          </cell>
          <cell r="I57">
            <v>5.9552875362369985E-3</v>
          </cell>
          <cell r="J57">
            <v>1.2357048916238872E-2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6.6845588163937947E-3</v>
          </cell>
          <cell r="F58">
            <v>1.8359681069948113E-4</v>
          </cell>
          <cell r="G58">
            <v>3.4576502893499486E-3</v>
          </cell>
          <cell r="H58">
            <v>1.4498196334151634E-3</v>
          </cell>
          <cell r="I58">
            <v>5.955287536237021E-3</v>
          </cell>
          <cell r="J58">
            <v>1.2357048916238881E-2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8.9127450885802696E-3</v>
          </cell>
          <cell r="F59">
            <v>2.4173580079090394E-4</v>
          </cell>
          <cell r="G59">
            <v>4.4661316237319887E-3</v>
          </cell>
          <cell r="H59">
            <v>1.8122745417745844E-3</v>
          </cell>
          <cell r="I59">
            <v>7.0062206308588414E-3</v>
          </cell>
          <cell r="J59">
            <v>1.3730054351377774E-2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8.9127450885802696E-3</v>
          </cell>
          <cell r="F60">
            <v>2.4173580079090394E-4</v>
          </cell>
          <cell r="G60">
            <v>4.4661316237319887E-3</v>
          </cell>
          <cell r="H60">
            <v>1.8122745417745844E-3</v>
          </cell>
          <cell r="I60">
            <v>7.0062206308588414E-3</v>
          </cell>
          <cell r="J60">
            <v>1.3730054351377774E-2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2.24261524057241E-3</v>
          </cell>
          <cell r="F61">
            <v>2.8938050068776798E-5</v>
          </cell>
          <cell r="G61">
            <v>4.9913099090706697E-5</v>
          </cell>
          <cell r="H61">
            <v>2.2088829583562401E-5</v>
          </cell>
          <cell r="I61">
            <v>9.8741072870395504E-5</v>
          </cell>
          <cell r="J61">
            <v>2.45806179263905E-3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2.24261524057241E-3</v>
          </cell>
          <cell r="F62">
            <v>2.2675832046042971E-3</v>
          </cell>
          <cell r="G62">
            <v>2.3054381735785993E-3</v>
          </cell>
          <cell r="H62">
            <v>2.2984331931812179E-3</v>
          </cell>
          <cell r="I62">
            <v>3.3607294348559995E-3</v>
          </cell>
          <cell r="J62">
            <v>3.8975650003998455E-3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1.3686862999528614E-3</v>
          </cell>
          <cell r="I63">
            <v>2.0611873355420602E-3</v>
          </cell>
          <cell r="J63">
            <v>6.0564773198870637E-4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5.0700200554423477E-4</v>
          </cell>
          <cell r="I64">
            <v>7.9643548851552975E-4</v>
          </cell>
          <cell r="J64">
            <v>2.4369039294350252E-4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2.4232306057594363E-3</v>
          </cell>
          <cell r="I65">
            <v>3.7573389855271124E-3</v>
          </cell>
          <cell r="J65">
            <v>1.026332301245094E-3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4.5009805550832598E-5</v>
          </cell>
          <cell r="I66">
            <v>1.9927757595401102E-6</v>
          </cell>
          <cell r="J66">
            <v>5.8818988653873702E-6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4.5009805550832598E-5</v>
          </cell>
          <cell r="I67">
            <v>7.0767919173015921E-5</v>
          </cell>
          <cell r="J67">
            <v>2.339834536615017E-5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3.5600009369164702</v>
          </cell>
          <cell r="F68">
            <v>3.4647173517962333</v>
          </cell>
          <cell r="G68">
            <v>8.1001227226678504E-3</v>
          </cell>
          <cell r="H68">
            <v>5.2564158561141578E-4</v>
          </cell>
          <cell r="I68">
            <v>8.6286796050244626E-4</v>
          </cell>
          <cell r="J68">
            <v>2.36155488088264E-4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330.01208685215698</v>
          </cell>
          <cell r="F69">
            <v>321.17929851151098</v>
          </cell>
          <cell r="G69">
            <v>0.75088137639131003</v>
          </cell>
          <cell r="H69">
            <v>4.8726974986178298E-2</v>
          </cell>
          <cell r="I69">
            <v>7.9987859938576794E-2</v>
          </cell>
          <cell r="J69">
            <v>2.18916137457821E-2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3.5600009369164702</v>
          </cell>
          <cell r="F70">
            <v>3.4647173517962333</v>
          </cell>
          <cell r="G70">
            <v>8.1001227226678504E-3</v>
          </cell>
          <cell r="H70">
            <v>5.2564158561141578E-4</v>
          </cell>
          <cell r="I70">
            <v>8.6286796050244626E-4</v>
          </cell>
          <cell r="J70">
            <v>2.36155488088264E-4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2.3279012042283697E-6</v>
          </cell>
          <cell r="F71">
            <v>3.0922917320300537E-6</v>
          </cell>
          <cell r="G71">
            <v>3.1822294057890663E-6</v>
          </cell>
          <cell r="H71">
            <v>1.1169381113195031E-3</v>
          </cell>
          <cell r="I71">
            <v>2.2522616137043002E-3</v>
          </cell>
          <cell r="J71">
            <v>6.9640093106607506E-4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2.327901204228374E-6</v>
          </cell>
          <cell r="F72">
            <v>3.0902315776449624E-6</v>
          </cell>
          <cell r="G72">
            <v>3.1789180328381975E-6</v>
          </cell>
          <cell r="H72">
            <v>1.1169381113195031E-3</v>
          </cell>
          <cell r="I72">
            <v>2.2522616137043098E-3</v>
          </cell>
          <cell r="J72">
            <v>6.964009310660756E-4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F73">
            <v>2.248803275955347E-6</v>
          </cell>
          <cell r="G73">
            <v>2.3575045611709433E-6</v>
          </cell>
          <cell r="H73">
            <v>1.3961726391604962E-3</v>
          </cell>
          <cell r="I73">
            <v>2.6497195455295426E-3</v>
          </cell>
          <cell r="J73">
            <v>7.737788123101583E-4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F74">
            <v>2.248803275955347E-6</v>
          </cell>
          <cell r="G74">
            <v>2.3575045611709433E-6</v>
          </cell>
          <cell r="H74">
            <v>1.3961726391604962E-3</v>
          </cell>
          <cell r="I74">
            <v>2.6497195455295426E-3</v>
          </cell>
          <cell r="J74">
            <v>7.737788123101583E-4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2.1824786664401499E-3</v>
          </cell>
          <cell r="F75">
            <v>5.1263282042910898E-5</v>
          </cell>
          <cell r="G75">
            <v>7.7997400591063798E-5</v>
          </cell>
          <cell r="H75">
            <v>6.1869546389451899E-5</v>
          </cell>
          <cell r="I75">
            <v>1.81706201782272E-4</v>
          </cell>
          <cell r="J75">
            <v>3.6029294014487001E-4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2.1824786664401499E-3</v>
          </cell>
          <cell r="F76">
            <v>2.2275380637104122E-3</v>
          </cell>
          <cell r="G76">
            <v>2.2893839369337267E-3</v>
          </cell>
          <cell r="H76">
            <v>2.3253695210176642E-3</v>
          </cell>
          <cell r="I76">
            <v>3.0828546935301303E-3</v>
          </cell>
          <cell r="J76">
            <v>1.691799815891308E-3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0.74755141721974205</v>
          </cell>
          <cell r="J77">
            <v>141.09490499380493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-0.74755141721974305</v>
          </cell>
          <cell r="J78">
            <v>-141.09490499380499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8.1164937920304263E-3</v>
          </cell>
          <cell r="J79">
            <v>1.5459836988324311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0.88476211795191395</v>
          </cell>
          <cell r="J80">
            <v>159.85823974720699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1.5687271594892093E-2</v>
          </cell>
          <cell r="J81">
            <v>2.834365952964657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7.2218822303649305E-4</v>
          </cell>
          <cell r="J82">
            <v>0.14128142705265401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7.2218822303649305E-4</v>
          </cell>
          <cell r="J83">
            <v>0.14055939018701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7.2218822303649305E-4</v>
          </cell>
          <cell r="J84">
            <v>0.14128142705265351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0.5427181469873168</v>
          </cell>
          <cell r="J85">
            <v>0.71175388389991834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929.13617882167432</v>
          </cell>
          <cell r="J86">
            <v>1088.6143847974436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-929.13617882167398</v>
          </cell>
          <cell r="J87">
            <v>-1088.6143847974399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5.092145041870249</v>
          </cell>
          <cell r="J88">
            <v>6.3061394113532732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1043.9732346311</v>
          </cell>
          <cell r="J89">
            <v>1223.1622301094901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11.249711580076459</v>
          </cell>
          <cell r="J90">
            <v>13.180627479628107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2.9651730475869598E-2</v>
          </cell>
          <cell r="J91">
            <v>9.2354001737090206E-3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2.9651730475869598E-2</v>
          </cell>
          <cell r="J92">
            <v>3.8887093039478009E-2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1.5903414305698499E-2</v>
          </cell>
          <cell r="I93">
            <v>4.7009478444720601E-2</v>
          </cell>
          <cell r="J93">
            <v>3.1443641244940097E-2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1.3264124271986839E-4</v>
          </cell>
          <cell r="I94">
            <v>3.8874504869889536E-4</v>
          </cell>
          <cell r="J94">
            <v>2.5088011631601138E-4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1.1842968099988245E-4</v>
          </cell>
          <cell r="I95">
            <v>3.6674061198009014E-4</v>
          </cell>
          <cell r="J95">
            <v>2.5088011631601138E-4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2.8197543095210095E-4</v>
          </cell>
          <cell r="I96">
            <v>8.3350139086384135E-4</v>
          </cell>
          <cell r="J96">
            <v>5.5751136959113635E-4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1.0499390212070899E-5</v>
          </cell>
          <cell r="I97">
            <v>1.46352963622141E-7</v>
          </cell>
          <cell r="J97">
            <v>1.9406565715495601E-6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1.0499390212070899E-5</v>
          </cell>
          <cell r="I98">
            <v>3.2614262261326008E-5</v>
          </cell>
          <cell r="J98">
            <v>2.2292915789078247E-5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310.997574402211</v>
          </cell>
          <cell r="F99">
            <v>94.720125831170407</v>
          </cell>
          <cell r="G99">
            <v>130.94898562023599</v>
          </cell>
          <cell r="H99">
            <v>32.964240765708503</v>
          </cell>
          <cell r="I99">
            <v>27.852948487300399</v>
          </cell>
          <cell r="J99">
            <v>3.5586991702756199E-2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5.7075766354927282</v>
          </cell>
          <cell r="F100">
            <v>1.6742090489428607</v>
          </cell>
          <cell r="G100">
            <v>2.7443032481484075</v>
          </cell>
          <cell r="H100">
            <v>0.58310633176730853</v>
          </cell>
          <cell r="I100">
            <v>0.49649873539605532</v>
          </cell>
          <cell r="J100">
            <v>3.0040678074304763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5.5141413901101171</v>
          </cell>
          <cell r="F101">
            <v>1.6794348551625944</v>
          </cell>
          <cell r="G101">
            <v>2.3217905251814939</v>
          </cell>
          <cell r="H101">
            <v>0.58447235400192343</v>
          </cell>
          <cell r="I101">
            <v>0.49384660438475836</v>
          </cell>
          <cell r="J101">
            <v>6.3097503019071189E-4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0.21166878150272503</v>
          </cell>
          <cell r="F102">
            <v>1.2265480253085371E-4</v>
          </cell>
          <cell r="G102">
            <v>0.43077897016634187</v>
          </cell>
          <cell r="H102">
            <v>3.1482999508640388E-4</v>
          </cell>
          <cell r="I102">
            <v>1.5186977615599593E-3</v>
          </cell>
          <cell r="J102">
            <v>3.0049079051866254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4.9721423740479304E-4</v>
          </cell>
          <cell r="H103">
            <v>1.8236539194941136E-4</v>
          </cell>
          <cell r="I103">
            <v>2.7199725475454315E-3</v>
          </cell>
          <cell r="J103">
            <v>8.1261960325879849E-3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1.1832353712253301E-6</v>
          </cell>
          <cell r="F104">
            <v>2.67481693730615E-7</v>
          </cell>
          <cell r="G104">
            <v>3.4271563035818299E-7</v>
          </cell>
          <cell r="H104">
            <v>4.4846956934245898E-7</v>
          </cell>
          <cell r="I104">
            <v>9.0604224359101302E-7</v>
          </cell>
          <cell r="J104">
            <v>1.52282462441179E-6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1.0275131777763513</v>
          </cell>
          <cell r="F105">
            <v>1.027513445258045</v>
          </cell>
          <cell r="G105">
            <v>1.0275137879736753</v>
          </cell>
          <cell r="H105">
            <v>1.0275142364432448</v>
          </cell>
          <cell r="I105">
            <v>1.0275158620572515</v>
          </cell>
          <cell r="J105">
            <v>0.72468207165565579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689.09212145959395</v>
          </cell>
          <cell r="F106">
            <v>646.67912008877795</v>
          </cell>
          <cell r="G106">
            <v>594.11974863336297</v>
          </cell>
          <cell r="H106">
            <v>515.99621749781295</v>
          </cell>
          <cell r="I106">
            <v>236.26332535514899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9.1938056983232261</v>
          </cell>
          <cell r="F107">
            <v>8.6279352122987198</v>
          </cell>
          <cell r="G107">
            <v>7.9269572419016887</v>
          </cell>
          <cell r="H107">
            <v>7.1320567082679309</v>
          </cell>
          <cell r="I107">
            <v>3.4002019510989432</v>
          </cell>
          <cell r="J107">
            <v>0.24799840498959566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9.3499609424639676</v>
          </cell>
          <cell r="F108">
            <v>8.7744792413674055</v>
          </cell>
          <cell r="G108">
            <v>8.0613263043875545</v>
          </cell>
          <cell r="H108">
            <v>7.0013055291426438</v>
          </cell>
          <cell r="I108">
            <v>3.2057438989843785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2.6897360272246909E-4</v>
          </cell>
          <cell r="H109">
            <v>0.251888575768273</v>
          </cell>
          <cell r="I109">
            <v>0.25221070980510107</v>
          </cell>
          <cell r="J109">
            <v>0.25221071048414145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1.7328981706627882</v>
          </cell>
          <cell r="F110">
            <v>1.4267387327877181</v>
          </cell>
          <cell r="G110">
            <v>2.3065926776202033</v>
          </cell>
          <cell r="H110">
            <v>0.45747887591365416</v>
          </cell>
          <cell r="I110">
            <v>4.5479644724910347E-2</v>
          </cell>
          <cell r="J110">
            <v>1.0386871339287008E-4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114.383385379488</v>
          </cell>
          <cell r="F111">
            <v>94.174723634154304</v>
          </cell>
          <cell r="G111">
            <v>152.25123069800799</v>
          </cell>
          <cell r="H111">
            <v>30.1968017812566</v>
          </cell>
          <cell r="I111">
            <v>3.00197427498117</v>
          </cell>
          <cell r="J111">
            <v>6.8560607161031904E-3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2.0280742088561681</v>
          </cell>
          <cell r="F112">
            <v>1.6697646034424514</v>
          </cell>
          <cell r="G112">
            <v>2.6994899059930475</v>
          </cell>
          <cell r="H112">
            <v>0.53540428690171282</v>
          </cell>
          <cell r="I112">
            <v>5.3226494237254715E-2</v>
          </cell>
          <cell r="J112">
            <v>1.2156136021459566E-4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8.08187795900176E-6</v>
          </cell>
          <cell r="F113">
            <v>7.1641317544491904E-6</v>
          </cell>
          <cell r="G113">
            <v>9.2742028961499202E-6</v>
          </cell>
          <cell r="H113">
            <v>1.3739949682307E-5</v>
          </cell>
          <cell r="I113">
            <v>5.3063422734232402E-6</v>
          </cell>
          <cell r="J113">
            <v>3.8060310425086101E-6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0.29284031016873197</v>
          </cell>
          <cell r="F114">
            <v>0.29263084727657646</v>
          </cell>
          <cell r="G114">
            <v>0.29259675344064356</v>
          </cell>
          <cell r="H114">
            <v>5.8086191088333905E-2</v>
          </cell>
          <cell r="I114">
            <v>8.2409977934869739E-3</v>
          </cell>
          <cell r="J114">
            <v>8.5234651393312991E-4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15.013806108433197</v>
          </cell>
          <cell r="F115">
            <v>9.5079401932591594</v>
          </cell>
          <cell r="G115">
            <v>6.7297101661504719</v>
          </cell>
          <cell r="H115">
            <v>2.8928616541428167</v>
          </cell>
          <cell r="I115">
            <v>4.6932278426705816</v>
          </cell>
          <cell r="J115">
            <v>6.02803697084798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15.013806108433197</v>
          </cell>
          <cell r="F116">
            <v>9.5079401932591594</v>
          </cell>
          <cell r="G116">
            <v>6.7297101661504719</v>
          </cell>
          <cell r="H116">
            <v>2.8928616541428167</v>
          </cell>
          <cell r="I116">
            <v>4.6932278426705816</v>
          </cell>
          <cell r="J116">
            <v>6.02803697084798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1.22290812065978E-6</v>
          </cell>
          <cell r="F117">
            <v>1.0644481877997301E-6</v>
          </cell>
          <cell r="G117">
            <v>1.5676318251314999E-6</v>
          </cell>
          <cell r="H117">
            <v>2.4065811861629798E-6</v>
          </cell>
          <cell r="I117">
            <v>5.56604505961173E-3</v>
          </cell>
          <cell r="J117">
            <v>5.54302289485668E-3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1.1896429887725046</v>
          </cell>
          <cell r="F118">
            <v>1.1896391760610789</v>
          </cell>
          <cell r="G118">
            <v>1.1896382964868073</v>
          </cell>
          <cell r="H118">
            <v>1.1896386949747895</v>
          </cell>
          <cell r="I118">
            <v>1.1896411011746553</v>
          </cell>
          <cell r="J118">
            <v>1.1999975571648405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1.4050488593161743</v>
          </cell>
          <cell r="F119">
            <v>1.2995358934180494</v>
          </cell>
          <cell r="G119">
            <v>1.318939474495874</v>
          </cell>
          <cell r="H119">
            <v>1.2901768184479012</v>
          </cell>
          <cell r="I119">
            <v>0.73262666527269871</v>
          </cell>
          <cell r="J119">
            <v>0.50243750996249859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14.159820369886884</v>
          </cell>
          <cell r="F120">
            <v>13.051653050615366</v>
          </cell>
          <cell r="G120">
            <v>13.178284421998065</v>
          </cell>
          <cell r="H120">
            <v>12.779638932754821</v>
          </cell>
          <cell r="I120">
            <v>6.8739939171363025</v>
          </cell>
          <cell r="J120">
            <v>4.4515963382677377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2783.98891244484</v>
          </cell>
          <cell r="F121">
            <v>2574.9236367201902</v>
          </cell>
          <cell r="G121">
            <v>2613.3702389320702</v>
          </cell>
          <cell r="H121">
            <v>2556.3793983651499</v>
          </cell>
          <cell r="I121">
            <v>1451.6395636755999</v>
          </cell>
          <cell r="J121">
            <v>995.53865878569195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29.999880522034935</v>
          </cell>
          <cell r="F122">
            <v>27.747021947415806</v>
          </cell>
          <cell r="G122">
            <v>28.161317229871436</v>
          </cell>
          <cell r="H122">
            <v>27.547191792727897</v>
          </cell>
          <cell r="I122">
            <v>15.642667712021536</v>
          </cell>
          <cell r="J122">
            <v>10.727787271397544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1.01569950820658E-7</v>
          </cell>
          <cell r="G123">
            <v>1.51957911316561E-7</v>
          </cell>
          <cell r="H123">
            <v>1.8917420034652701E-7</v>
          </cell>
          <cell r="I123">
            <v>1.2797158422068799E-2</v>
          </cell>
          <cell r="J123">
            <v>2.77337562731697E-2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7.6766580443698093E-2</v>
          </cell>
          <cell r="F124">
            <v>7.2061615145318156E-2</v>
          </cell>
          <cell r="G124">
            <v>7.206116490870336E-2</v>
          </cell>
          <cell r="H124">
            <v>7.0489798768437528E-2</v>
          </cell>
          <cell r="I124">
            <v>6.3268286782513741E-2</v>
          </cell>
          <cell r="J124">
            <v>6.2759389259046963E-2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3.7979991583346702</v>
          </cell>
          <cell r="F125">
            <v>0.69649020900698899</v>
          </cell>
          <cell r="G125">
            <v>2.3837285205639498</v>
          </cell>
          <cell r="H125">
            <v>2.05591297102103</v>
          </cell>
          <cell r="I125">
            <v>9.1099737271625294</v>
          </cell>
          <cell r="J125">
            <v>19.1147539770765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1.4308031258598251E-2</v>
          </cell>
          <cell r="F126">
            <v>3.3234709580887115E-3</v>
          </cell>
          <cell r="G126">
            <v>1.0976248677501943E-2</v>
          </cell>
          <cell r="H126">
            <v>1.0048999234935024E-2</v>
          </cell>
          <cell r="I126">
            <v>4.5700868994871691E-2</v>
          </cell>
          <cell r="J126">
            <v>9.8006300361264675E-2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3.4445260437366218E-2</v>
          </cell>
          <cell r="F127">
            <v>7.9200598916569099E-3</v>
          </cell>
          <cell r="G127">
            <v>2.5756435388741349E-2</v>
          </cell>
          <cell r="H127">
            <v>2.2969141108422908E-2</v>
          </cell>
          <cell r="I127">
            <v>0.10262651283058914</v>
          </cell>
          <cell r="J127">
            <v>0.21291023871585119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6.7340410608770621E-2</v>
          </cell>
          <cell r="F128">
            <v>1.2349117180974995E-2</v>
          </cell>
          <cell r="G128">
            <v>4.2264690080921118E-2</v>
          </cell>
          <cell r="H128">
            <v>3.6452357642216875E-2</v>
          </cell>
          <cell r="I128">
            <v>0.16152435686458405</v>
          </cell>
          <cell r="J128">
            <v>0.33891407760773906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2.01450326561187E-7</v>
          </cell>
          <cell r="G129">
            <v>4.2474984967429497E-5</v>
          </cell>
          <cell r="H129">
            <v>4.4572396970370401E-7</v>
          </cell>
          <cell r="I129">
            <v>1.36556412778043E-4</v>
          </cell>
          <cell r="J129">
            <v>5.5786546721318204E-3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4.1469531568632837E-3</v>
          </cell>
          <cell r="F130">
            <v>1.0038785083097191E-3</v>
          </cell>
          <cell r="G130">
            <v>1.0432335776319487E-3</v>
          </cell>
          <cell r="H130">
            <v>8.932752575806684E-4</v>
          </cell>
          <cell r="I130">
            <v>4.062403734701874E-3</v>
          </cell>
          <cell r="J130">
            <v>8.7118803868748099E-3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1.1151884722154037E-3</v>
          </cell>
          <cell r="I131">
            <v>1.7096793117959738E-3</v>
          </cell>
          <cell r="J131">
            <v>4.27055181256955E-4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2.9665112068784187E-3</v>
          </cell>
          <cell r="I132">
            <v>4.5479154106888046E-3</v>
          </cell>
          <cell r="J132">
            <v>1.1360088565455964E-3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4.5774516267836551E-3</v>
          </cell>
          <cell r="I133">
            <v>6.8427579845710034E-3</v>
          </cell>
          <cell r="J133">
            <v>1.606858490696261E-3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8.2889086443270496E-5</v>
          </cell>
          <cell r="I134">
            <v>3.4228125959703698E-5</v>
          </cell>
          <cell r="J134">
            <v>9.8844894892653295E-7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8.2889086443270496E-5</v>
          </cell>
          <cell r="I135">
            <v>1.2717039963134431E-4</v>
          </cell>
          <cell r="J135">
            <v>4.1146444909975041E-5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28.948621689074873</v>
          </cell>
          <cell r="F136">
            <v>21.461746393207889</v>
          </cell>
          <cell r="G136">
            <v>27.079703987956822</v>
          </cell>
          <cell r="H136">
            <v>13.439561797966554</v>
          </cell>
          <cell r="I136">
            <v>7.9538543399328541</v>
          </cell>
          <cell r="J136">
            <v>6.0312803326040054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28.948621689074873</v>
          </cell>
          <cell r="F137">
            <v>21.461746393207889</v>
          </cell>
          <cell r="G137">
            <v>27.079703987956822</v>
          </cell>
          <cell r="H137">
            <v>13.439561797966554</v>
          </cell>
          <cell r="I137">
            <v>7.9538543399328541</v>
          </cell>
          <cell r="J137">
            <v>6.0312803326040054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1.27895930373342E-6</v>
          </cell>
          <cell r="F138">
            <v>1.0832230638629999E-6</v>
          </cell>
          <cell r="G138">
            <v>1.2072746866590401E-6</v>
          </cell>
          <cell r="H138">
            <v>1.1731544369704401E-6</v>
          </cell>
          <cell r="I138">
            <v>1.4192852245247899E-6</v>
          </cell>
          <cell r="J138">
            <v>2.0549561633463799E-6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1.6999972985269314</v>
          </cell>
          <cell r="F139">
            <v>1.6999947856676869</v>
          </cell>
          <cell r="G139">
            <v>1.6999938790758433</v>
          </cell>
          <cell r="H139">
            <v>1.6999938018205643</v>
          </cell>
          <cell r="I139">
            <v>1.1999996132775661</v>
          </cell>
          <cell r="J139">
            <v>1.1999996678382936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317.01398769427402</v>
          </cell>
          <cell r="J140">
            <v>715.12725913052918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-317.01398769427402</v>
          </cell>
          <cell r="J141">
            <v>-715.12725913052896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1.2631262985759244</v>
          </cell>
          <cell r="J142">
            <v>2.0112147830835805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0.24938136020883478</v>
          </cell>
          <cell r="J143">
            <v>0.59288566212882921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414.92479192229803</v>
          </cell>
          <cell r="J144">
            <v>986.45287597482297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4.4711723267489045</v>
          </cell>
          <cell r="J145">
            <v>10.62988012903906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2.3885068125919399E-2</v>
          </cell>
          <cell r="J146">
            <v>3.2156375255331798E-2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2.3885068125919399E-2</v>
          </cell>
          <cell r="J147">
            <v>5.6041415866090898E-2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6.8886199475647905E-2</v>
          </cell>
          <cell r="I148">
            <v>0.275090116736255</v>
          </cell>
          <cell r="J148">
            <v>0.18922986498917599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5.7454021690327606E-4</v>
          </cell>
          <cell r="I149">
            <v>2.2748586958473236E-3</v>
          </cell>
          <cell r="J149">
            <v>1.509812752573209E-3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5.129823365207821E-4</v>
          </cell>
          <cell r="I150">
            <v>2.1460931092899295E-3</v>
          </cell>
          <cell r="J150">
            <v>1.509812752573209E-3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1.2213865155256719E-3</v>
          </cell>
          <cell r="I151">
            <v>4.8774843392952946E-3</v>
          </cell>
          <cell r="J151">
            <v>3.3551394501626867E-3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4.5632322156144798E-5</v>
          </cell>
          <cell r="I152">
            <v>5.6121841688041199E-7</v>
          </cell>
          <cell r="J152">
            <v>6.6780303335094997E-6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4.5632322156144798E-5</v>
          </cell>
          <cell r="I153">
            <v>1.9086068416039891E-4</v>
          </cell>
          <cell r="J153">
            <v>1.342652048697878E-4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1.5293111277132011E-3</v>
          </cell>
          <cell r="G154">
            <v>1.9867253948244699E-3</v>
          </cell>
          <cell r="H154">
            <v>2.0403404450525936E-3</v>
          </cell>
          <cell r="I154">
            <v>2.1220633414731332E-3</v>
          </cell>
          <cell r="J154">
            <v>2.1748058497917605E-3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1.5293111277132011E-3</v>
          </cell>
          <cell r="G155">
            <v>1.9867253948244699E-3</v>
          </cell>
          <cell r="H155">
            <v>2.0403404450525936E-3</v>
          </cell>
          <cell r="I155">
            <v>2.1220633414731332E-3</v>
          </cell>
          <cell r="J155">
            <v>2.1748058497917605E-3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1.3819792036869299E-4</v>
          </cell>
          <cell r="G156">
            <v>4.1570258390277602E-5</v>
          </cell>
          <cell r="H156">
            <v>5.7488485545405297E-7</v>
          </cell>
          <cell r="I156">
            <v>1.49285617839068E-7</v>
          </cell>
          <cell r="J156">
            <v>8.5631615694618701E-8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1.3819792036869299E-4</v>
          </cell>
          <cell r="G157">
            <v>1.79768178758971E-4</v>
          </cell>
          <cell r="H157">
            <v>1.80343063614425E-4</v>
          </cell>
          <cell r="I157">
            <v>1.80895802476471E-4</v>
          </cell>
          <cell r="J157">
            <v>1.80981434092165E-4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0.11258823485347519</v>
          </cell>
          <cell r="F158">
            <v>0.11274331477382687</v>
          </cell>
          <cell r="G158">
            <v>0.10855956296091016</v>
          </cell>
          <cell r="H158">
            <v>0.11235386516326042</v>
          </cell>
          <cell r="I158">
            <v>0.10888916430864502</v>
          </cell>
          <cell r="J158">
            <v>0.10256010986122102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5.6294117426737582</v>
          </cell>
          <cell r="F159">
            <v>5.6371657386913432</v>
          </cell>
          <cell r="G159">
            <v>5.4279781480455096</v>
          </cell>
          <cell r="H159">
            <v>5.6176932581630208</v>
          </cell>
          <cell r="I159">
            <v>5.4444582154322525</v>
          </cell>
          <cell r="J159">
            <v>5.128005493061047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9.6793713906887682</v>
          </cell>
          <cell r="F160">
            <v>9.6927038329841473</v>
          </cell>
          <cell r="G160">
            <v>9.3330207128393887</v>
          </cell>
          <cell r="H160">
            <v>9.6592222936071597</v>
          </cell>
          <cell r="I160">
            <v>9.3613570115632285</v>
          </cell>
          <cell r="J160">
            <v>8.8172391592118231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4.0973254746872198E-3</v>
          </cell>
          <cell r="F161">
            <v>2.9287584570242601E-4</v>
          </cell>
          <cell r="G161">
            <v>6.4479553957071298E-7</v>
          </cell>
          <cell r="H161">
            <v>7.2850626536311802E-2</v>
          </cell>
          <cell r="I161">
            <v>1.43909097191383E-2</v>
          </cell>
          <cell r="J161">
            <v>6.7274749653041199E-2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0.21266751081042728</v>
          </cell>
          <cell r="F162">
            <v>0.21295984920981131</v>
          </cell>
          <cell r="G162">
            <v>0.21295736311441782</v>
          </cell>
          <cell r="H162">
            <v>0.21222409077919319</v>
          </cell>
          <cell r="I162">
            <v>0.20567892151431344</v>
          </cell>
          <cell r="J162">
            <v>0.19372448853026625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0.96044890036476627</v>
          </cell>
          <cell r="J163">
            <v>0.84995847395221891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-0.96044890036476704</v>
          </cell>
          <cell r="J164">
            <v>-0.84995847395221902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6.1994071981469404E-3</v>
          </cell>
          <cell r="J165">
            <v>5.4862249095648822E-3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7.0214987888616203E-3</v>
          </cell>
          <cell r="J166">
            <v>6.063722268466464E-3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1.10997381164469</v>
          </cell>
          <cell r="J167">
            <v>0.96523723865858202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1.9680386731288822E-2</v>
          </cell>
          <cell r="J168">
            <v>1.7114135437208893E-2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5.17095285788927E-4</v>
          </cell>
          <cell r="J169">
            <v>5.05320662439802E-7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5.17095285788927E-4</v>
          </cell>
          <cell r="J170">
            <v>5.1741781763289579E-4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3.2944551167539071</v>
          </cell>
          <cell r="G171">
            <v>6.8323994095011695</v>
          </cell>
          <cell r="H171">
            <v>8.7665965392547847</v>
          </cell>
          <cell r="I171">
            <v>11.781585332323386</v>
          </cell>
          <cell r="J171">
            <v>15.833481963593627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3.2944551167539071</v>
          </cell>
          <cell r="G172">
            <v>6.8323994095011695</v>
          </cell>
          <cell r="H172">
            <v>8.7665965392547847</v>
          </cell>
          <cell r="I172">
            <v>11.781585332323386</v>
          </cell>
          <cell r="J172">
            <v>15.833481963593627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3.2944551167539098</v>
          </cell>
          <cell r="G173">
            <v>6.8323994095011704</v>
          </cell>
          <cell r="H173">
            <v>8.76659653925479</v>
          </cell>
          <cell r="I173">
            <v>11.781585332323401</v>
          </cell>
          <cell r="J173">
            <v>15.8334819635936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2.6941680433023401E-8</v>
          </cell>
          <cell r="G174">
            <v>1.0047158764300099</v>
          </cell>
          <cell r="H174">
            <v>0.43177883509950399</v>
          </cell>
          <cell r="I174">
            <v>0.87407162358394197</v>
          </cell>
          <cell r="J174">
            <v>2.88523839689655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1.1231012885096905</v>
          </cell>
          <cell r="G175">
            <v>2.1799449033716902</v>
          </cell>
          <cell r="H175">
            <v>2.5271539167118702</v>
          </cell>
          <cell r="I175">
            <v>3.396287274257269</v>
          </cell>
          <cell r="J175">
            <v>4.5643308998804102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5.6100006187860867</v>
          </cell>
          <cell r="F176">
            <v>6.0767029921254139</v>
          </cell>
          <cell r="G176">
            <v>6.0769161002017063</v>
          </cell>
          <cell r="H176">
            <v>8.0858918713241863</v>
          </cell>
          <cell r="I176">
            <v>8.0859009260559418</v>
          </cell>
          <cell r="J176">
            <v>8.0859229644773656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6.0987764063984402</v>
          </cell>
          <cell r="F177">
            <v>6.6044044234062671</v>
          </cell>
          <cell r="G177">
            <v>6.6020333965205502</v>
          </cell>
          <cell r="H177">
            <v>8.7788427005890348</v>
          </cell>
          <cell r="I177">
            <v>8.7673438101000691</v>
          </cell>
          <cell r="J177">
            <v>8.7558890887652456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0.84970035831093504</v>
          </cell>
          <cell r="F178">
            <v>9.9890191739681098E-8</v>
          </cell>
          <cell r="G178">
            <v>7.9164807985942495E-8</v>
          </cell>
          <cell r="H178">
            <v>6.7041161304619597E-8</v>
          </cell>
          <cell r="I178">
            <v>8.1160411535466703E-8</v>
          </cell>
          <cell r="J178">
            <v>1.0845341603321E-7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0.84970035831093504</v>
          </cell>
          <cell r="F179">
            <v>0.84970045820112705</v>
          </cell>
          <cell r="G179">
            <v>0.84970053736593498</v>
          </cell>
          <cell r="H179">
            <v>0.84970060440709605</v>
          </cell>
          <cell r="I179">
            <v>0.84970075346014395</v>
          </cell>
          <cell r="J179">
            <v>0.84970086191355998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4.3181868950794048E-4</v>
          </cell>
          <cell r="G180">
            <v>8.4327256375248821E-4</v>
          </cell>
          <cell r="H180">
            <v>8.6838664415949567E-4</v>
          </cell>
          <cell r="I180">
            <v>2.0058698956948629E-3</v>
          </cell>
          <cell r="J180">
            <v>2.1178837045227471E-3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4.3181868950794048E-4</v>
          </cell>
          <cell r="G181">
            <v>8.4327256375248821E-4</v>
          </cell>
          <cell r="H181">
            <v>8.6838664415949567E-4</v>
          </cell>
          <cell r="I181">
            <v>2.0058698956948629E-3</v>
          </cell>
          <cell r="J181">
            <v>2.1178837045227471E-3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3.7282926169407097E-5</v>
          </cell>
          <cell r="G182">
            <v>3.3761649160574502E-5</v>
          </cell>
          <cell r="H182">
            <v>8.6190827938179303E-7</v>
          </cell>
          <cell r="I182">
            <v>3.8437160292880099E-7</v>
          </cell>
          <cell r="J182">
            <v>2.1750491670226199E-7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3.7282926169407097E-5</v>
          </cell>
          <cell r="G183">
            <v>7.1044575329981606E-5</v>
          </cell>
          <cell r="H183">
            <v>7.1906483609363397E-5</v>
          </cell>
          <cell r="I183">
            <v>1.4538557754235299E-4</v>
          </cell>
          <cell r="J183">
            <v>1.45603082459056E-4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2.4849038742996953E-3</v>
          </cell>
          <cell r="G184">
            <v>2.5579051818338376E-3</v>
          </cell>
          <cell r="H184">
            <v>2.6276594229188628E-3</v>
          </cell>
          <cell r="I184">
            <v>2.7327014145868233E-3</v>
          </cell>
          <cell r="J184">
            <v>2.6065194203028605E-3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2.4849038742996953E-3</v>
          </cell>
          <cell r="G185">
            <v>2.5579051818338376E-3</v>
          </cell>
          <cell r="H185">
            <v>2.6276594229188628E-3</v>
          </cell>
          <cell r="I185">
            <v>2.7327014145868233E-3</v>
          </cell>
          <cell r="J185">
            <v>2.6065194203028605E-3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2.1463385516487299E-4</v>
          </cell>
          <cell r="G186">
            <v>5.9995999444658401E-6</v>
          </cell>
          <cell r="H186">
            <v>3.4573557975670798E-7</v>
          </cell>
          <cell r="I186">
            <v>1.6381335997796099E-7</v>
          </cell>
          <cell r="J186">
            <v>1.11062616828712E-7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2.1463385516487299E-4</v>
          </cell>
          <cell r="G187">
            <v>2.20633455109339E-4</v>
          </cell>
          <cell r="H187">
            <v>2.2097919068909499E-4</v>
          </cell>
          <cell r="I187">
            <v>2.2142345129960299E-4</v>
          </cell>
          <cell r="J187">
            <v>2.2153451391643199E-4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0.65970538876506846</v>
          </cell>
          <cell r="F188">
            <v>1.8166346744635571</v>
          </cell>
          <cell r="G188">
            <v>3.3630321447307105</v>
          </cell>
          <cell r="H188">
            <v>5.5740427859013524</v>
          </cell>
          <cell r="I188">
            <v>8.0119103153568929</v>
          </cell>
          <cell r="J188">
            <v>8.6814230536210585E-4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0.17249778068359481</v>
          </cell>
          <cell r="F189">
            <v>0.52162880686451574</v>
          </cell>
          <cell r="G189">
            <v>1.1323697262049937</v>
          </cell>
          <cell r="H189">
            <v>2.6350020442442736</v>
          </cell>
          <cell r="I189">
            <v>3.7874485127141577</v>
          </cell>
          <cell r="J189">
            <v>4.1039454435299461E-4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0.87327406247998207</v>
          </cell>
          <cell r="F190">
            <v>2.3100597267214167</v>
          </cell>
          <cell r="G190">
            <v>4.4875649663666648</v>
          </cell>
          <cell r="H190">
            <v>7.7841965383533269</v>
          </cell>
          <cell r="I190">
            <v>10.746842983677038</v>
          </cell>
          <cell r="J190">
            <v>1.2274631830891387E-3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1.7608057581302398E-2</v>
          </cell>
          <cell r="G191">
            <v>2.2581927825107598E-2</v>
          </cell>
          <cell r="H191">
            <v>5.5559493463658002E-2</v>
          </cell>
          <cell r="I191">
            <v>1.7870416333096901E-2</v>
          </cell>
          <cell r="J191">
            <v>1.1867585457378E-7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6.5606449594144602E-3</v>
          </cell>
          <cell r="F192">
            <v>1.9286992970178905E-2</v>
          </cell>
          <cell r="G192">
            <v>4.1868802185741183E-2</v>
          </cell>
          <cell r="H192">
            <v>9.7427864059749431E-2</v>
          </cell>
          <cell r="I192">
            <v>0.15340071490544355</v>
          </cell>
          <cell r="J192">
            <v>3.0627644541703081E-5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7.4036636467673098E-4</v>
          </cell>
          <cell r="G193">
            <v>1.2587539108772547E-3</v>
          </cell>
          <cell r="H193">
            <v>1.3591028388943987E-3</v>
          </cell>
          <cell r="I193">
            <v>8.9749286648112381E-2</v>
          </cell>
          <cell r="J193">
            <v>6.0097498352436203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7.4036636467673098E-4</v>
          </cell>
          <cell r="G194">
            <v>1.2587539108772547E-3</v>
          </cell>
          <cell r="H194">
            <v>1.3591028388943987E-3</v>
          </cell>
          <cell r="I194">
            <v>8.9749286648112381E-2</v>
          </cell>
          <cell r="J194">
            <v>6.0097498352436203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6.3711025049327305E-5</v>
          </cell>
          <cell r="G195">
            <v>4.2863616634914597E-5</v>
          </cell>
          <cell r="H195">
            <v>1.8509454096365999E-6</v>
          </cell>
          <cell r="I195">
            <v>5.7112489750753498E-3</v>
          </cell>
          <cell r="J195">
            <v>0.42086522571986301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6.3711025049327305E-5</v>
          </cell>
          <cell r="G196">
            <v>1.06574641684242E-4</v>
          </cell>
          <cell r="H196">
            <v>1.08425587093878E-4</v>
          </cell>
          <cell r="I196">
            <v>6.3805287579214798E-3</v>
          </cell>
          <cell r="J196">
            <v>0.42724575447778401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F197">
            <v>3.0704400949487335E-6</v>
          </cell>
          <cell r="G197">
            <v>3.1362352386809792E-6</v>
          </cell>
          <cell r="H197">
            <v>1.9393579520418352E-3</v>
          </cell>
          <cell r="I197">
            <v>5.5798403001056183E-3</v>
          </cell>
          <cell r="J197">
            <v>5.6191815248644644E-3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F198">
            <v>3.0729497777849699E-6</v>
          </cell>
          <cell r="G198">
            <v>3.140240647670356E-6</v>
          </cell>
          <cell r="H198">
            <v>1.9393579520418321E-3</v>
          </cell>
          <cell r="I198">
            <v>5.5798403001056105E-3</v>
          </cell>
          <cell r="J198">
            <v>5.6191815248644627E-3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F199">
            <v>3.0729497777849699E-6</v>
          </cell>
          <cell r="G199">
            <v>3.140240647670356E-6</v>
          </cell>
          <cell r="H199">
            <v>2.2291470713306249E-3</v>
          </cell>
          <cell r="I199">
            <v>5.9998282796946663E-3</v>
          </cell>
          <cell r="J199">
            <v>5.6759409342213704E-3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F200">
            <v>3.0729497777849699E-6</v>
          </cell>
          <cell r="G200">
            <v>3.140240647670356E-6</v>
          </cell>
          <cell r="H200">
            <v>2.2291470713306249E-3</v>
          </cell>
          <cell r="I200">
            <v>5.9998282796946663E-3</v>
          </cell>
          <cell r="J200">
            <v>5.6759409342213704E-3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1.10397228466204E-3</v>
          </cell>
          <cell r="F201">
            <v>2.81463547433581E-5</v>
          </cell>
          <cell r="G201">
            <v>4.92931409959426E-5</v>
          </cell>
          <cell r="H201">
            <v>4.8576834817528403E-5</v>
          </cell>
          <cell r="I201">
            <v>9.7102300119961495E-5</v>
          </cell>
          <cell r="J201">
            <v>2.0175636502900199E-4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1.10397228466204E-3</v>
          </cell>
          <cell r="F202">
            <v>1.1289525354351074E-3</v>
          </cell>
          <cell r="G202">
            <v>1.1702893638648169E-3</v>
          </cell>
          <cell r="H202">
            <v>1.2069382437761929E-3</v>
          </cell>
          <cell r="I202">
            <v>1.7177195696686002E-3</v>
          </cell>
          <cell r="J202">
            <v>9.3886488985341044E-4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2.3128470123211437E-5</v>
          </cell>
          <cell r="G203">
            <v>2.0815796613086555</v>
          </cell>
          <cell r="H203">
            <v>2.6708590707139335</v>
          </cell>
          <cell r="I203">
            <v>3.5894612797530736</v>
          </cell>
          <cell r="J203">
            <v>8.2267977163979396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2.3128470123211437E-5</v>
          </cell>
          <cell r="G204">
            <v>2.0815796613086555</v>
          </cell>
          <cell r="H204">
            <v>2.6708590707139335</v>
          </cell>
          <cell r="I204">
            <v>3.5894612797530736</v>
          </cell>
          <cell r="J204">
            <v>8.2267977163979396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2.3128470123211501E-5</v>
          </cell>
          <cell r="G205">
            <v>2.0815796613086599</v>
          </cell>
          <cell r="H205">
            <v>2.6708590707139401</v>
          </cell>
          <cell r="I205">
            <v>3.5894612797530798</v>
          </cell>
          <cell r="J205">
            <v>8.2267977163979396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7.9277932968169192E-6</v>
          </cell>
          <cell r="G206">
            <v>0.66414058554883304</v>
          </cell>
          <cell r="H206">
            <v>0.10578206507367</v>
          </cell>
          <cell r="I206">
            <v>0.14217120495425301</v>
          </cell>
          <cell r="J206">
            <v>2.10414128525343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7.9277932968169192E-6</v>
          </cell>
          <cell r="G207">
            <v>0.66414851334212999</v>
          </cell>
          <cell r="H207">
            <v>0.76993057841580004</v>
          </cell>
          <cell r="I207">
            <v>1.03473681540561</v>
          </cell>
          <cell r="J207">
            <v>2.37154566465026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0.96588062300358446</v>
          </cell>
          <cell r="F208">
            <v>4.024627816883882E-4</v>
          </cell>
          <cell r="G208">
            <v>7.2283128516960424E-3</v>
          </cell>
          <cell r="H208">
            <v>9.9004564020315194E-3</v>
          </cell>
          <cell r="I208">
            <v>8.7482545762362657E-3</v>
          </cell>
          <cell r="J208">
            <v>3.8970346039153201E-4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1.8035509835472485</v>
          </cell>
          <cell r="F209">
            <v>7.7335435650752204E-4</v>
          </cell>
          <cell r="G209">
            <v>1.4478283733632453E-2</v>
          </cell>
          <cell r="H209">
            <v>2.1174420916490914E-2</v>
          </cell>
          <cell r="I209">
            <v>1.8508985608381486E-2</v>
          </cell>
          <cell r="J209">
            <v>8.1573775291235028E-4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207.52393686230201</v>
          </cell>
          <cell r="F210">
            <v>0.140997966769497</v>
          </cell>
          <cell r="G210">
            <v>1.7002770292765299</v>
          </cell>
          <cell r="H210">
            <v>2.29068016011467</v>
          </cell>
          <cell r="I210">
            <v>2.0175187982877398</v>
          </cell>
          <cell r="J210">
            <v>9.9854878580611303E-2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3.679502426636561</v>
          </cell>
          <cell r="F211">
            <v>2.4999639498137763E-3</v>
          </cell>
          <cell r="G211">
            <v>3.0146755838236405E-2</v>
          </cell>
          <cell r="H211">
            <v>4.0614896455933809E-2</v>
          </cell>
          <cell r="I211">
            <v>3.5771609898718797E-2</v>
          </cell>
          <cell r="J211">
            <v>1.770476570578214E-3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7.5677455516682496E-7</v>
          </cell>
          <cell r="G212">
            <v>6.7340656886889002E-4</v>
          </cell>
          <cell r="H212">
            <v>3.9061150131776603E-5</v>
          </cell>
          <cell r="I212">
            <v>6.9988693165782303E-7</v>
          </cell>
          <cell r="J212">
            <v>1.4556938124301601E-6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4.6380289865501495E-2</v>
          </cell>
          <cell r="F213">
            <v>1.3707800357096178E-4</v>
          </cell>
          <cell r="G213">
            <v>8.098649777724537E-4</v>
          </cell>
          <cell r="H213">
            <v>8.4696098238973283E-4</v>
          </cell>
          <cell r="I213">
            <v>1.3123188105030395E-3</v>
          </cell>
          <cell r="J213">
            <v>1.3228754839430005E-4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12.841920331421564</v>
          </cell>
          <cell r="F214">
            <v>16.032966436074265</v>
          </cell>
          <cell r="G214">
            <v>5.5829963894757304</v>
          </cell>
          <cell r="H214">
            <v>12.632308040958559</v>
          </cell>
          <cell r="I214">
            <v>13.149976387410341</v>
          </cell>
          <cell r="J214">
            <v>13.781302801068465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12.841920331421564</v>
          </cell>
          <cell r="F215">
            <v>16.032966436074265</v>
          </cell>
          <cell r="G215">
            <v>5.5829963894757304</v>
          </cell>
          <cell r="H215">
            <v>12.632308040958559</v>
          </cell>
          <cell r="I215">
            <v>13.149976387410341</v>
          </cell>
          <cell r="J215">
            <v>13.781302801068465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16.052400621964249</v>
          </cell>
          <cell r="F216">
            <v>20.04120825278121</v>
          </cell>
          <cell r="G216">
            <v>6.9787456946904207</v>
          </cell>
          <cell r="H216">
            <v>15.790385261890007</v>
          </cell>
          <cell r="I216">
            <v>16.437470691942806</v>
          </cell>
          <cell r="J216">
            <v>17.226628708277101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16.052400621964249</v>
          </cell>
          <cell r="F217">
            <v>20.04120825278121</v>
          </cell>
          <cell r="G217">
            <v>6.9787456946904207</v>
          </cell>
          <cell r="H217">
            <v>15.790385261890007</v>
          </cell>
          <cell r="I217">
            <v>16.437470691942806</v>
          </cell>
          <cell r="J217">
            <v>17.226628708277101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2.327901184308596E-6</v>
          </cell>
          <cell r="F219">
            <v>1.7470582450229336E-4</v>
          </cell>
          <cell r="G219">
            <v>1.5381609736156005E-3</v>
          </cell>
          <cell r="H219">
            <v>1.1798567612969265E-3</v>
          </cell>
          <cell r="I219">
            <v>2.5907460756715481E-3</v>
          </cell>
          <cell r="J219">
            <v>1.1110797921307142E-3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2.3279011843086027E-6</v>
          </cell>
          <cell r="F220">
            <v>1.7458943154792845E-4</v>
          </cell>
          <cell r="G220">
            <v>1.5365603898761474E-3</v>
          </cell>
          <cell r="H220">
            <v>1.1798567612969265E-3</v>
          </cell>
          <cell r="I220">
            <v>2.5907460756715577E-3</v>
          </cell>
          <cell r="J220">
            <v>1.111079792130715E-3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/>
          <cell r="F221">
            <v>2.2987608491980481E-4</v>
          </cell>
          <cell r="G221">
            <v>1.9847238369299267E-3</v>
          </cell>
          <cell r="H221">
            <v>1.474820951620883E-3</v>
          </cell>
          <cell r="I221">
            <v>3.0479365596188988E-3</v>
          </cell>
          <cell r="J221">
            <v>1.2345331023654242E-3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/>
          <cell r="F222">
            <v>2.2987608491980481E-4</v>
          </cell>
          <cell r="G222">
            <v>1.9847238369299267E-3</v>
          </cell>
          <cell r="H222">
            <v>1.474820951620883E-3</v>
          </cell>
          <cell r="I222">
            <v>3.0479365596188988E-3</v>
          </cell>
          <cell r="J222">
            <v>1.2345331023654242E-3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1.87495675603146E-3</v>
          </cell>
          <cell r="F223">
            <v>5.2318498105561202E-5</v>
          </cell>
          <cell r="G223">
            <v>4.1339279989234202E-5</v>
          </cell>
          <cell r="H223">
            <v>2.06663107222524E-5</v>
          </cell>
          <cell r="I223">
            <v>1.5199750561462099E-4</v>
          </cell>
          <cell r="J223">
            <v>2.24482961468491E-4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1.87495675603146E-3</v>
          </cell>
          <cell r="F224">
            <v>1.9240765788791823E-3</v>
          </cell>
          <cell r="G224">
            <v>1.9549678958152229E-3</v>
          </cell>
          <cell r="H224">
            <v>1.9473566805003838E-3</v>
          </cell>
          <cell r="I224">
            <v>1.9020163615540309E-3</v>
          </cell>
          <cell r="J224">
            <v>1.0619568503567852E-3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5.3799168574032263E-4</v>
          </cell>
          <cell r="I225">
            <v>3.5698161831979789E-3</v>
          </cell>
          <cell r="J225">
            <v>6.3622650120332661E-4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2.6899584287016121E-4</v>
          </cell>
          <cell r="I226">
            <v>1.604779752079827E-3</v>
          </cell>
          <cell r="J226">
            <v>2.5672297416976333E-4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5.8351405914911898E-2</v>
          </cell>
          <cell r="I227">
            <v>0.369426849050213</v>
          </cell>
          <cell r="J227">
            <v>6.2952938013802806E-2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1.0345993956544662E-3</v>
          </cell>
          <cell r="I228">
            <v>6.5501214370605092E-3</v>
          </cell>
          <cell r="J228">
            <v>1.1161868442163612E-3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8.3433303528200701E-5</v>
          </cell>
          <cell r="I229">
            <v>9.39838261227278E-5</v>
          </cell>
          <cell r="J229">
            <v>2.0199248952542701E-6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8.3433303528200701E-5</v>
          </cell>
          <cell r="I230">
            <v>1.9867027790768774E-4</v>
          </cell>
          <cell r="J230">
            <v>9.0363279791875109E-5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7.2311185816959129E-4</v>
          </cell>
          <cell r="F231">
            <v>5.3548759533012208E-4</v>
          </cell>
          <cell r="G231">
            <v>7.3191098486718273E-2</v>
          </cell>
          <cell r="H231">
            <v>2.7670177138738343E-3</v>
          </cell>
          <cell r="I231">
            <v>0.19982691054709187</v>
          </cell>
          <cell r="J231">
            <v>0.21055931083840337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7.2311185816958967E-4</v>
          </cell>
          <cell r="F232">
            <v>5.3505026178281463E-4</v>
          </cell>
          <cell r="G232">
            <v>7.3097742493750562E-2</v>
          </cell>
          <cell r="H232">
            <v>2.767017713873839E-3</v>
          </cell>
          <cell r="I232">
            <v>0.19982691054709215</v>
          </cell>
          <cell r="J232">
            <v>0.21055931083840337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8.9273068907336347E-4</v>
          </cell>
          <cell r="F233">
            <v>6.5144476311571498E-4</v>
          </cell>
          <cell r="G233">
            <v>8.7132260103233355E-2</v>
          </cell>
          <cell r="H233">
            <v>3.1804801308868776E-3</v>
          </cell>
          <cell r="I233">
            <v>0.21486764574956002</v>
          </cell>
          <cell r="J233">
            <v>0.21268617256404049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8.9273068907336347E-4</v>
          </cell>
          <cell r="F234">
            <v>6.5144476311571498E-4</v>
          </cell>
          <cell r="G234">
            <v>8.7132260103233355E-2</v>
          </cell>
          <cell r="H234">
            <v>3.1804801308868776E-3</v>
          </cell>
          <cell r="I234">
            <v>0.21486764574956002</v>
          </cell>
          <cell r="J234">
            <v>0.21268617256404049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2.6078725402774098E-3</v>
          </cell>
          <cell r="F235">
            <v>4.06829551150736E-5</v>
          </cell>
          <cell r="G235">
            <v>1.9805913336527598E-3</v>
          </cell>
          <cell r="H235">
            <v>1.24147923031406E-5</v>
          </cell>
          <cell r="I235">
            <v>1.9954098317135099E-2</v>
          </cell>
          <cell r="J235">
            <v>1.33269279603438E-2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2.6178194143622281E-3</v>
          </cell>
          <cell r="F236">
            <v>2.6541780030630412E-3</v>
          </cell>
          <cell r="G236">
            <v>4.6270678796528084E-3</v>
          </cell>
          <cell r="H236">
            <v>3.4783475378565381E-3</v>
          </cell>
          <cell r="I236">
            <v>5.6927898039873567E-2</v>
          </cell>
          <cell r="J236">
            <v>4.3293767930569438E-2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26.944200933874399</v>
          </cell>
          <cell r="F237">
            <v>161.56914332591401</v>
          </cell>
          <cell r="G237">
            <v>1.47164862195665</v>
          </cell>
          <cell r="H237">
            <v>0.34159909415157602</v>
          </cell>
          <cell r="I237">
            <v>0.55596549803416195</v>
          </cell>
          <cell r="J237"/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0.35948712859742937</v>
          </cell>
          <cell r="F238">
            <v>2.1556411172378942</v>
          </cell>
          <cell r="G238">
            <v>1.9634604815704452E-2</v>
          </cell>
          <cell r="H238">
            <v>4.5575846835987505E-3</v>
          </cell>
          <cell r="I238">
            <v>7.4176421478609348E-3</v>
          </cell>
          <cell r="J238"/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0.36559295704035821</v>
          </cell>
          <cell r="F239">
            <v>2.1922543192118589</v>
          </cell>
          <cell r="G239">
            <v>1.9968095277566437E-2</v>
          </cell>
          <cell r="H239">
            <v>4.634994493237129E-3</v>
          </cell>
          <cell r="I239">
            <v>7.5436295527023349E-3</v>
          </cell>
          <cell r="J239"/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66.745680618481003</v>
          </cell>
          <cell r="F240">
            <v>49.778635033936197</v>
          </cell>
          <cell r="G240">
            <v>68.466694325981123</v>
          </cell>
          <cell r="H240">
            <v>69.516728825748231</v>
          </cell>
          <cell r="I240">
            <v>70.732029726303466</v>
          </cell>
          <cell r="J240">
            <v>66.291703624257053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66.745680618481003</v>
          </cell>
          <cell r="F241">
            <v>49.778635033936197</v>
          </cell>
          <cell r="G241">
            <v>68.466694325981123</v>
          </cell>
          <cell r="H241">
            <v>69.516728825748231</v>
          </cell>
          <cell r="I241">
            <v>70.732029726303466</v>
          </cell>
          <cell r="J241">
            <v>66.291703624257053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2.3279011143685976E-6</v>
          </cell>
          <cell r="F243">
            <v>3.0902316553683118E-6</v>
          </cell>
          <cell r="G243">
            <v>3.1789178978783263E-6</v>
          </cell>
          <cell r="H243">
            <v>5.8048430464909949E-4</v>
          </cell>
          <cell r="I243">
            <v>1.0568525316248204E-3</v>
          </cell>
          <cell r="J243">
            <v>5.5849025562300109E-4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2.3279011143685917E-6</v>
          </cell>
          <cell r="F244">
            <v>3.0922918098052139E-6</v>
          </cell>
          <cell r="G244">
            <v>3.1822292706886114E-6</v>
          </cell>
          <cell r="H244">
            <v>5.8048430464909949E-4</v>
          </cell>
          <cell r="I244">
            <v>1.0568525316248165E-3</v>
          </cell>
          <cell r="J244">
            <v>5.5849025562300066E-4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/>
          <cell r="F245">
            <v>2.2488033858121456E-6</v>
          </cell>
          <cell r="G245">
            <v>2.3575043817277123E-6</v>
          </cell>
          <cell r="H245">
            <v>7.2560538081051077E-4</v>
          </cell>
          <cell r="I245">
            <v>1.2433559195464687E-3</v>
          </cell>
          <cell r="J245">
            <v>6.2054472846637088E-4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/>
          <cell r="F246">
            <v>2.2488033858121456E-6</v>
          </cell>
          <cell r="G246">
            <v>2.3575043817277123E-6</v>
          </cell>
          <cell r="H246">
            <v>7.2560538081051077E-4</v>
          </cell>
          <cell r="I246">
            <v>1.2433559195464687E-3</v>
          </cell>
          <cell r="J246">
            <v>6.2054472846637088E-4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1.3695728748565801E-3</v>
          </cell>
          <cell r="F247">
            <v>3.2125162083022E-5</v>
          </cell>
          <cell r="G247">
            <v>4.8919140986270202E-5</v>
          </cell>
          <cell r="H247">
            <v>3.8798165783378497E-5</v>
          </cell>
          <cell r="I247">
            <v>1.13724315866938E-4</v>
          </cell>
          <cell r="J247">
            <v>2.25785903315349E-4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1.3695728748565801E-3</v>
          </cell>
          <cell r="F248">
            <v>1.3978061409902617E-3</v>
          </cell>
          <cell r="G248">
            <v>1.436614356669391E-3</v>
          </cell>
          <cell r="H248">
            <v>1.4592033126192873E-3</v>
          </cell>
          <cell r="I248">
            <v>1.9351614025289992E-3</v>
          </cell>
          <cell r="J248">
            <v>1.061516982491397E-3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4.161690214178039E-3</v>
          </cell>
          <cell r="F249">
            <v>1.5197748429965445E-3</v>
          </cell>
          <cell r="G249">
            <v>1.6755446776961487E-3</v>
          </cell>
          <cell r="H249">
            <v>7.150052978171093E-4</v>
          </cell>
          <cell r="I249">
            <v>1.1089699103166996E-3</v>
          </cell>
          <cell r="J249">
            <v>7.699928618405058E-4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55.822615914766445</v>
          </cell>
          <cell r="F250">
            <v>57.234868342285957</v>
          </cell>
          <cell r="G250">
            <v>54.135964366632273</v>
          </cell>
          <cell r="H250">
            <v>53.202142017282341</v>
          </cell>
          <cell r="I250">
            <v>37.153551599347821</v>
          </cell>
          <cell r="J250">
            <v>34.312024403824744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3.899510920255467E-3</v>
          </cell>
          <cell r="F251">
            <v>1.0544226915362952E-3</v>
          </cell>
          <cell r="G251">
            <v>1.2983726777148897E-3</v>
          </cell>
          <cell r="H251">
            <v>5.3755497757208826E-4</v>
          </cell>
          <cell r="I251">
            <v>8.2966360679894585E-4</v>
          </cell>
          <cell r="J251">
            <v>6.0847854340310753E-4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25.755043766749957</v>
          </cell>
          <cell r="F252">
            <v>57.233981380046757</v>
          </cell>
          <cell r="G252">
            <v>54.133298121198216</v>
          </cell>
          <cell r="H252">
            <v>24.375552840633627</v>
          </cell>
          <cell r="I252">
            <v>16.875916679340477</v>
          </cell>
          <cell r="J252">
            <v>15.48473260414818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30.075632013515964</v>
          </cell>
          <cell r="F253">
            <v>3.4605367100182952E-3</v>
          </cell>
          <cell r="G253">
            <v>5.6395397258159168E-3</v>
          </cell>
          <cell r="H253">
            <v>28.827840490796685</v>
          </cell>
          <cell r="I253">
            <v>20.27957355352445</v>
          </cell>
          <cell r="J253">
            <v>18.828664877567412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2.3926754206639502E-7</v>
          </cell>
          <cell r="F254">
            <v>2.51909403835201E-7</v>
          </cell>
          <cell r="G254">
            <v>2.8611532751383799E-7</v>
          </cell>
          <cell r="H254">
            <v>3.3700848784360499E-7</v>
          </cell>
          <cell r="I254">
            <v>5.6663722946270398E-7</v>
          </cell>
          <cell r="J254">
            <v>1.0195359135739001E-6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4.4927374409569802</v>
          </cell>
          <cell r="G255">
            <v>4.4927378543391558</v>
          </cell>
          <cell r="H255">
            <v>4.4927383258729607</v>
          </cell>
          <cell r="I255">
            <v>4.4927391844513185</v>
          </cell>
          <cell r="J255">
            <v>4.4927402326788179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4.3997747262794545E-3</v>
          </cell>
          <cell r="I256">
            <v>8.4781691402586823</v>
          </cell>
          <cell r="J256">
            <v>7.3322976863073457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4.3997747262794545E-3</v>
          </cell>
          <cell r="I257">
            <v>8.4781691402586823</v>
          </cell>
          <cell r="J257">
            <v>7.3322976863073457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2.5551380680392599E-4</v>
          </cell>
          <cell r="I258">
            <v>0.24563722714345901</v>
          </cell>
          <cell r="J258">
            <v>0.174204455836032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2.5551380680392599E-4</v>
          </cell>
          <cell r="I259">
            <v>0.29872972319420998</v>
          </cell>
          <cell r="J259">
            <v>0.25834042512403299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4.1404114895987268E-6</v>
          </cell>
          <cell r="I260">
            <v>0.3178731633865361</v>
          </cell>
          <cell r="J260">
            <v>5.3113143433248613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4.1404114895987268E-6</v>
          </cell>
          <cell r="I261">
            <v>0.3178731633865361</v>
          </cell>
          <cell r="J261">
            <v>5.3113143433248613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4.14041148959872E-6</v>
          </cell>
          <cell r="I262">
            <v>0.31787316338653598</v>
          </cell>
          <cell r="J262">
            <v>5.3113143433248604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1.2657992505515801E-6</v>
          </cell>
          <cell r="I263">
            <v>2.61429686190362E-2</v>
          </cell>
          <cell r="J263">
            <v>1.4394635887654501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1.2657992505515801E-6</v>
          </cell>
          <cell r="I264">
            <v>9.1633512750871005E-2</v>
          </cell>
          <cell r="J264">
            <v>1.5310971015163199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6.5070006226511081</v>
          </cell>
          <cell r="F265">
            <v>7.3027692082912186</v>
          </cell>
          <cell r="G265">
            <v>7.4118188303896719</v>
          </cell>
          <cell r="H265">
            <v>7.3981402764644129</v>
          </cell>
          <cell r="I265">
            <v>4.379801901584095</v>
          </cell>
          <cell r="J265">
            <v>4.653431513640224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1689.29335806731</v>
          </cell>
          <cell r="F266">
            <v>1895.88417682349</v>
          </cell>
          <cell r="G266">
            <v>1924.19473233034</v>
          </cell>
          <cell r="H266">
            <v>1920.6436199770601</v>
          </cell>
          <cell r="I266">
            <v>1137.0477261430101</v>
          </cell>
          <cell r="J266">
            <v>1208.0851692020899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18.203592220552945</v>
          </cell>
          <cell r="F267">
            <v>20.429786388184162</v>
          </cell>
          <cell r="G267">
            <v>20.734857029421764</v>
          </cell>
          <cell r="H267">
            <v>20.696590732511428</v>
          </cell>
          <cell r="I267">
            <v>12.252669462747967</v>
          </cell>
          <cell r="J267">
            <v>13.018159150884559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2.4121717913302401E-7</v>
          </cell>
          <cell r="G268">
            <v>7.0485342248897596E-7</v>
          </cell>
          <cell r="H268">
            <v>6.7315479572449002E-2</v>
          </cell>
          <cell r="I268">
            <v>1.4835146371080399E-7</v>
          </cell>
          <cell r="J268">
            <v>2.00485336571266E-2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0.27650461850521901</v>
          </cell>
          <cell r="F269">
            <v>0.27650255034165955</v>
          </cell>
          <cell r="G269">
            <v>0.27650266404557788</v>
          </cell>
          <cell r="H269">
            <v>0.27599236830932555</v>
          </cell>
          <cell r="I269">
            <v>0.1773037500337255</v>
          </cell>
          <cell r="J269">
            <v>0.18725388330024964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0.43672459126128288</v>
          </cell>
          <cell r="F270">
            <v>0.55206558932599137</v>
          </cell>
          <cell r="G270">
            <v>3.1474767952404585</v>
          </cell>
          <cell r="H270">
            <v>7.3029038845970353</v>
          </cell>
          <cell r="I270">
            <v>7.3029165410249952</v>
          </cell>
          <cell r="J270">
            <v>7.3029206442220183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0.43672459126128288</v>
          </cell>
          <cell r="F271">
            <v>0.55206558932599137</v>
          </cell>
          <cell r="G271">
            <v>3.1474767952404585</v>
          </cell>
          <cell r="H271">
            <v>7.3029038845970353</v>
          </cell>
          <cell r="I271">
            <v>7.3029165410249952</v>
          </cell>
          <cell r="J271">
            <v>7.3029206442220183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3.9566675859522049</v>
          </cell>
          <cell r="F272">
            <v>2.3015374117811302</v>
          </cell>
          <cell r="G272">
            <v>3.1411604314035122</v>
          </cell>
          <cell r="H272">
            <v>1.3333848162834063</v>
          </cell>
          <cell r="I272">
            <v>2.7058625494466644</v>
          </cell>
          <cell r="J272">
            <v>24.465038595180129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3.9566675859522049</v>
          </cell>
          <cell r="F273">
            <v>2.3015374117811302</v>
          </cell>
          <cell r="G273">
            <v>3.1411604314035122</v>
          </cell>
          <cell r="H273">
            <v>1.3333848162834063</v>
          </cell>
          <cell r="I273">
            <v>2.7058625494466644</v>
          </cell>
          <cell r="J273">
            <v>24.465038595180129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1.551696103935011</v>
          </cell>
          <cell r="F274">
            <v>1.4004061232576541</v>
          </cell>
          <cell r="G274">
            <v>1.2006737064390027</v>
          </cell>
          <cell r="H274">
            <v>0.92905892687381697</v>
          </cell>
          <cell r="I274">
            <v>0.55626284614861654</v>
          </cell>
          <cell r="J274">
            <v>0.33305655019738001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2.2167087199071562</v>
          </cell>
          <cell r="F275">
            <v>2.0005801760823627</v>
          </cell>
          <cell r="G275">
            <v>1.7152481520557179</v>
          </cell>
          <cell r="H275">
            <v>1.3272270383911666</v>
          </cell>
          <cell r="I275">
            <v>0.79466120878373792</v>
          </cell>
          <cell r="J275">
            <v>0.47579507171054358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0.196817505795881</v>
          </cell>
          <cell r="F276">
            <v>7.9933037638551602E-7</v>
          </cell>
          <cell r="G276">
            <v>8.6706938308380103E-7</v>
          </cell>
          <cell r="H276">
            <v>9.4650434778876698E-7</v>
          </cell>
          <cell r="I276">
            <v>3.3966159866939898E-2</v>
          </cell>
          <cell r="J276">
            <v>2.32484336423683E-2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0.196817505795881</v>
          </cell>
          <cell r="F277">
            <v>0.196818305126257</v>
          </cell>
          <cell r="G277">
            <v>0.19681917219563999</v>
          </cell>
          <cell r="H277">
            <v>0.196820118699988</v>
          </cell>
          <cell r="I277">
            <v>0.10284576223755899</v>
          </cell>
          <cell r="J277">
            <v>5.7219815928829999E-2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1.0180480195476429E-2</v>
          </cell>
          <cell r="J278">
            <v>1.5285969077974782E-3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0.95617428518155601</v>
          </cell>
          <cell r="J279">
            <v>0.15492939493902499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1.6953444772722624E-2</v>
          </cell>
          <cell r="J280">
            <v>2.7469750875713616E-3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7.1880757126133101E-4</v>
          </cell>
          <cell r="J281">
            <v>3.1106936625559315E-4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7.1880757126133101E-4</v>
          </cell>
          <cell r="J282">
            <v>2.78392597688151E-7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7.1880757126133101E-4</v>
          </cell>
          <cell r="J283">
            <v>3.1106936625559305E-4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1522.55571727386</v>
          </cell>
          <cell r="F284">
            <v>1361.5408277046699</v>
          </cell>
          <cell r="G284">
            <v>1550.7422700074101</v>
          </cell>
          <cell r="H284">
            <v>1712.25062218022</v>
          </cell>
          <cell r="I284">
            <v>1618.2374448047401</v>
          </cell>
          <cell r="J284">
            <v>875.94145299621403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27.213956642099216</v>
          </cell>
          <cell r="F285">
            <v>28.488467022552424</v>
          </cell>
          <cell r="G285">
            <v>27.410803208817203</v>
          </cell>
          <cell r="H285">
            <v>30.262875586273864</v>
          </cell>
          <cell r="I285">
            <v>28.675445472047254</v>
          </cell>
          <cell r="J285">
            <v>15.535959022255629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26.995668745990425</v>
          </cell>
          <cell r="F286">
            <v>24.140794817458641</v>
          </cell>
          <cell r="G286">
            <v>27.495430319280306</v>
          </cell>
          <cell r="H286">
            <v>30.359053584755756</v>
          </cell>
          <cell r="I286">
            <v>28.692153276679871</v>
          </cell>
          <cell r="J286">
            <v>15.530876826173971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0.30522613506633517</v>
          </cell>
          <cell r="F287">
            <v>4.4386820198779109</v>
          </cell>
          <cell r="G287">
            <v>2.2913810092086632E-3</v>
          </cell>
          <cell r="H287">
            <v>2.7872777088210722E-4</v>
          </cell>
          <cell r="I287">
            <v>3.6904686499345424E-4</v>
          </cell>
          <cell r="J287">
            <v>5.202665269629091E-4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6.4859738309827326E-4</v>
          </cell>
          <cell r="H288">
            <v>2.2289302302278775E-4</v>
          </cell>
          <cell r="I288">
            <v>7.453153175766597E-2</v>
          </cell>
          <cell r="J288">
            <v>5.4196450092060831E-2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4.8474421932004101E-7</v>
          </cell>
          <cell r="F289">
            <v>9.5808053300388602E-8</v>
          </cell>
          <cell r="G289">
            <v>1.3500294181665901E-7</v>
          </cell>
          <cell r="H289">
            <v>1.5267692355570901E-7</v>
          </cell>
          <cell r="I289">
            <v>3.0684910975778201E-7</v>
          </cell>
          <cell r="J289">
            <v>5.35714551535262E-7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2.2350526863693596</v>
          </cell>
          <cell r="F290">
            <v>2.2350527821774127</v>
          </cell>
          <cell r="G290">
            <v>2.2350529171803548</v>
          </cell>
          <cell r="H290">
            <v>2.2350530698572784</v>
          </cell>
          <cell r="I290">
            <v>2.2350536173100473</v>
          </cell>
          <cell r="J290">
            <v>1.1208924538883187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4.3214210063221182E-4</v>
          </cell>
          <cell r="I291">
            <v>8.5142252203826375E-4</v>
          </cell>
          <cell r="J291">
            <v>2.8757241664700812E-4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1.166596909480183E-3</v>
          </cell>
          <cell r="I292">
            <v>2.2034946269051513E-3</v>
          </cell>
          <cell r="J292">
            <v>7.1470844550343459E-4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2.1180882895232302E-3</v>
          </cell>
          <cell r="I293">
            <v>3.9779162647882657E-3</v>
          </cell>
          <cell r="J293">
            <v>1.1913642318271179E-3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3.8330827519612703E-5</v>
          </cell>
          <cell r="I294">
            <v>1.4596508024446701E-5</v>
          </cell>
          <cell r="J294">
            <v>2.16177245961788E-7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3.8330827519612703E-5</v>
          </cell>
          <cell r="I295">
            <v>7.5596690509923897E-5</v>
          </cell>
          <cell r="J295">
            <v>2.551839073627774E-5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14.445355120845047</v>
          </cell>
          <cell r="F296">
            <v>14.908915627242424</v>
          </cell>
          <cell r="G296">
            <v>14.432433400193373</v>
          </cell>
          <cell r="H296">
            <v>14.538302478602127</v>
          </cell>
          <cell r="I296">
            <v>17.378010247770412</v>
          </cell>
          <cell r="J296">
            <v>17.913387002254108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46.870101106496058</v>
          </cell>
          <cell r="F297">
            <v>3.4656231881825192E-3</v>
          </cell>
          <cell r="G297">
            <v>5.6788608383514108E-3</v>
          </cell>
          <cell r="H297">
            <v>1.9871423731105627E-3</v>
          </cell>
          <cell r="I297">
            <v>0.32370220533667987</v>
          </cell>
          <cell r="J297">
            <v>1.7592794375811702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22.396479903731315</v>
          </cell>
          <cell r="F298">
            <v>18.36447405588234</v>
          </cell>
          <cell r="G298">
            <v>18.820058941273487</v>
          </cell>
          <cell r="H298">
            <v>17.130776262925561</v>
          </cell>
          <cell r="I298">
            <v>18.851945300781598</v>
          </cell>
          <cell r="J298">
            <v>20.288242323964045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10.149274474770619</v>
          </cell>
          <cell r="F299">
            <v>14.998732384145519</v>
          </cell>
          <cell r="G299">
            <v>14.935868446318651</v>
          </cell>
          <cell r="H299">
            <v>15.237607236775267</v>
          </cell>
          <cell r="I299">
            <v>18.334462618966004</v>
          </cell>
          <cell r="J299">
            <v>18.580003896171036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23.407171503043291</v>
          </cell>
          <cell r="F300">
            <v>19.375442529375373</v>
          </cell>
          <cell r="G300">
            <v>19.499129940468901</v>
          </cell>
          <cell r="H300">
            <v>18.211062852529651</v>
          </cell>
          <cell r="I300">
            <v>19.887868626358276</v>
          </cell>
          <cell r="J300">
            <v>21.767358757350642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117.26837940894416</v>
          </cell>
          <cell r="F301">
            <v>67.651030219833885</v>
          </cell>
          <cell r="G301">
            <v>67.69316958909279</v>
          </cell>
          <cell r="H301">
            <v>65.119735973205707</v>
          </cell>
          <cell r="I301">
            <v>74.775988999212998</v>
          </cell>
          <cell r="J301">
            <v>80.308271417321009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3.2520847754011E-8</v>
          </cell>
          <cell r="F302">
            <v>3.4061198857881203E-8</v>
          </cell>
          <cell r="G302">
            <v>3.8610076879101301E-8</v>
          </cell>
          <cell r="H302">
            <v>4.4955654661508298E-8</v>
          </cell>
          <cell r="I302">
            <v>8.0122869342672099E-8</v>
          </cell>
          <cell r="J302">
            <v>1.3424311078136401E-7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4.3300925248564663</v>
          </cell>
          <cell r="G303">
            <v>4.3300925808647763</v>
          </cell>
          <cell r="H303">
            <v>4.3300926442089755</v>
          </cell>
          <cell r="I303">
            <v>4.330092767617975</v>
          </cell>
          <cell r="J303">
            <v>4.3300929084976323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93.921175373962996</v>
          </cell>
          <cell r="F304">
            <v>98.061911446284398</v>
          </cell>
          <cell r="G304">
            <v>82.791428362673599</v>
          </cell>
          <cell r="H304">
            <v>250.71713714076</v>
          </cell>
          <cell r="I304">
            <v>234.447204644664</v>
          </cell>
          <cell r="J304">
            <v>5.1229204107513899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0.59439724610061129</v>
          </cell>
          <cell r="F305">
            <v>0.62589194061083198</v>
          </cell>
          <cell r="G305">
            <v>0.52774589363671098</v>
          </cell>
          <cell r="H305">
            <v>1.6002159553677073</v>
          </cell>
          <cell r="I305">
            <v>1.4936307375851736</v>
          </cell>
          <cell r="J305">
            <v>3.264799556278155E-2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0.6925755264051574</v>
          </cell>
          <cell r="F306">
            <v>0.75022885119496152</v>
          </cell>
          <cell r="G306">
            <v>0.659091095765029</v>
          </cell>
          <cell r="H306">
            <v>2.132426049949157</v>
          </cell>
          <cell r="I306">
            <v>2.2404461063777608</v>
          </cell>
          <cell r="J306">
            <v>4.8971993344172259E-2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1.6652690669142383</v>
          </cell>
          <cell r="F307">
            <v>1.7386863731610709</v>
          </cell>
          <cell r="G307">
            <v>1.4679331269977576</v>
          </cell>
          <cell r="H307">
            <v>4.4453393110063786</v>
          </cell>
          <cell r="I307">
            <v>4.1568653305791452</v>
          </cell>
          <cell r="J307">
            <v>9.0831922176442953E-2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2.7172782184728E-2</v>
          </cell>
          <cell r="G308">
            <v>1.2930871125181701E-4</v>
          </cell>
          <cell r="H308">
            <v>8.3722177672172701E-2</v>
          </cell>
          <cell r="I308">
            <v>4.4611266682692401E-7</v>
          </cell>
          <cell r="J308">
            <v>1.8107818834071601E-7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4.7877642908481739E-2</v>
          </cell>
          <cell r="G309">
            <v>4.0100311575395162E-2</v>
          </cell>
          <cell r="H309">
            <v>0.12205738559469811</v>
          </cell>
          <cell r="I309">
            <v>0.11328979779162675</v>
          </cell>
          <cell r="J309">
            <v>2.6155346074600988E-3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0.62578737922649752</v>
          </cell>
          <cell r="F310">
            <v>0.73757371082664192</v>
          </cell>
          <cell r="G310">
            <v>0.7363381602693464</v>
          </cell>
          <cell r="H310">
            <v>0.73430685026763531</v>
          </cell>
          <cell r="I310">
            <v>0.73026484049996909</v>
          </cell>
          <cell r="J310">
            <v>0.72628173832686749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0.62578737922649752</v>
          </cell>
          <cell r="F311">
            <v>0.73757371082664192</v>
          </cell>
          <cell r="G311">
            <v>0.7363381602693464</v>
          </cell>
          <cell r="H311">
            <v>0.73430685026763531</v>
          </cell>
          <cell r="I311">
            <v>0.73026484049996909</v>
          </cell>
          <cell r="J311">
            <v>0.72628173832686749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3.1679015507544387E-4</v>
          </cell>
          <cell r="F312">
            <v>1.7338206540391742E-3</v>
          </cell>
          <cell r="G312">
            <v>2.8224376606720575E-3</v>
          </cell>
          <cell r="H312">
            <v>1.1949801347200246E-3</v>
          </cell>
          <cell r="I312">
            <v>1.9576070913116727E-3</v>
          </cell>
          <cell r="J312">
            <v>6.5394988407571547E-2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3.1679015507544295E-4</v>
          </cell>
          <cell r="F313">
            <v>1.7349765344751966E-3</v>
          </cell>
          <cell r="G313">
            <v>2.8253776999019216E-3</v>
          </cell>
          <cell r="H313">
            <v>1.1949801347200246E-3</v>
          </cell>
          <cell r="I313">
            <v>1.9576070913116662E-3</v>
          </cell>
          <cell r="J313">
            <v>6.5394988407571519E-2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4.2238687343407687E-4</v>
          </cell>
          <cell r="F314">
            <v>2.2828638611550158E-3</v>
          </cell>
          <cell r="G314">
            <v>3.6456486450355714E-3</v>
          </cell>
          <cell r="H314">
            <v>1.4937251683991507E-3</v>
          </cell>
          <cell r="I314">
            <v>2.3030671662490352E-3</v>
          </cell>
          <cell r="J314">
            <v>7.2661098230625484E-2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4.2238687343407687E-4</v>
          </cell>
          <cell r="F315">
            <v>2.2828638611550158E-3</v>
          </cell>
          <cell r="G315">
            <v>3.6456486450355714E-3</v>
          </cell>
          <cell r="H315">
            <v>1.4937251683991507E-3</v>
          </cell>
          <cell r="I315">
            <v>2.3030671662490352E-3</v>
          </cell>
          <cell r="J315">
            <v>7.2661098230625484E-2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1.3666372127296399E-4</v>
          </cell>
          <cell r="F316">
            <v>4.1886309454136603E-6</v>
          </cell>
          <cell r="G316">
            <v>3.0515841741301501E-6</v>
          </cell>
          <cell r="H316">
            <v>3.2440317442587802E-6</v>
          </cell>
          <cell r="I316">
            <v>2.81195720970848E-5</v>
          </cell>
          <cell r="J316">
            <v>4.2983348466697602E-2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3.0164564016226658E-4</v>
          </cell>
          <cell r="F317">
            <v>3.0396255413232793E-4</v>
          </cell>
          <cell r="G317">
            <v>3.0416282952788596E-4</v>
          </cell>
          <cell r="H317">
            <v>2.2167079525033009E-4</v>
          </cell>
          <cell r="I317">
            <v>1.4634261830955231E-4</v>
          </cell>
          <cell r="J317">
            <v>4.3068955246993022E-2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0.92933428456839884</v>
          </cell>
          <cell r="F318">
            <v>2.0709095571180152</v>
          </cell>
          <cell r="G318">
            <v>3.4537417211551416E-2</v>
          </cell>
          <cell r="H318">
            <v>1.3155944799707697</v>
          </cell>
          <cell r="I318">
            <v>1.1530541165101054E-2</v>
          </cell>
          <cell r="J318">
            <v>1.3841023091773785E-3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7.050122158794743E-2</v>
          </cell>
          <cell r="F319">
            <v>0.17135761003662295</v>
          </cell>
          <cell r="G319">
            <v>3.3080094720049514E-3</v>
          </cell>
          <cell r="H319">
            <v>0.17087264616674505</v>
          </cell>
          <cell r="I319">
            <v>5.2016228285204748E-3</v>
          </cell>
          <cell r="J319">
            <v>6.2439204416663301E-4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21.8155610078616</v>
          </cell>
          <cell r="F320">
            <v>51.243479989549101</v>
          </cell>
          <cell r="G320">
            <v>1.0459449697146199</v>
          </cell>
          <cell r="H320">
            <v>47.820701956472398</v>
          </cell>
          <cell r="I320">
            <v>1.50685300398762</v>
          </cell>
          <cell r="J320">
            <v>0.189796765905482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0.29600489834276239</v>
          </cell>
          <cell r="F321">
            <v>0.69529823595046347</v>
          </cell>
          <cell r="G321">
            <v>1.419192631905862E-2</v>
          </cell>
          <cell r="H321">
            <v>0.6488562002235061</v>
          </cell>
          <cell r="I321">
            <v>2.0445766675544392E-2</v>
          </cell>
          <cell r="J321">
            <v>2.5752614098437099E-3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6.5659130343369799E-3</v>
          </cell>
          <cell r="G322">
            <v>2.7685529474096401E-4</v>
          </cell>
          <cell r="H322">
            <v>1.71078262297693E-2</v>
          </cell>
          <cell r="I322">
            <v>4.8760649691987597E-6</v>
          </cell>
          <cell r="J322">
            <v>2.8649253811366001E-5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8.3051265110387195E-3</v>
          </cell>
          <cell r="F323">
            <v>7.4984723709516452E-3</v>
          </cell>
          <cell r="G323">
            <v>7.7746567160425668E-3</v>
          </cell>
          <cell r="H323">
            <v>2.4881833570580974E-2</v>
          </cell>
          <cell r="I323">
            <v>1.1930956657488043E-2</v>
          </cell>
          <cell r="J323">
            <v>1.1379084813153807E-4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29.714400621012544</v>
          </cell>
          <cell r="F324">
            <v>29.714377243955422</v>
          </cell>
          <cell r="G324">
            <v>26.109295035039249</v>
          </cell>
          <cell r="H324">
            <v>29.714273299980366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89.58057722589767</v>
          </cell>
          <cell r="F325">
            <v>89.580506750632409</v>
          </cell>
          <cell r="G325">
            <v>78.712195814784153</v>
          </cell>
          <cell r="H325">
            <v>89.580193388723984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1.0099998471367264</v>
          </cell>
          <cell r="G326">
            <v>1.0099997339473301</v>
          </cell>
          <cell r="H326">
            <v>1.0099996887852913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2652.0813589479799</v>
          </cell>
          <cell r="F327">
            <v>2731.8203494262898</v>
          </cell>
          <cell r="G327">
            <v>2710.3520383404102</v>
          </cell>
          <cell r="H327">
            <v>2617.8531891319899</v>
          </cell>
          <cell r="I327">
            <v>2323.2354969853</v>
          </cell>
          <cell r="J327">
            <v>1329.8754540930499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47.181921552938846</v>
          </cell>
          <cell r="F328">
            <v>48.283000929395627</v>
          </cell>
          <cell r="G328">
            <v>47.904334198407824</v>
          </cell>
          <cell r="H328">
            <v>46.268968183264242</v>
          </cell>
          <cell r="I328">
            <v>41.155920423559039</v>
          </cell>
          <cell r="J328">
            <v>23.585904238167274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47.022719130283363</v>
          </cell>
          <cell r="F329">
            <v>48.436531018196561</v>
          </cell>
          <cell r="G329">
            <v>48.055887204617186</v>
          </cell>
          <cell r="H329">
            <v>46.415836686737293</v>
          </cell>
          <cell r="I329">
            <v>41.192118740874214</v>
          </cell>
          <cell r="J329">
            <v>23.579352022926482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0.30993071345091505</v>
          </cell>
          <cell r="F330">
            <v>7.1573173855443337E-4</v>
          </cell>
          <cell r="G330">
            <v>7.1642620538690132E-4</v>
          </cell>
          <cell r="H330">
            <v>7.1706977413960721E-4</v>
          </cell>
          <cell r="I330">
            <v>7.2032551451513109E-4</v>
          </cell>
          <cell r="J330">
            <v>7.2695003055688848E-4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7.6669196854211024E-4</v>
          </cell>
          <cell r="H331">
            <v>2.2617883055159037E-4</v>
          </cell>
          <cell r="I331">
            <v>9.455886672017208E-2</v>
          </cell>
          <cell r="J331">
            <v>8.1173256891651918E-2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3.7837560099961101E-7</v>
          </cell>
          <cell r="F332">
            <v>9.1078098715366998E-8</v>
          </cell>
          <cell r="G332">
            <v>2.9986774740140302E-7</v>
          </cell>
          <cell r="H332">
            <v>1.41083329468023E-7</v>
          </cell>
          <cell r="I332">
            <v>2.8065776140947098E-7</v>
          </cell>
          <cell r="J332">
            <v>6.0647861865803097E-7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3.0972403857715212</v>
          </cell>
          <cell r="F333">
            <v>3.09724047684962</v>
          </cell>
          <cell r="G333">
            <v>3.0972407767173671</v>
          </cell>
          <cell r="H333">
            <v>3.0972409178006965</v>
          </cell>
          <cell r="I333">
            <v>3.097241450924026</v>
          </cell>
          <cell r="J333">
            <v>1.5532842980429449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1.6410808195213299E-2</v>
          </cell>
          <cell r="I334">
            <v>5.13286382643195E-2</v>
          </cell>
          <cell r="J334">
            <v>3.6623012516652897E-2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1.222081461345674E-4</v>
          </cell>
          <cell r="I335">
            <v>4.0043618504079036E-4</v>
          </cell>
          <cell r="J335">
            <v>2.9220488710095444E-4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1.3687312367071541E-4</v>
          </cell>
          <cell r="I336">
            <v>4.2446235614323758E-4</v>
          </cell>
          <cell r="J336">
            <v>2.9220488710095444E-4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2.9097177651087448E-4</v>
          </cell>
          <cell r="I337">
            <v>9.1008223872906927E-4</v>
          </cell>
          <cell r="J337">
            <v>6.4934419355767623E-4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1.08346665568362E-5</v>
          </cell>
          <cell r="I338">
            <v>2.1845895246509999E-7</v>
          </cell>
          <cell r="J338">
            <v>3.39904616726036E-6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1.08346665568362E-5</v>
          </cell>
          <cell r="I339">
            <v>3.5593915770560799E-5</v>
          </cell>
          <cell r="J339">
            <v>2.5949517664097211E-5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6.2633940471130219E-4</v>
          </cell>
          <cell r="I340">
            <v>0.24982530298236955</v>
          </cell>
          <cell r="J340">
            <v>0.13676502073661076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8.3794055495160628E-4</v>
          </cell>
          <cell r="I341">
            <v>0.41637550497061576</v>
          </cell>
          <cell r="J341">
            <v>0.27353004147322135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1.6915504875372014E-3</v>
          </cell>
          <cell r="I342">
            <v>0.75704524050195277</v>
          </cell>
          <cell r="J342">
            <v>0.45588247021427319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1.0895005614641399E-4</v>
          </cell>
          <cell r="I343">
            <v>4.0940516331710898E-2</v>
          </cell>
          <cell r="J343">
            <v>2.7648165658146701E-3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1.0895005614641399E-4</v>
          </cell>
          <cell r="I344">
            <v>4.1126649417348254E-2</v>
          </cell>
          <cell r="J344">
            <v>3.2523923374730403E-2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5.3488850663306495</v>
          </cell>
          <cell r="F345">
            <v>12.98635854321406</v>
          </cell>
          <cell r="G345">
            <v>16.354227808922829</v>
          </cell>
          <cell r="H345">
            <v>26.506033020055217</v>
          </cell>
          <cell r="I345">
            <v>24.424106617676902</v>
          </cell>
          <cell r="J345">
            <v>21.102113403484029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4.937432368920601</v>
          </cell>
          <cell r="F346">
            <v>12.983090537188685</v>
          </cell>
          <cell r="G346">
            <v>16.348887213945101</v>
          </cell>
          <cell r="H346">
            <v>18.632953905187318</v>
          </cell>
          <cell r="I346">
            <v>12.750820366581349</v>
          </cell>
          <cell r="J346">
            <v>9.6829317832442605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0.41145269741004981</v>
          </cell>
          <cell r="F347">
            <v>3.2680060253770971E-3</v>
          </cell>
          <cell r="G347">
            <v>5.3405949777304076E-3</v>
          </cell>
          <cell r="H347">
            <v>7.8730791148678785</v>
          </cell>
          <cell r="I347">
            <v>11.673286251095565</v>
          </cell>
          <cell r="J347">
            <v>11.419181620239783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1.1901131252981999E-7</v>
          </cell>
          <cell r="F348">
            <v>1.27719292013321E-7</v>
          </cell>
          <cell r="G348">
            <v>4.7677091251082702E-7</v>
          </cell>
          <cell r="H348">
            <v>6.1729334284133198E-7</v>
          </cell>
          <cell r="I348">
            <v>2.07510499856923E-7</v>
          </cell>
          <cell r="J348">
            <v>3.1648965654548199E-7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0.86351884496881781</v>
          </cell>
          <cell r="G349">
            <v>0.86351905300442156</v>
          </cell>
          <cell r="H349">
            <v>0.86351986940355174</v>
          </cell>
          <cell r="I349">
            <v>0.86352046953752393</v>
          </cell>
          <cell r="J349">
            <v>0.86352081132494984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2.9013091066644692E-4</v>
          </cell>
          <cell r="G350">
            <v>9.5173725391512302E-3</v>
          </cell>
          <cell r="H350">
            <v>3.9463990258791033E-3</v>
          </cell>
          <cell r="I350">
            <v>3.7184194077808437E-2</v>
          </cell>
          <cell r="J350">
            <v>0.18909007322542809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2.9036805470581718E-4</v>
          </cell>
          <cell r="G351">
            <v>9.5295275487797693E-3</v>
          </cell>
          <cell r="H351">
            <v>3.9463990258790972E-3</v>
          </cell>
          <cell r="I351">
            <v>3.7184194077808416E-2</v>
          </cell>
          <cell r="J351">
            <v>0.18909007322542809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3.5324580836133731E-4</v>
          </cell>
          <cell r="G352">
            <v>1.1344675653304208E-2</v>
          </cell>
          <cell r="H352">
            <v>4.5360908343996748E-3</v>
          </cell>
          <cell r="I352">
            <v>3.998300438472837E-2</v>
          </cell>
          <cell r="J352">
            <v>0.1910000739650799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3.5324580836133731E-4</v>
          </cell>
          <cell r="G353">
            <v>1.1344675653304208E-2</v>
          </cell>
          <cell r="H353">
            <v>4.5360908343996748E-3</v>
          </cell>
          <cell r="I353">
            <v>3.998300438472837E-2</v>
          </cell>
          <cell r="J353">
            <v>0.1910000739650799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2.2158671291089001E-3</v>
          </cell>
          <cell r="F354">
            <v>2.7407940968388399E-5</v>
          </cell>
          <cell r="G354">
            <v>3.6190276175122699E-5</v>
          </cell>
          <cell r="H354">
            <v>1.6740298323223701E-5</v>
          </cell>
          <cell r="I354">
            <v>1.6480505898338899E-3</v>
          </cell>
          <cell r="J354">
            <v>3.35158180351793E-2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2.2158671291089001E-3</v>
          </cell>
          <cell r="F355">
            <v>2.2401947825141273E-3</v>
          </cell>
          <cell r="G355">
            <v>2.2682784500643385E-3</v>
          </cell>
          <cell r="H355">
            <v>2.2628537572180439E-3</v>
          </cell>
          <cell r="I355">
            <v>7.357914918022514E-3</v>
          </cell>
          <cell r="J355">
            <v>3.7116289644445202E-2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/>
          <cell r="F356">
            <v>3.0704400929500855E-6</v>
          </cell>
          <cell r="G356">
            <v>3.1362352384944909E-6</v>
          </cell>
          <cell r="H356">
            <v>7.1777505647504245E-4</v>
          </cell>
          <cell r="I356">
            <v>2.8756680053400314E-3</v>
          </cell>
          <cell r="J356">
            <v>8.6633580790903379E-3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/>
          <cell r="F357">
            <v>3.0729497757846825E-6</v>
          </cell>
          <cell r="G357">
            <v>3.1402406474836306E-6</v>
          </cell>
          <cell r="H357">
            <v>7.1777505647504126E-4</v>
          </cell>
          <cell r="I357">
            <v>2.8756680053400293E-3</v>
          </cell>
          <cell r="J357">
            <v>8.6633580790903362E-3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/>
          <cell r="F358">
            <v>3.0729497757846825E-6</v>
          </cell>
          <cell r="G358">
            <v>3.1402406474836306E-6</v>
          </cell>
          <cell r="H358">
            <v>8.2502880054681667E-4</v>
          </cell>
          <cell r="I358">
            <v>3.0921161347328332E-3</v>
          </cell>
          <cell r="J358">
            <v>8.7508667465530533E-3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/>
          <cell r="F359">
            <v>3.0729497757846825E-6</v>
          </cell>
          <cell r="G359">
            <v>3.1402406474836306E-6</v>
          </cell>
          <cell r="H359">
            <v>8.2502880054681667E-4</v>
          </cell>
          <cell r="I359">
            <v>3.0921161347328332E-3</v>
          </cell>
          <cell r="J359">
            <v>8.7508667465530533E-3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1.1038065341270401E-3</v>
          </cell>
          <cell r="F360">
            <v>2.81417234270439E-5</v>
          </cell>
          <cell r="G360">
            <v>4.9262841783674101E-5</v>
          </cell>
          <cell r="H360">
            <v>4.8497501313687597E-5</v>
          </cell>
          <cell r="I360">
            <v>9.7088526771007405E-5</v>
          </cell>
          <cell r="J360">
            <v>2.0425195277592399E-4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1.1038065341270401E-3</v>
          </cell>
          <cell r="F361">
            <v>1.1287820488674334E-3</v>
          </cell>
          <cell r="G361">
            <v>1.1700862477526332E-3</v>
          </cell>
          <cell r="H361">
            <v>1.2066537702899764E-3</v>
          </cell>
          <cell r="I361">
            <v>1.7170919464528222E-3</v>
          </cell>
          <cell r="J361">
            <v>9.4111564473909205E-4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213.780453714949</v>
          </cell>
          <cell r="F362">
            <v>3.4927555800758403E-2</v>
          </cell>
          <cell r="G362">
            <v>9.7313411087504603E-2</v>
          </cell>
          <cell r="H362">
            <v>4.8464151325048201E-2</v>
          </cell>
          <cell r="I362">
            <v>8.7795614475892403E-2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2.7300009220668771</v>
          </cell>
          <cell r="F363">
            <v>4.4602889499314845E-4</v>
          </cell>
          <cell r="G363">
            <v>1.2427034248537723E-3</v>
          </cell>
          <cell r="H363">
            <v>6.1889277296130348E-4</v>
          </cell>
          <cell r="I363">
            <v>1.1211600700979062E-3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2.7763695287655752</v>
          </cell>
          <cell r="F364">
            <v>4.5360462078906965E-4</v>
          </cell>
          <cell r="G364">
            <v>1.2638105336039561E-3</v>
          </cell>
          <cell r="H364">
            <v>6.2940456266296415E-4</v>
          </cell>
          <cell r="I364">
            <v>1.1402027854012001E-3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0.24822943584035301</v>
          </cell>
          <cell r="G365">
            <v>1.1762094167660599</v>
          </cell>
          <cell r="H365">
            <v>0.97889468903121901</v>
          </cell>
          <cell r="I365">
            <v>42.531606910251497</v>
          </cell>
          <cell r="J365">
            <v>31.551302222777199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1.2525553623179543E-3</v>
          </cell>
          <cell r="G366">
            <v>5.5290751927238773E-3</v>
          </cell>
          <cell r="H366">
            <v>5.0649873218391239E-3</v>
          </cell>
          <cell r="I366">
            <v>0.22948659197185939</v>
          </cell>
          <cell r="J366">
            <v>0.17312012378069053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2.6945777196715937E-3</v>
          </cell>
          <cell r="G367">
            <v>1.1719097305037752E-2</v>
          </cell>
          <cell r="H367">
            <v>1.0467640465134202E-2</v>
          </cell>
          <cell r="I367">
            <v>0.46273525922194653</v>
          </cell>
          <cell r="J367">
            <v>0.34065572743942285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4.4012311319211565E-3</v>
          </cell>
          <cell r="G368">
            <v>2.0854776893015185E-2</v>
          </cell>
          <cell r="H368">
            <v>1.7356288812610251E-2</v>
          </cell>
          <cell r="I368">
            <v>0.75410650550091352</v>
          </cell>
          <cell r="J368">
            <v>0.55942025217690039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1.72373775482823E-4</v>
          </cell>
          <cell r="G369">
            <v>2.3808819029702999E-4</v>
          </cell>
          <cell r="H369">
            <v>8.9568310652117797E-7</v>
          </cell>
          <cell r="I369">
            <v>4.87234847427804E-7</v>
          </cell>
          <cell r="J369">
            <v>2.8865444160854401E-4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1.72373775482823E-4</v>
          </cell>
          <cell r="G370">
            <v>4.1042386650103015E-4</v>
          </cell>
          <cell r="H370">
            <v>4.1118041987901424E-4</v>
          </cell>
          <cell r="I370">
            <v>1.7043907832694605E-2</v>
          </cell>
          <cell r="J370">
            <v>1.3612925626485878E-2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26.492979875645339</v>
          </cell>
          <cell r="F371">
            <v>3.7896902444804927E-4</v>
          </cell>
          <cell r="G371">
            <v>4.1553080160316086E-4</v>
          </cell>
          <cell r="H371">
            <v>2.4794246435503518E-4</v>
          </cell>
          <cell r="I371">
            <v>7.5963003112170901E-4</v>
          </cell>
          <cell r="J371">
            <v>2.7026044487575074E-4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26.492979875645339</v>
          </cell>
          <cell r="F372">
            <v>3.7896902444804927E-4</v>
          </cell>
          <cell r="G372">
            <v>4.1553080160316086E-4</v>
          </cell>
          <cell r="H372">
            <v>2.4794246435503518E-4</v>
          </cell>
          <cell r="I372">
            <v>7.5963003112170901E-4</v>
          </cell>
          <cell r="J372">
            <v>2.7026044487575074E-4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1.18634295314366E-6</v>
          </cell>
          <cell r="F373">
            <v>9.9954430603012803E-7</v>
          </cell>
          <cell r="G373">
            <v>1.26621390957985E-6</v>
          </cell>
          <cell r="H373">
            <v>1.49417154986734E-6</v>
          </cell>
          <cell r="I373">
            <v>2.6961983748772902E-6</v>
          </cell>
          <cell r="J373">
            <v>4.0809300978655198E-6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4.0265569150745861</v>
          </cell>
          <cell r="F374">
            <v>4.6097617558960025E-4</v>
          </cell>
          <cell r="G374">
            <v>4.5534316598949687E-4</v>
          </cell>
          <cell r="H374">
            <v>4.5190719637400178E-4</v>
          </cell>
          <cell r="I374">
            <v>4.5157118011829311E-4</v>
          </cell>
          <cell r="J374">
            <v>2.3046785148128635E-4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3.1712029236750173E-3</v>
          </cell>
          <cell r="F375">
            <v>2.6753112261710546E-3</v>
          </cell>
          <cell r="G375">
            <v>3.1664166551388889E-3</v>
          </cell>
          <cell r="H375">
            <v>1.7120312282662702E-3</v>
          </cell>
          <cell r="I375">
            <v>8.4952281732026097E-2</v>
          </cell>
          <cell r="J375">
            <v>2.6118098747041745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3.1712029236750055E-3</v>
          </cell>
          <cell r="F376">
            <v>2.6753112261710486E-3</v>
          </cell>
          <cell r="G376">
            <v>3.1664166551388789E-3</v>
          </cell>
          <cell r="H376">
            <v>1.7120312282662641E-3</v>
          </cell>
          <cell r="I376">
            <v>8.4952281732025792E-2</v>
          </cell>
          <cell r="J376">
            <v>2.6118098747041665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3.6577151858706329E-3</v>
          </cell>
          <cell r="F377">
            <v>3.0857784017925766E-3</v>
          </cell>
          <cell r="G377">
            <v>3.652194942127518E-3</v>
          </cell>
          <cell r="H377">
            <v>1.9747792321364427E-3</v>
          </cell>
          <cell r="I377">
            <v>9.7980110353026117E-2</v>
          </cell>
          <cell r="J377">
            <v>3.0123316716276993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3.6577151858706329E-3</v>
          </cell>
          <cell r="F378">
            <v>3.0857784017925766E-3</v>
          </cell>
          <cell r="G378">
            <v>3.652194942127518E-3</v>
          </cell>
          <cell r="H378">
            <v>1.9747792321364427E-3</v>
          </cell>
          <cell r="I378">
            <v>9.7980110353026117E-2</v>
          </cell>
          <cell r="J378">
            <v>3.0123316716276993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5.4448288353277005E-4</v>
          </cell>
          <cell r="F379">
            <v>8.5317244188066695E-7</v>
          </cell>
          <cell r="G379">
            <v>1.7468819754359E-6</v>
          </cell>
          <cell r="H379">
            <v>1.9921274607283001E-6</v>
          </cell>
          <cell r="I379">
            <v>0.252008239016205</v>
          </cell>
          <cell r="J379">
            <v>1.7252669944655701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5.4448288353277005E-4</v>
          </cell>
          <cell r="F380">
            <v>5.4520981596274047E-4</v>
          </cell>
          <cell r="G380">
            <v>5.4660138990484742E-4</v>
          </cell>
          <cell r="H380">
            <v>4.0180288156079912E-4</v>
          </cell>
          <cell r="I380">
            <v>0.25337179042150215</v>
          </cell>
          <cell r="J380">
            <v>1.8518892007492205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0.14080513077976203</v>
          </cell>
          <cell r="H381">
            <v>0.15584829609348125</v>
          </cell>
          <cell r="I381">
            <v>1.4212452844582393</v>
          </cell>
          <cell r="J381">
            <v>5.8670629426312901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0.14080513077976203</v>
          </cell>
          <cell r="H382">
            <v>0.15584829609348125</v>
          </cell>
          <cell r="I382">
            <v>1.4212452844582393</v>
          </cell>
          <cell r="J382">
            <v>5.8670629426312901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0.14080513077976201</v>
          </cell>
          <cell r="H383">
            <v>0.155848296093481</v>
          </cell>
          <cell r="I383">
            <v>1.4212452844582399</v>
          </cell>
          <cell r="J383">
            <v>5.8670629426312999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4.4925280295862E-2</v>
          </cell>
          <cell r="H384">
            <v>1.2383418511335201E-6</v>
          </cell>
          <cell r="I384">
            <v>0.17054010417892601</v>
          </cell>
          <cell r="J384">
            <v>1.3659830075172701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4.4925280295862E-2</v>
          </cell>
          <cell r="H385">
            <v>4.4926518637713103E-2</v>
          </cell>
          <cell r="I385">
            <v>0.40970356661888302</v>
          </cell>
          <cell r="J385">
            <v>1.6913031406044701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4.3920836830155428E-2</v>
          </cell>
          <cell r="F386">
            <v>2.0875766274139516E-4</v>
          </cell>
          <cell r="G386">
            <v>3.7506821161437803E-3</v>
          </cell>
          <cell r="H386">
            <v>1.0367482290727321E-2</v>
          </cell>
          <cell r="I386">
            <v>3.7600072679598667E-2</v>
          </cell>
          <cell r="J386">
            <v>5.2756515275220281E-2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4.3920836830155546E-2</v>
          </cell>
          <cell r="F387">
            <v>2.0861858368560513E-4</v>
          </cell>
          <cell r="G387">
            <v>3.7467792211217836E-3</v>
          </cell>
          <cell r="H387">
            <v>1.0367482290727321E-2</v>
          </cell>
          <cell r="I387">
            <v>3.7600072679598785E-2</v>
          </cell>
          <cell r="J387">
            <v>5.2756515275220336E-2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5.8561115773631212E-2</v>
          </cell>
          <cell r="F388">
            <v>2.7468113562435911E-4</v>
          </cell>
          <cell r="G388">
            <v>4.8395898272624045E-3</v>
          </cell>
          <cell r="H388">
            <v>1.29593528634247E-2</v>
          </cell>
          <cell r="I388">
            <v>4.423537962305775E-2</v>
          </cell>
          <cell r="J388">
            <v>5.8618350305802931E-2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5.8561115773631212E-2</v>
          </cell>
          <cell r="F389">
            <v>2.7468113562435911E-4</v>
          </cell>
          <cell r="G389">
            <v>4.8395898272624045E-3</v>
          </cell>
          <cell r="H389">
            <v>1.29593528634247E-2</v>
          </cell>
          <cell r="I389">
            <v>4.423537962305775E-2</v>
          </cell>
          <cell r="J389">
            <v>5.8618350305802931E-2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3.6608268649689101E-3</v>
          </cell>
          <cell r="F390">
            <v>4.58649385142505E-5</v>
          </cell>
          <cell r="G390">
            <v>1.6103381980506399E-3</v>
          </cell>
          <cell r="H390">
            <v>1.56992136767546E-4</v>
          </cell>
          <cell r="I390">
            <v>1.5151781274289099E-4</v>
          </cell>
          <cell r="J390">
            <v>1.1726990949736201E-2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3.6608268649689101E-3</v>
          </cell>
          <cell r="F391">
            <v>3.7000268713032001E-3</v>
          </cell>
          <cell r="G391">
            <v>5.2898078690717266E-3</v>
          </cell>
          <cell r="H391">
            <v>5.414070361066288E-3</v>
          </cell>
          <cell r="I391">
            <v>2.5167701383502682E-2</v>
          </cell>
          <cell r="J391">
            <v>2.2393977873201031E-2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2.1467215119184604E-5</v>
          </cell>
          <cell r="G392">
            <v>3.8220112732341467</v>
          </cell>
          <cell r="H392">
            <v>4.9039918417881365</v>
          </cell>
          <cell r="I392">
            <v>6.5905604503315365</v>
          </cell>
          <cell r="J392">
            <v>8.8571704878049609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2.1467215119184604E-5</v>
          </cell>
          <cell r="G393">
            <v>3.8220112732341467</v>
          </cell>
          <cell r="H393">
            <v>4.9039918417881365</v>
          </cell>
          <cell r="I393">
            <v>6.5905604503315365</v>
          </cell>
          <cell r="J393">
            <v>8.8571704878049609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2.1467215119184601E-5</v>
          </cell>
          <cell r="G394">
            <v>3.8220112732341498</v>
          </cell>
          <cell r="H394">
            <v>4.9039918417881303</v>
          </cell>
          <cell r="I394">
            <v>6.59056045033154</v>
          </cell>
          <cell r="J394">
            <v>8.8571704878049609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7.3583615006338197E-6</v>
          </cell>
          <cell r="G395">
            <v>1.21944320660707</v>
          </cell>
          <cell r="H395">
            <v>0.194227064746232</v>
          </cell>
          <cell r="I395">
            <v>0.26102917857906299</v>
          </cell>
          <cell r="J395">
            <v>2.0623051544049602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7.3583615006338197E-6</v>
          </cell>
          <cell r="G396">
            <v>1.2194505649685701</v>
          </cell>
          <cell r="H396">
            <v>1.4136776297148099</v>
          </cell>
          <cell r="I396">
            <v>1.8998661828583301</v>
          </cell>
          <cell r="J396">
            <v>2.55326375057439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8.4426054772084242</v>
          </cell>
          <cell r="F397">
            <v>2.9185764838756838E-4</v>
          </cell>
          <cell r="G397">
            <v>0.2405472595282849</v>
          </cell>
          <cell r="H397">
            <v>9.8112291770627528E-3</v>
          </cell>
          <cell r="I397">
            <v>3.6741412273884069E-2</v>
          </cell>
          <cell r="J397">
            <v>5.4767646343059764E-2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8.4426054772083994</v>
          </cell>
          <cell r="F398">
            <v>2.9205222015315932E-4</v>
          </cell>
          <cell r="G398">
            <v>0.24079782959029314</v>
          </cell>
          <cell r="H398">
            <v>9.8112291770627528E-3</v>
          </cell>
          <cell r="I398">
            <v>3.6741412273883965E-2</v>
          </cell>
          <cell r="J398">
            <v>5.476764634305973E-2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11.256807302944527</v>
          </cell>
          <cell r="F399">
            <v>3.8427923704901303E-4</v>
          </cell>
          <cell r="G399">
            <v>0.31070687689069248</v>
          </cell>
          <cell r="H399">
            <v>1.2264036471326553E-2</v>
          </cell>
          <cell r="I399">
            <v>4.3225190910455166E-2</v>
          </cell>
          <cell r="J399">
            <v>6.0852940381179187E-2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11.256807302944527</v>
          </cell>
          <cell r="F400">
            <v>3.8427923704901303E-4</v>
          </cell>
          <cell r="G400">
            <v>0.31070687689069248</v>
          </cell>
          <cell r="H400">
            <v>1.2264036471326553E-2</v>
          </cell>
          <cell r="I400">
            <v>4.3225190910455166E-2</v>
          </cell>
          <cell r="J400">
            <v>6.0852940381179187E-2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0.53475561849150999</v>
          </cell>
          <cell r="F401">
            <v>1.8248308978503599E-5</v>
          </cell>
          <cell r="G401">
            <v>2.27569750803543E-5</v>
          </cell>
          <cell r="H401">
            <v>1.92927155588718E-5</v>
          </cell>
          <cell r="I401">
            <v>1.01180670075381E-2</v>
          </cell>
          <cell r="J401">
            <v>1.3569788190177501E-3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0.53543905673704217</v>
          </cell>
          <cell r="F402">
            <v>1.7542996146013956E-2</v>
          </cell>
          <cell r="G402">
            <v>1.7360724285878981E-2</v>
          </cell>
          <cell r="H402">
            <v>5.4863978878642028E-3</v>
          </cell>
          <cell r="I402">
            <v>2.0286246354696405E-2</v>
          </cell>
          <cell r="J402">
            <v>1.2981247049237225E-2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54.390412815464551</v>
          </cell>
          <cell r="F403">
            <v>3.4734700669742384E-3</v>
          </cell>
          <cell r="G403">
            <v>5.67029446462334E-3</v>
          </cell>
          <cell r="H403">
            <v>2.0093111204044253E-3</v>
          </cell>
          <cell r="I403">
            <v>0.36261139473784232</v>
          </cell>
          <cell r="J403">
            <v>2.9574452162900338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60.504566336907203</v>
          </cell>
          <cell r="F404">
            <v>58.273094387667392</v>
          </cell>
          <cell r="G404">
            <v>61.878088961762437</v>
          </cell>
          <cell r="H404">
            <v>63.101903758689758</v>
          </cell>
          <cell r="I404">
            <v>66.486640993502917</v>
          </cell>
          <cell r="J404">
            <v>69.088051273605856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114.89497852930806</v>
          </cell>
          <cell r="F405">
            <v>58.276567857734378</v>
          </cell>
          <cell r="G405">
            <v>61.883759256227066</v>
          </cell>
          <cell r="H405">
            <v>63.103913069810169</v>
          </cell>
          <cell r="I405">
            <v>66.8492523882407</v>
          </cell>
          <cell r="J405">
            <v>72.045496489895939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4.5831495469120401E-8</v>
          </cell>
          <cell r="F406">
            <v>4.8354572435053699E-8</v>
          </cell>
          <cell r="G406">
            <v>5.5112952937978699E-8</v>
          </cell>
          <cell r="H406">
            <v>6.4047282090851306E-8</v>
          </cell>
          <cell r="I406">
            <v>1.2050081030234899E-7</v>
          </cell>
          <cell r="J406">
            <v>2.1006625985770999E-7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4.3683888738505425</v>
          </cell>
          <cell r="G407">
            <v>4.3683889531350877</v>
          </cell>
          <cell r="H407">
            <v>4.3683890434861725</v>
          </cell>
          <cell r="I407">
            <v>4.3683892237242938</v>
          </cell>
          <cell r="J407">
            <v>4.368389441646757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0.42430073020222459</v>
          </cell>
          <cell r="F408">
            <v>7.5169824722047487E-2</v>
          </cell>
          <cell r="G408">
            <v>0.36986186759255424</v>
          </cell>
          <cell r="H408">
            <v>1.5586751826361415E-3</v>
          </cell>
          <cell r="I408">
            <v>0.58289023716236144</v>
          </cell>
          <cell r="J408">
            <v>2.13340150928417E-4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1.109624792877189</v>
          </cell>
          <cell r="F409">
            <v>0.1965829781816838</v>
          </cell>
          <cell r="G409">
            <v>0.9672571103635732</v>
          </cell>
          <cell r="H409">
            <v>4.0762235451990148E-3</v>
          </cell>
          <cell r="I409">
            <v>1.5243656506863821</v>
          </cell>
          <cell r="J409">
            <v>5.5792390617264982E-4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1.7399588660450471</v>
          </cell>
          <cell r="F410">
            <v>0.30095723569876798</v>
          </cell>
          <cell r="G410">
            <v>1.4259122793477959</v>
          </cell>
          <cell r="H410">
            <v>6.1577778922395302E-3</v>
          </cell>
          <cell r="I410">
            <v>1.9041948929924171</v>
          </cell>
          <cell r="J410">
            <v>8.3351501995641657E-4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1.8132033659780699E-7</v>
          </cell>
          <cell r="G411">
            <v>7.0685834143988994E-5</v>
          </cell>
          <cell r="H411">
            <v>1.10305274240747E-6</v>
          </cell>
          <cell r="I411">
            <v>2.6002711501202098E-2</v>
          </cell>
          <cell r="J411">
            <v>2.8047934667207902E-7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1.5900506854526403E-2</v>
          </cell>
          <cell r="F412">
            <v>1.3728392258738502E-2</v>
          </cell>
          <cell r="G412">
            <v>1.3798317333971286E-2</v>
          </cell>
          <cell r="H412">
            <v>2.2648434977379228E-4</v>
          </cell>
          <cell r="I412">
            <v>2.6196562162535762E-2</v>
          </cell>
          <cell r="J412">
            <v>3.8717419401802095E-5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2.8633071409452575E-3</v>
          </cell>
          <cell r="J413">
            <v>6.6084832976271591E-3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2.8633071409452575E-3</v>
          </cell>
          <cell r="J414">
            <v>6.6084832976271591E-3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3.3079675979911399E-4</v>
          </cell>
          <cell r="J415">
            <v>3.61156322621039E-4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3.3094447163178301E-4</v>
          </cell>
          <cell r="J416">
            <v>4.7446124120641999E-4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124.98961379264379</v>
          </cell>
          <cell r="F417">
            <v>139.83760156037428</v>
          </cell>
          <cell r="G417">
            <v>123.79375367894363</v>
          </cell>
          <cell r="H417">
            <v>127.03185325965269</v>
          </cell>
          <cell r="I417">
            <v>111.06321595769946</v>
          </cell>
          <cell r="J417">
            <v>65.817286426926401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126.30588408710511</v>
          </cell>
          <cell r="F418">
            <v>143.46216910555927</v>
          </cell>
          <cell r="G418">
            <v>126.72677457032674</v>
          </cell>
          <cell r="H418">
            <v>129.57280651476597</v>
          </cell>
          <cell r="I418">
            <v>112.47384221221724</v>
          </cell>
          <cell r="J418">
            <v>66.179513164452629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8.8820173230658298E-8</v>
          </cell>
          <cell r="F419">
            <v>9.4261708495612596E-8</v>
          </cell>
          <cell r="G419">
            <v>1.1044342605024099E-7</v>
          </cell>
          <cell r="H419">
            <v>1.3284107182992199E-7</v>
          </cell>
          <cell r="I419">
            <v>3.1187874829614402E-7</v>
          </cell>
          <cell r="J419">
            <v>9.9625023690591296E-7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15.305609271245348</v>
          </cell>
          <cell r="I420">
            <v>15.305609610331581</v>
          </cell>
          <cell r="J420">
            <v>15.305610226600329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12.240000622362833</v>
          </cell>
          <cell r="F421">
            <v>12.241733695649142</v>
          </cell>
          <cell r="G421">
            <v>12.246172272703879</v>
          </cell>
          <cell r="H421">
            <v>12.254278973571024</v>
          </cell>
          <cell r="I421">
            <v>12.270534489216635</v>
          </cell>
          <cell r="J421">
            <v>12.286835030901528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12.240000622362833</v>
          </cell>
          <cell r="F422">
            <v>12.241733695649142</v>
          </cell>
          <cell r="G422">
            <v>12.246172272703879</v>
          </cell>
          <cell r="H422">
            <v>12.254278973571024</v>
          </cell>
          <cell r="I422">
            <v>12.270534489216635</v>
          </cell>
          <cell r="J422">
            <v>12.286835030901528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2.3279011024252492E-6</v>
          </cell>
          <cell r="F424">
            <v>3.0902314412055631E-6</v>
          </cell>
          <cell r="G424">
            <v>3.178917910230593E-6</v>
          </cell>
          <cell r="H424">
            <v>6.9785916969745357E-4</v>
          </cell>
          <cell r="I424">
            <v>1.6245727932106793E-3</v>
          </cell>
          <cell r="J424">
            <v>6.422298767958973E-4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2.3279011024252437E-6</v>
          </cell>
          <cell r="F425">
            <v>3.0922915954996958E-6</v>
          </cell>
          <cell r="G425">
            <v>3.1822292830537436E-6</v>
          </cell>
          <cell r="H425">
            <v>6.9785916969745357E-4</v>
          </cell>
          <cell r="I425">
            <v>1.6245727932106741E-3</v>
          </cell>
          <cell r="J425">
            <v>6.4222987679589687E-4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/>
          <cell r="F426">
            <v>2.2488031036524418E-6</v>
          </cell>
          <cell r="G426">
            <v>2.3575043965471491E-6</v>
          </cell>
          <cell r="H426">
            <v>8.7232396211085435E-4</v>
          </cell>
          <cell r="I426">
            <v>1.9112621096707123E-3</v>
          </cell>
          <cell r="J426">
            <v>7.1358875199240999E-4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/>
          <cell r="F427">
            <v>2.2488031036524418E-6</v>
          </cell>
          <cell r="G427">
            <v>2.3575043965471491E-6</v>
          </cell>
          <cell r="H427">
            <v>8.7232396211085435E-4</v>
          </cell>
          <cell r="I427">
            <v>1.9112621096707123E-3</v>
          </cell>
          <cell r="J427">
            <v>7.1358875199240999E-4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1.3696221439584101E-3</v>
          </cell>
          <cell r="F428">
            <v>3.2131334624714698E-5</v>
          </cell>
          <cell r="G428">
            <v>4.8916765463222502E-5</v>
          </cell>
          <cell r="H428">
            <v>3.8802116465182102E-5</v>
          </cell>
          <cell r="I428">
            <v>1.13765138574018E-4</v>
          </cell>
          <cell r="J428">
            <v>2.2579527765751399E-4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1.3696221439584101E-3</v>
          </cell>
          <cell r="F429">
            <v>1.3978667955114993E-3</v>
          </cell>
          <cell r="G429">
            <v>1.436665436024205E-3</v>
          </cell>
          <cell r="H429">
            <v>1.4592626932391076E-3</v>
          </cell>
          <cell r="I429">
            <v>1.9350330292224529E-3</v>
          </cell>
          <cell r="J429">
            <v>1.0614835045669106E-3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0.18406398389894427</v>
          </cell>
          <cell r="F430">
            <v>1.8388835465508397</v>
          </cell>
          <cell r="G430">
            <v>1.1742634029434109E-3</v>
          </cell>
          <cell r="H430">
            <v>5.0286029974134648E-4</v>
          </cell>
          <cell r="I430">
            <v>2.8676742560869494E-4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15.876219855868801</v>
          </cell>
          <cell r="F431">
            <v>158.610711644758</v>
          </cell>
          <cell r="G431">
            <v>0.101284692197392</v>
          </cell>
          <cell r="H431">
            <v>4.3373616643356101E-2</v>
          </cell>
          <cell r="I431">
            <v>2.4734782981578399E-2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0.21541682301043111</v>
          </cell>
          <cell r="F432">
            <v>2.1521127767267028</v>
          </cell>
          <cell r="G432">
            <v>1.3742834762196959E-3</v>
          </cell>
          <cell r="H432">
            <v>5.88515829624913E-4</v>
          </cell>
          <cell r="I432">
            <v>3.3561442308790252E-4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6.9126361424297702E-4</v>
          </cell>
          <cell r="F433">
            <v>0.19298053005035101</v>
          </cell>
          <cell r="G433">
            <v>4.0534983287911899E-6</v>
          </cell>
          <cell r="H433">
            <v>4.3613557189316896E-6</v>
          </cell>
          <cell r="I433">
            <v>1.07569564129041E-5</v>
          </cell>
          <cell r="J433">
            <v>2.4583686216650598E-4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4.0264393513274599E-2</v>
          </cell>
          <cell r="F434">
            <v>0.23324357078215813</v>
          </cell>
          <cell r="G434">
            <v>2.5834822542303848E-3</v>
          </cell>
          <cell r="H434">
            <v>1.8911763018898964E-3</v>
          </cell>
          <cell r="I434">
            <v>9.5601663885910848E-4</v>
          </cell>
          <cell r="J434">
            <v>2.5962966798598612E-4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3.7661038805623485E-2</v>
          </cell>
          <cell r="I435">
            <v>1.3974760738816301</v>
          </cell>
          <cell r="J435">
            <v>12.18147186986214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2.0243090189382693E-4</v>
          </cell>
          <cell r="I436">
            <v>2.6013184506747081E-3</v>
          </cell>
          <cell r="J436">
            <v>8.4803150444567594E-4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1.9305660195963352E-4</v>
          </cell>
          <cell r="I437">
            <v>3.7835737027337095E-3</v>
          </cell>
          <cell r="J437">
            <v>8.7510720419668394E-4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1.4804273320817281E-4</v>
          </cell>
          <cell r="I438">
            <v>4.6020500469413228E-4</v>
          </cell>
          <cell r="J438">
            <v>4.8435753601979087E-4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2.2357857899714406E-4</v>
          </cell>
          <cell r="I439">
            <v>3.6088607289364131E-4</v>
          </cell>
          <cell r="J439">
            <v>2.2159167512019801E-4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4.4552761899719837E-3</v>
          </cell>
          <cell r="I440">
            <v>0.44763098416164548</v>
          </cell>
          <cell r="J440">
            <v>3.8089845512983178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2.7706472165571847E-3</v>
          </cell>
          <cell r="I441">
            <v>0.19669791456803265</v>
          </cell>
          <cell r="J441">
            <v>1.8621696934050231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5.3120480058533107E-3</v>
          </cell>
          <cell r="I442">
            <v>0.25772480121649793</v>
          </cell>
          <cell r="J442">
            <v>1.663894797253471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2.6506654000795033E-3</v>
          </cell>
          <cell r="I443">
            <v>0.20393651355117046</v>
          </cell>
          <cell r="J443">
            <v>1.7208199264322768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1.0243859751084613E-3</v>
          </cell>
          <cell r="I444">
            <v>1.5532360675291792E-3</v>
          </cell>
          <cell r="J444">
            <v>1.5519246755209338E-3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1.7127555704781711E-4</v>
          </cell>
          <cell r="I445">
            <v>4.3388992037066571E-4</v>
          </cell>
          <cell r="J445">
            <v>4.5063362574118275E-4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4.3680245683144865E-3</v>
          </cell>
          <cell r="I446">
            <v>0.20524188817448857</v>
          </cell>
          <cell r="J446">
            <v>3.0651867657161795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1.1633126794862874E-3</v>
          </cell>
          <cell r="I447">
            <v>3.2639382639921654E-3</v>
          </cell>
          <cell r="J447">
            <v>9.5546765391537952E-4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1.2205268727270767E-4</v>
          </cell>
          <cell r="I448">
            <v>1.3500330313387302E-2</v>
          </cell>
          <cell r="J448">
            <v>1.2333887835652906E-2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2.7286361604087427E-3</v>
          </cell>
          <cell r="I449">
            <v>4.1530413843623966E-3</v>
          </cell>
          <cell r="J449">
            <v>2.564262624667509E-3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3.5261326837256516E-3</v>
          </cell>
          <cell r="I450">
            <v>7.6116970382417246E-3</v>
          </cell>
          <cell r="J450">
            <v>4.4028240555627459E-3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3.5033544629818709E-3</v>
          </cell>
          <cell r="I451">
            <v>8.8114453994880184E-3</v>
          </cell>
          <cell r="J451">
            <v>7.0556647096619365E-3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1.3315905827545487E-4</v>
          </cell>
          <cell r="I452">
            <v>2.320414925797582E-4</v>
          </cell>
          <cell r="J452">
            <v>1.4215976703863567E-4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1.4621253265087266E-4</v>
          </cell>
          <cell r="I453">
            <v>1.6985915616251642E-4</v>
          </cell>
          <cell r="J453">
            <v>1.2268321627030611E-4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1.1415521461031736E-4</v>
          </cell>
          <cell r="I454">
            <v>8.0741567912299644E-5</v>
          </cell>
          <cell r="J454">
            <v>6.5010432919356968E-5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1.3384597589260409E-4</v>
          </cell>
          <cell r="I455">
            <v>1.8886808978138021E-4</v>
          </cell>
          <cell r="J455">
            <v>1.3531148403992462E-4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6.0641934834779665E-4</v>
          </cell>
          <cell r="I456">
            <v>6.9138052522484507E-4</v>
          </cell>
          <cell r="J456">
            <v>3.8691477930137216E-4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3.9834849176932407E-3</v>
          </cell>
          <cell r="I457">
            <v>3.8361597496094038E-2</v>
          </cell>
          <cell r="J457">
            <v>2.783506441798957E-2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3.8948631193328901E-3</v>
          </cell>
          <cell r="I458">
            <v>1.00569423956047</v>
          </cell>
          <cell r="J458">
            <v>1.04363936844195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3.8948631193328901E-3</v>
          </cell>
          <cell r="I459">
            <v>1.2222632428895746</v>
          </cell>
          <cell r="J459">
            <v>1.8639860616325157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1.1839499040383181</v>
          </cell>
          <cell r="F460">
            <v>3.2436098428328275E-4</v>
          </cell>
          <cell r="G460">
            <v>1.5467746642250583E-3</v>
          </cell>
          <cell r="H460">
            <v>3.5680870585065447E-4</v>
          </cell>
          <cell r="I460">
            <v>5.3107731216441977E-4</v>
          </cell>
          <cell r="J460">
            <v>2.0644689567750498E-4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1.1839499040383181</v>
          </cell>
          <cell r="F461">
            <v>3.2436098428328275E-4</v>
          </cell>
          <cell r="G461">
            <v>1.5467746642250583E-3</v>
          </cell>
          <cell r="H461">
            <v>3.5680870585065447E-4</v>
          </cell>
          <cell r="I461">
            <v>5.3107731216441977E-4</v>
          </cell>
          <cell r="J461">
            <v>2.0644689567750498E-4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145.040747273032</v>
          </cell>
          <cell r="F462">
            <v>104.88502845109885</v>
          </cell>
          <cell r="G462">
            <v>99.165912726356595</v>
          </cell>
          <cell r="H462">
            <v>129.67107560709553</v>
          </cell>
          <cell r="I462">
            <v>126.45865715625098</v>
          </cell>
          <cell r="J462">
            <v>98.298858092570228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30.692476135670553</v>
          </cell>
          <cell r="F463">
            <v>70.217071917235458</v>
          </cell>
          <cell r="G463">
            <v>70.482185335143313</v>
          </cell>
          <cell r="H463">
            <v>43.008506745820952</v>
          </cell>
          <cell r="I463">
            <v>29.626737045921843</v>
          </cell>
          <cell r="J463">
            <v>25.167664387392421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2.0684089381206461E-2</v>
          </cell>
          <cell r="F464">
            <v>2.0695180196303033E-3</v>
          </cell>
          <cell r="G464">
            <v>3.2958616725006591E-3</v>
          </cell>
          <cell r="H464">
            <v>1.2130186479801248E-3</v>
          </cell>
          <cell r="I464">
            <v>0.92514862860011016</v>
          </cell>
          <cell r="J464">
            <v>2.4407686644178095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179.43575379648652</v>
          </cell>
          <cell r="F465">
            <v>183.35631258169593</v>
          </cell>
          <cell r="G465">
            <v>177.06283967336981</v>
          </cell>
          <cell r="H465">
            <v>179.24297112544491</v>
          </cell>
          <cell r="I465">
            <v>161.2209944637562</v>
          </cell>
          <cell r="J465">
            <v>127.90538136396938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1.1917530067228301E-7</v>
          </cell>
          <cell r="F466">
            <v>1.26371865725726E-7</v>
          </cell>
          <cell r="G466">
            <v>1.47993038618122E-7</v>
          </cell>
          <cell r="H466">
            <v>1.7824652321710401E-7</v>
          </cell>
          <cell r="I466">
            <v>4.09523463369725E-7</v>
          </cell>
          <cell r="J466">
            <v>1.3065164654604899E-6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13.914190284307406</v>
          </cell>
          <cell r="I467">
            <v>13.914190739027829</v>
          </cell>
          <cell r="J467">
            <v>13.914191548027215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0.90177422300279775</v>
          </cell>
          <cell r="F468">
            <v>2.4705468835868366E-4</v>
          </cell>
          <cell r="G468">
            <v>1.1781254563510838E-3</v>
          </cell>
          <cell r="H468">
            <v>2.7176901014275821E-4</v>
          </cell>
          <cell r="I468">
            <v>4.0450345821049571E-4</v>
          </cell>
          <cell r="J468">
            <v>1.5724355254045976E-4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1.1839499040383181</v>
          </cell>
          <cell r="F469">
            <v>3.2436098428328275E-4</v>
          </cell>
          <cell r="G469">
            <v>1.5467746642250583E-3</v>
          </cell>
          <cell r="H469">
            <v>3.5680870585065447E-4</v>
          </cell>
          <cell r="I469">
            <v>5.3107731216441977E-4</v>
          </cell>
          <cell r="J469">
            <v>2.0644689567750498E-4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1.27018563686091E-5</v>
          </cell>
          <cell r="F470">
            <v>7.9423695726024197E-6</v>
          </cell>
          <cell r="G470">
            <v>6.2503295887862603E-6</v>
          </cell>
          <cell r="H470">
            <v>9.1161501088350999E-6</v>
          </cell>
          <cell r="I470">
            <v>9.7812090887242907E-6</v>
          </cell>
          <cell r="J470">
            <v>6.3276836690645299E-6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0.1143892941667438</v>
          </cell>
          <cell r="F471">
            <v>2.4937682053522009E-3</v>
          </cell>
          <cell r="G471">
            <v>2.3761637275879904E-3</v>
          </cell>
          <cell r="H471">
            <v>1.0260617542900349E-3</v>
          </cell>
          <cell r="I471">
            <v>4.4236080278023247E-4</v>
          </cell>
          <cell r="J471">
            <v>3.4852818662821534E-4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0.10743085040010901</v>
          </cell>
          <cell r="J472">
            <v>6.533828913425227E-2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0.13697433426013911</v>
          </cell>
          <cell r="J473">
            <v>8.6573233102884298E-2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15.147749906415401</v>
          </cell>
          <cell r="J474">
            <v>9.2126987679295702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0.26857712600027284</v>
          </cell>
          <cell r="J475">
            <v>0.1633457228356307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4.6968314648969398E-3</v>
          </cell>
          <cell r="J476">
            <v>3.6041929890043102E-6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4.6968314648969398E-3</v>
          </cell>
          <cell r="J477">
            <v>4.7003569218911885E-3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259.88410945092829</v>
          </cell>
          <cell r="F478">
            <v>119.52699000948904</v>
          </cell>
          <cell r="G478">
            <v>116.16917929603464</v>
          </cell>
          <cell r="H478">
            <v>145.85476991109087</v>
          </cell>
          <cell r="I478">
            <v>143.67752887894665</v>
          </cell>
          <cell r="J478">
            <v>135.5197397441901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9.0840816483366171E-2</v>
          </cell>
          <cell r="F479">
            <v>1.7998511626401714E-3</v>
          </cell>
          <cell r="G479">
            <v>2.9977520682757911E-3</v>
          </cell>
          <cell r="H479">
            <v>1.1038170000671895E-3</v>
          </cell>
          <cell r="I479">
            <v>1.6508225368421809E-3</v>
          </cell>
          <cell r="J479">
            <v>0.75762108607647127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268.18593796328918</v>
          </cell>
          <cell r="F480">
            <v>125.18168396453639</v>
          </cell>
          <cell r="G480">
            <v>121.40221706240513</v>
          </cell>
          <cell r="H480">
            <v>151.87279912683127</v>
          </cell>
          <cell r="I480">
            <v>148.53539962414604</v>
          </cell>
          <cell r="J480">
            <v>139.8821027720343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6.8269535023265296E-7</v>
          </cell>
          <cell r="F481">
            <v>6.9772248388821901E-7</v>
          </cell>
          <cell r="G481">
            <v>8.19881431695313E-7</v>
          </cell>
          <cell r="H481">
            <v>8.87029151869866E-7</v>
          </cell>
          <cell r="I481">
            <v>1.57521362159128E-6</v>
          </cell>
          <cell r="J481">
            <v>4.6369866907328796E-6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12.649264448338982</v>
          </cell>
          <cell r="I482">
            <v>12.649266875729419</v>
          </cell>
          <cell r="J482">
            <v>12.649269835445594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2267.7886512690802</v>
          </cell>
          <cell r="F483">
            <v>2050.2251505628401</v>
          </cell>
          <cell r="G483">
            <v>1985.12150228923</v>
          </cell>
          <cell r="H483">
            <v>1431.50478189449</v>
          </cell>
          <cell r="I483">
            <v>468.24392150169598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30.256634164483017</v>
          </cell>
          <cell r="F484">
            <v>27.353921319205682</v>
          </cell>
          <cell r="G484">
            <v>26.485496729096354</v>
          </cell>
          <cell r="H484">
            <v>19.099262388870397</v>
          </cell>
          <cell r="I484">
            <v>6.2479034501982325</v>
          </cell>
          <cell r="J484">
            <v>0.8304536511289099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30.770538009078443</v>
          </cell>
          <cell r="F485">
            <v>27.818523074122677</v>
          </cell>
          <cell r="G485">
            <v>26.935162853313905</v>
          </cell>
          <cell r="H485">
            <v>19.423402739409585</v>
          </cell>
          <cell r="I485">
            <v>6.3533774966308822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1.8570458536508008E-4</v>
          </cell>
          <cell r="H486">
            <v>2.5753069644437207E-4</v>
          </cell>
          <cell r="I486">
            <v>6.4570337909238018E-4</v>
          </cell>
          <cell r="J486">
            <v>0.84455840086617318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9.2700760410536507</v>
          </cell>
          <cell r="F487">
            <v>9.2700211897611293</v>
          </cell>
          <cell r="G487">
            <v>0.17596693860738299</v>
          </cell>
          <cell r="H487">
            <v>8.79673162745091E-2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0.10000082029184086</v>
          </cell>
          <cell r="F488">
            <v>0.10000022858426263</v>
          </cell>
          <cell r="G488">
            <v>1.8982409774259163E-3</v>
          </cell>
          <cell r="H488">
            <v>9.4894623812846876E-4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0.10000082029184086</v>
          </cell>
          <cell r="F489">
            <v>0.10000022858426263</v>
          </cell>
          <cell r="G489">
            <v>1.8982409774259163E-3</v>
          </cell>
          <cell r="H489">
            <v>9.4894623812846876E-4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54.392400618057209</v>
          </cell>
          <cell r="F490">
            <v>43.51708244725301</v>
          </cell>
          <cell r="G490">
            <v>53.296780458456148</v>
          </cell>
          <cell r="H490">
            <v>52.203668245629771</v>
          </cell>
          <cell r="I490">
            <v>50.017462320751555</v>
          </cell>
          <cell r="J490">
            <v>47.831486191617309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54.392400618057209</v>
          </cell>
          <cell r="F491">
            <v>43.51708244725301</v>
          </cell>
          <cell r="G491">
            <v>53.296780458456148</v>
          </cell>
          <cell r="H491">
            <v>52.203668245629771</v>
          </cell>
          <cell r="I491">
            <v>50.017462320751555</v>
          </cell>
          <cell r="J491">
            <v>47.831486191617309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3.7502361289589419</v>
          </cell>
          <cell r="G493">
            <v>3.8644030535918823</v>
          </cell>
          <cell r="H493">
            <v>13.414231931862325</v>
          </cell>
          <cell r="I493">
            <v>15.601266371354638</v>
          </cell>
          <cell r="J493">
            <v>20.278744116029294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1.2500787096529808</v>
          </cell>
          <cell r="G494">
            <v>1.2881343511972938</v>
          </cell>
          <cell r="H494">
            <v>4.4714106439541066</v>
          </cell>
          <cell r="I494">
            <v>5.2004221237848798</v>
          </cell>
          <cell r="J494">
            <v>6.7595813720097651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0.23098070450109301</v>
          </cell>
          <cell r="G495">
            <v>7.0368009643861102E-3</v>
          </cell>
          <cell r="H495">
            <v>0.58798130872002097</v>
          </cell>
          <cell r="I495">
            <v>0.162744797105462</v>
          </cell>
          <cell r="J495">
            <v>0.87167595368186201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0.23098070450109301</v>
          </cell>
          <cell r="G496">
            <v>0.23801727422471095</v>
          </cell>
          <cell r="H496">
            <v>0.82599806525081843</v>
          </cell>
          <cell r="I496">
            <v>0.96590064422753397</v>
          </cell>
          <cell r="J496">
            <v>1.2577385291023064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7.1200006230636212</v>
          </cell>
          <cell r="F497">
            <v>7.6289064508747737</v>
          </cell>
          <cell r="G497">
            <v>7.3111251431688045</v>
          </cell>
          <cell r="H497">
            <v>8.3872755257954275</v>
          </cell>
          <cell r="I497">
            <v>10.328855335103357</v>
          </cell>
          <cell r="J497">
            <v>12.60794918555183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7.7403363678913042</v>
          </cell>
          <cell r="F498">
            <v>8.2914013693282751</v>
          </cell>
          <cell r="G498">
            <v>7.9428926721136399</v>
          </cell>
          <cell r="H498">
            <v>9.1060545576402951</v>
          </cell>
          <cell r="I498">
            <v>11.199324196000033</v>
          </cell>
          <cell r="J498">
            <v>13.652591694288459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0.79547250906868106</v>
          </cell>
          <cell r="F499">
            <v>3.18763245934385E-8</v>
          </cell>
          <cell r="G499">
            <v>3.6434820473136998E-8</v>
          </cell>
          <cell r="H499">
            <v>4.2002289316108703E-8</v>
          </cell>
          <cell r="I499">
            <v>7.9394414987052598E-8</v>
          </cell>
          <cell r="J499">
            <v>1.15759537683807E-7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0.79547250906868106</v>
          </cell>
          <cell r="F500">
            <v>0.79547254094500597</v>
          </cell>
          <cell r="G500">
            <v>0.79547257737982602</v>
          </cell>
          <cell r="H500">
            <v>0.795472619382115</v>
          </cell>
          <cell r="I500">
            <v>0.79547276029017699</v>
          </cell>
          <cell r="J500">
            <v>0.79547287604971495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1.6715440003181837E-3</v>
          </cell>
          <cell r="I501">
            <v>1.942525203187238</v>
          </cell>
          <cell r="J501">
            <v>8.1954418011989674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1.6842784711023581E-3</v>
          </cell>
          <cell r="I502">
            <v>1.9573241139205477</v>
          </cell>
          <cell r="J502">
            <v>8.2578778568223381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2.03661059415593E-4</v>
          </cell>
          <cell r="I503">
            <v>2.2634293709867701E-4</v>
          </cell>
          <cell r="J503">
            <v>0.25537348738826599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2.03661059415593E-4</v>
          </cell>
          <cell r="I504">
            <v>0.10402202655416</v>
          </cell>
          <cell r="J504">
            <v>0.35939551394242603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1.2875826530400274</v>
          </cell>
          <cell r="G505">
            <v>2.1025232235540718</v>
          </cell>
          <cell r="H505">
            <v>2.6977315833654507</v>
          </cell>
          <cell r="I505">
            <v>3.6255754073986393</v>
          </cell>
          <cell r="J505">
            <v>8.3660119145578093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1.2875826530400274</v>
          </cell>
          <cell r="G506">
            <v>2.1025232235540718</v>
          </cell>
          <cell r="H506">
            <v>2.6977315833654507</v>
          </cell>
          <cell r="I506">
            <v>3.6255754073986393</v>
          </cell>
          <cell r="J506">
            <v>8.3660119145578093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1.2875826530400301</v>
          </cell>
          <cell r="G507">
            <v>2.1025232235540701</v>
          </cell>
          <cell r="H507">
            <v>2.6977315833654498</v>
          </cell>
          <cell r="I507">
            <v>3.6255754073986401</v>
          </cell>
          <cell r="J507">
            <v>8.3660119145578093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2.7184051887442802E-8</v>
          </cell>
          <cell r="G508">
            <v>0.1876827384576</v>
          </cell>
          <cell r="H508">
            <v>0.118571162240295</v>
          </cell>
          <cell r="I508">
            <v>0.36858612776650701</v>
          </cell>
          <cell r="J508">
            <v>1.8430688711654699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0.43894534466046492</v>
          </cell>
          <cell r="G509">
            <v>0.670830765641652</v>
          </cell>
          <cell r="H509">
            <v>0.77767714014142908</v>
          </cell>
          <cell r="I509">
            <v>1.0451474651450599</v>
          </cell>
          <cell r="J509">
            <v>2.4116770579199698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1.4500006229637186</v>
          </cell>
          <cell r="F510">
            <v>3.8014980279657542</v>
          </cell>
          <cell r="G510">
            <v>3.8011522341233315</v>
          </cell>
          <cell r="H510">
            <v>0.99882978282714929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1.4500006229637186</v>
          </cell>
          <cell r="F511">
            <v>3.8014980279657542</v>
          </cell>
          <cell r="G511">
            <v>3.8011522341233315</v>
          </cell>
          <cell r="H511">
            <v>0.99882978282714929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48.909157568197202</v>
          </cell>
          <cell r="J513">
            <v>1679.1516184104753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-48.909157568197202</v>
          </cell>
          <cell r="J514">
            <v>-1679.1516184104801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0.34817800014251771</v>
          </cell>
          <cell r="J515">
            <v>12.447617405765447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0.16459323643100807</v>
          </cell>
          <cell r="J516">
            <v>5.884328228180018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0.49227930337136555</v>
          </cell>
          <cell r="J517">
            <v>16.855383029499944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9.7246560292375897E-3</v>
          </cell>
          <cell r="J518">
            <v>0.25076861702772002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9.7246560292375897E-3</v>
          </cell>
          <cell r="J519">
            <v>0.257826125916298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1.2256072993820131E-5</v>
          </cell>
          <cell r="G520">
            <v>1.2044911769566057E-5</v>
          </cell>
          <cell r="H520">
            <v>8.295215443374115E-6</v>
          </cell>
          <cell r="I520">
            <v>4.0877275689841175E-6</v>
          </cell>
          <cell r="J520">
            <v>1.4163202645746165E-6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3.0640182484550303E-4</v>
          </cell>
          <cell r="G521">
            <v>3.0112279423915125E-4</v>
          </cell>
          <cell r="H521">
            <v>2.0738038608435281E-4</v>
          </cell>
          <cell r="I521">
            <v>1.0219318922460265E-4</v>
          </cell>
          <cell r="J521">
            <v>7.5768105232438225E-5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3.6768218981460363E-5</v>
          </cell>
          <cell r="G522">
            <v>3.6134735308698156E-5</v>
          </cell>
          <cell r="H522">
            <v>2.4885646330122323E-5</v>
          </cell>
          <cell r="I522">
            <v>1.2263182706952333E-5</v>
          </cell>
          <cell r="J522">
            <v>9.092172627892604E-6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4.1364246354142918E-4</v>
          </cell>
          <cell r="G523">
            <v>4.0651577222285411E-4</v>
          </cell>
          <cell r="H523">
            <v>2.7996352121387619E-4</v>
          </cell>
          <cell r="I523">
            <v>1.3796080545321369E-4</v>
          </cell>
          <cell r="J523">
            <v>1.0228694206379178E-4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9.6729851430925591E-7</v>
          </cell>
          <cell r="F524">
            <v>2.9653412779588599E-5</v>
          </cell>
          <cell r="G524">
            <v>6.7008841326913598E-7</v>
          </cell>
          <cell r="H524">
            <v>4.5415521693272001E-7</v>
          </cell>
          <cell r="I524">
            <v>3.0056099427930701E-6</v>
          </cell>
          <cell r="J524">
            <v>6.5539840189852303E-6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9.6729851430925591E-7</v>
          </cell>
          <cell r="F525">
            <v>3.0573860043533624E-5</v>
          </cell>
          <cell r="G525">
            <v>3.1092541568342709E-5</v>
          </cell>
          <cell r="H525">
            <v>3.1167000226554305E-5</v>
          </cell>
          <cell r="I525">
            <v>2.5849965644594738E-5</v>
          </cell>
          <cell r="J525">
            <v>1.5091537839963851E-5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4514.4820333232001</v>
          </cell>
          <cell r="F526">
            <v>3846.52555174588</v>
          </cell>
          <cell r="G526">
            <v>3296.1453771194001</v>
          </cell>
          <cell r="H526">
            <v>3170.36658469636</v>
          </cell>
          <cell r="I526">
            <v>1905.7086554157199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60.231817126323705</v>
          </cell>
          <cell r="F527">
            <v>51.32000125248976</v>
          </cell>
          <cell r="G527">
            <v>43.977060307244138</v>
          </cell>
          <cell r="H527">
            <v>42.298995899366062</v>
          </cell>
          <cell r="I527">
            <v>25.426431307122346</v>
          </cell>
          <cell r="J527">
            <v>1.920536547948549E-3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61.254844414154675</v>
          </cell>
          <cell r="F528">
            <v>52.191662845941408</v>
          </cell>
          <cell r="G528">
            <v>44.723817871362257</v>
          </cell>
          <cell r="H528">
            <v>43.017185681090325</v>
          </cell>
          <cell r="I528">
            <v>25.857647970362546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1.8540835522184E-4</v>
          </cell>
          <cell r="H529">
            <v>2.5154908690423706E-4</v>
          </cell>
          <cell r="I529">
            <v>6.4699728064216084E-4</v>
          </cell>
          <cell r="J529">
            <v>1.9526649659662588E-3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71.694108356154516</v>
          </cell>
          <cell r="F530">
            <v>35.362522019989306</v>
          </cell>
          <cell r="G530">
            <v>54.843266928169548</v>
          </cell>
          <cell r="H530">
            <v>31.042110278939582</v>
          </cell>
          <cell r="I530">
            <v>14.605271501570359</v>
          </cell>
          <cell r="J530">
            <v>21.635112923026117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71.694108356154516</v>
          </cell>
          <cell r="F531">
            <v>35.362522019989306</v>
          </cell>
          <cell r="G531">
            <v>54.843266928169548</v>
          </cell>
          <cell r="H531">
            <v>31.042110278939582</v>
          </cell>
          <cell r="I531">
            <v>14.605271501570359</v>
          </cell>
          <cell r="J531">
            <v>21.635112923026117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1.71500959262695E-6</v>
          </cell>
          <cell r="F532">
            <v>1.6383507380675601E-6</v>
          </cell>
          <cell r="G532">
            <v>2.0774510708596802E-6</v>
          </cell>
          <cell r="H532">
            <v>1.26988099277956E-6</v>
          </cell>
          <cell r="I532">
            <v>1.4882309733865299E-6</v>
          </cell>
          <cell r="J532">
            <v>2.1632643872734902E-6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3.7499985752130955</v>
          </cell>
          <cell r="F533">
            <v>3.749997504857506</v>
          </cell>
          <cell r="G533">
            <v>3.7499970550450175</v>
          </cell>
          <cell r="H533">
            <v>3.7499981588790088</v>
          </cell>
          <cell r="I533">
            <v>2.399999895547924</v>
          </cell>
          <cell r="J533">
            <v>2.3999999551891866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0.69192020334041482</v>
          </cell>
          <cell r="J534">
            <v>2874.2575432762565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-0.69192020334041504</v>
          </cell>
          <cell r="J535">
            <v>-2874.2575432762601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1.533532725804445E-3</v>
          </cell>
          <cell r="J536">
            <v>6.3703415274259152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7.0064476705116764E-3</v>
          </cell>
          <cell r="J537">
            <v>23.988410008449623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1.7092702003387099E-4</v>
          </cell>
          <cell r="J538">
            <v>0.38066515448559202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1.7092702003387099E-4</v>
          </cell>
          <cell r="J539">
            <v>0.38083602868023014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3.9600623060902819E-2</v>
          </cell>
          <cell r="F540">
            <v>1.0492322913044889E-4</v>
          </cell>
          <cell r="G540">
            <v>2.7091848590909246E-3</v>
          </cell>
          <cell r="H540">
            <v>4.4965044908074433E-4</v>
          </cell>
          <cell r="I540">
            <v>1.3101008414210587E-3</v>
          </cell>
          <cell r="J540">
            <v>1.3759416390627137E-6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9.0068383549489699</v>
          </cell>
          <cell r="F541">
            <v>0.119188499303684</v>
          </cell>
          <cell r="G541">
            <v>0.68041025501507801</v>
          </cell>
          <cell r="H541">
            <v>0.12630612424440199</v>
          </cell>
          <cell r="I541">
            <v>0.31898454254598402</v>
          </cell>
          <cell r="J541">
            <v>6.3513281396440895E-4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0.12220947564381238</v>
          </cell>
          <cell r="F542">
            <v>1.6172116594801063E-3</v>
          </cell>
          <cell r="G542">
            <v>9.2321608550214266E-3</v>
          </cell>
          <cell r="H542">
            <v>1.7137873031804912E-3</v>
          </cell>
          <cell r="I542">
            <v>4.3281484741653168E-3</v>
          </cell>
          <cell r="J542">
            <v>8.6178129438861438E-6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4.3879167148777898E-6</v>
          </cell>
          <cell r="G543">
            <v>5.6218980395479597E-6</v>
          </cell>
          <cell r="H543">
            <v>5.4708080201487704E-6</v>
          </cell>
          <cell r="I543">
            <v>2.9133218535363298E-5</v>
          </cell>
          <cell r="J543">
            <v>1.7980921439808E-5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1.4170717360439705E-2</v>
          </cell>
          <cell r="F544">
            <v>1.9997446693151844E-3</v>
          </cell>
          <cell r="G544">
            <v>1.89439119397233E-3</v>
          </cell>
          <cell r="H544">
            <v>1.8430969515978142E-3</v>
          </cell>
          <cell r="I544">
            <v>3.1725487794621501E-3</v>
          </cell>
          <cell r="J544">
            <v>1.3544259134400951E-3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8.5743678324264607</v>
          </cell>
          <cell r="F545">
            <v>9.3689105286593222</v>
          </cell>
          <cell r="G545">
            <v>8.5732667688208011</v>
          </cell>
          <cell r="H545">
            <v>6.6583536120320641</v>
          </cell>
          <cell r="I545">
            <v>3.1928577926532875</v>
          </cell>
          <cell r="J545">
            <v>0.50990896143076048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8.5743678324264607</v>
          </cell>
          <cell r="F546">
            <v>9.3689105286593222</v>
          </cell>
          <cell r="G546">
            <v>8.5732667688208011</v>
          </cell>
          <cell r="H546">
            <v>6.6583536120320641</v>
          </cell>
          <cell r="I546">
            <v>3.1928577926532875</v>
          </cell>
          <cell r="J546">
            <v>0.50990896143076048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1.5710110247038672E-3</v>
          </cell>
          <cell r="I547">
            <v>2.2584607812425493E-3</v>
          </cell>
          <cell r="J547">
            <v>3.9709935021929355E-4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2.5107402014197325E-3</v>
          </cell>
          <cell r="I548">
            <v>3.4538230741928901E-3</v>
          </cell>
          <cell r="J548">
            <v>5.8317854080850654E-4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5.0077377617195867E-3</v>
          </cell>
          <cell r="I549">
            <v>7.0779051012913831E-3</v>
          </cell>
          <cell r="J549">
            <v>1.2129674513344717E-3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1.1600200930776701E-4</v>
          </cell>
          <cell r="I550">
            <v>3.1447519024103798E-5</v>
          </cell>
          <cell r="J550">
            <v>4.6314124642334598E-7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1.1600200930776701E-4</v>
          </cell>
          <cell r="I551">
            <v>1.742796483318002E-4</v>
          </cell>
          <cell r="J551">
            <v>5.0012149070247054E-5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32.820800620656883</v>
          </cell>
          <cell r="F552">
            <v>32.820790156653487</v>
          </cell>
          <cell r="G552">
            <v>31.55821939730896</v>
          </cell>
          <cell r="H552">
            <v>32.82079367075815</v>
          </cell>
          <cell r="I552">
            <v>32.82079471472148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98.945501277769324</v>
          </cell>
          <cell r="F553">
            <v>98.945469731736381</v>
          </cell>
          <cell r="G553">
            <v>95.139173288030037</v>
          </cell>
          <cell r="H553">
            <v>98.945480325775549</v>
          </cell>
          <cell r="I553">
            <v>98.945483473031871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1.2199999224607057</v>
          </cell>
          <cell r="G554">
            <v>1.2199998779907819</v>
          </cell>
          <cell r="H554">
            <v>1.2199998540071932</v>
          </cell>
          <cell r="I554">
            <v>1.2199998365239857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1.0101714236458368E-3</v>
          </cell>
          <cell r="I555">
            <v>2.1415445039390901E-3</v>
          </cell>
          <cell r="J555">
            <v>1.7960644675635001E-3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1.0101714236458368E-3</v>
          </cell>
          <cell r="I556">
            <v>2.1415445039390901E-3</v>
          </cell>
          <cell r="J556">
            <v>1.7960644675635001E-3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6.7183087374806294E-5</v>
          </cell>
          <cell r="I557">
            <v>1.1987216162984799E-4</v>
          </cell>
          <cell r="J557">
            <v>5.3863164348723299E-5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6.7183087374806294E-5</v>
          </cell>
          <cell r="I558">
            <v>1.2960495428249999E-4</v>
          </cell>
          <cell r="J558">
            <v>9.4921926600118094E-5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4.1855469629671502E-4</v>
          </cell>
          <cell r="G559">
            <v>5.1409333335520812E-3</v>
          </cell>
          <cell r="H559">
            <v>2.7039244287195784E-3</v>
          </cell>
          <cell r="I559">
            <v>4.1971243252989829E-2</v>
          </cell>
          <cell r="J559">
            <v>6.7618764889781045E-4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0.109902925194828</v>
          </cell>
          <cell r="G560">
            <v>0.82719546828568402</v>
          </cell>
          <cell r="H560">
            <v>0.39993851281096399</v>
          </cell>
          <cell r="I560">
            <v>5.9991030582419196</v>
          </cell>
          <cell r="J560">
            <v>9.9678484018265401E-2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1.9486334254402069E-3</v>
          </cell>
          <cell r="G561">
            <v>1.4666586317122034E-2</v>
          </cell>
          <cell r="H561">
            <v>7.0911083831731335E-3</v>
          </cell>
          <cell r="I561">
            <v>0.10636707550074329</v>
          </cell>
          <cell r="J561">
            <v>1.7673490074160527E-3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0.25000015371334799</v>
          </cell>
          <cell r="G562">
            <v>7.3346796791455601E-2</v>
          </cell>
          <cell r="H562">
            <v>7.3338937651801051E-2</v>
          </cell>
          <cell r="I562">
            <v>7.3341957874749508E-2</v>
          </cell>
          <cell r="J562">
            <v>1.2881900254834438E-2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0.25000015371334799</v>
          </cell>
          <cell r="G563">
            <v>1.32439026389485E-6</v>
          </cell>
          <cell r="H563">
            <v>2.5803143181888199E-6</v>
          </cell>
          <cell r="I563">
            <v>2.77779290681113E-6</v>
          </cell>
          <cell r="J563">
            <v>7.2939568693876998E-6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0.25000015371334799</v>
          </cell>
          <cell r="G564">
            <v>7.3346796791456004E-2</v>
          </cell>
          <cell r="H564">
            <v>7.3338937651800995E-2</v>
          </cell>
          <cell r="I564">
            <v>7.3341957874748981E-2</v>
          </cell>
          <cell r="J564">
            <v>1.2881900254834499E-2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8.0678861850810835E-4</v>
          </cell>
          <cell r="I565">
            <v>1.8440430704542387E-3</v>
          </cell>
          <cell r="J565">
            <v>1.6850768388121946E-3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8.1293504725269523E-4</v>
          </cell>
          <cell r="I566">
            <v>1.8580917060875138E-3</v>
          </cell>
          <cell r="J566">
            <v>1.6979144080110048E-3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7.6669237616057006E-5</v>
          </cell>
          <cell r="I567">
            <v>3.8696957939029099E-6</v>
          </cell>
          <cell r="J567">
            <v>1.2044084152579899E-6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7.6669237616057006E-5</v>
          </cell>
          <cell r="I568">
            <v>1.3213360120410599E-4</v>
          </cell>
          <cell r="J568">
            <v>1.33338009619364E-4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13.722985575682653</v>
          </cell>
          <cell r="F569">
            <v>12.564098354381413</v>
          </cell>
          <cell r="G569">
            <v>10.685956845108468</v>
          </cell>
          <cell r="H569">
            <v>10.034086214687642</v>
          </cell>
          <cell r="I569">
            <v>8.4519404883967262</v>
          </cell>
          <cell r="J569">
            <v>3.3640524581471922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13.722985575682653</v>
          </cell>
          <cell r="F570">
            <v>12.564098354381413</v>
          </cell>
          <cell r="G570">
            <v>10.685956845108468</v>
          </cell>
          <cell r="H570">
            <v>10.034086214687642</v>
          </cell>
          <cell r="I570">
            <v>8.4519404883967262</v>
          </cell>
          <cell r="J570">
            <v>3.3640524581471922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6.3809925050829594E-2</v>
          </cell>
          <cell r="I571">
            <v>0.286847406308677</v>
          </cell>
          <cell r="J571">
            <v>8.6106644557979006E-2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6.7882898990244303E-4</v>
          </cell>
          <cell r="I572">
            <v>3.1024276214236318E-3</v>
          </cell>
          <cell r="J572">
            <v>9.4656240471537251E-4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2.0364869697073298E-4</v>
          </cell>
          <cell r="I573">
            <v>9.1547044566599059E-4</v>
          </cell>
          <cell r="J573">
            <v>2.7480844007865627E-4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1.1313816498374058E-3</v>
          </cell>
          <cell r="I574">
            <v>5.0859469203666094E-3</v>
          </cell>
          <cell r="J574">
            <v>1.5267135559925362E-3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4.1473064905837602E-5</v>
          </cell>
          <cell r="I575">
            <v>4.7301846235718301E-7</v>
          </cell>
          <cell r="J575">
            <v>1.4452159162858599E-6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4.1473064905837602E-5</v>
          </cell>
          <cell r="I576">
            <v>1.8246335706676884E-4</v>
          </cell>
          <cell r="J576">
            <v>6.6752237674970932E-5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1.8006230634972223E-3</v>
          </cell>
          <cell r="F577">
            <v>6.762677872723014E-5</v>
          </cell>
          <cell r="G577">
            <v>8.7668208395960028E-4</v>
          </cell>
          <cell r="H577">
            <v>2.0773391972807336E-4</v>
          </cell>
          <cell r="I577">
            <v>2.6660245710313307E-4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9.2603471836999948E-3</v>
          </cell>
          <cell r="F578">
            <v>3.4779486202575483E-4</v>
          </cell>
          <cell r="G578">
            <v>4.5086507175065163E-3</v>
          </cell>
          <cell r="H578">
            <v>1.0683458728872343E-3</v>
          </cell>
          <cell r="I578">
            <v>1.3710983508161128E-3</v>
          </cell>
          <cell r="J578">
            <v>1.4690660183204527E-6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1.61114316681279</v>
          </cell>
          <cell r="F579">
            <v>0.141481308360036</v>
          </cell>
          <cell r="G579">
            <v>0.66600653969375101</v>
          </cell>
          <cell r="H579">
            <v>0.16684536228227301</v>
          </cell>
          <cell r="I579">
            <v>0.205159697738235</v>
          </cell>
          <cell r="J579">
            <v>5.7651981472423496E-4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2.1860829943185816E-2</v>
          </cell>
          <cell r="F580">
            <v>1.9196921080059204E-3</v>
          </cell>
          <cell r="G580">
            <v>9.0367237407564648E-3</v>
          </cell>
          <cell r="H580">
            <v>2.2638448070864702E-3</v>
          </cell>
          <cell r="I580">
            <v>2.7837136735174408E-3</v>
          </cell>
          <cell r="J580">
            <v>7.82252123099368E-6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2.0466969429178499E-6</v>
          </cell>
          <cell r="G581">
            <v>2.1074468508323198E-6</v>
          </cell>
          <cell r="H581">
            <v>2.3177152929961601E-6</v>
          </cell>
          <cell r="I581">
            <v>2.9708467373907199E-5</v>
          </cell>
          <cell r="J581">
            <v>3.2211095322035103E-5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2.4209540035304705E-3</v>
          </cell>
          <cell r="F582">
            <v>7.8543905748824916E-4</v>
          </cell>
          <cell r="G582">
            <v>7.2954711577027931E-4</v>
          </cell>
          <cell r="H582">
            <v>4.9853189775758699E-4</v>
          </cell>
          <cell r="I582">
            <v>1.671863060780603E-4</v>
          </cell>
          <cell r="J582">
            <v>6.8810579403403443E-5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1.2359626590297356E-2</v>
          </cell>
          <cell r="J583">
            <v>1.6226874861677471E-2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1.5008118002503869E-2</v>
          </cell>
          <cell r="J584">
            <v>2.0476770658783443E-2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2.9427682357850843E-2</v>
          </cell>
          <cell r="J585">
            <v>3.8635416337327311E-2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1.45237196720901E-3</v>
          </cell>
          <cell r="J586">
            <v>1.20150140310814E-4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1.45237196720901E-3</v>
          </cell>
          <cell r="J587">
            <v>1.5724462090478154E-3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4.849835809300485</v>
          </cell>
          <cell r="G588">
            <v>9.5945028810290776</v>
          </cell>
          <cell r="H588">
            <v>12.306499528470079</v>
          </cell>
          <cell r="I588">
            <v>39.100473441056387</v>
          </cell>
          <cell r="J588">
            <v>62.600437105353933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4.849835809300485</v>
          </cell>
          <cell r="G589">
            <v>9.5945028810290776</v>
          </cell>
          <cell r="H589">
            <v>12.306499528470079</v>
          </cell>
          <cell r="I589">
            <v>39.100473441056387</v>
          </cell>
          <cell r="J589">
            <v>62.600437105353933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4.8498358093004796</v>
          </cell>
          <cell r="G590">
            <v>9.59450288102909</v>
          </cell>
          <cell r="H590">
            <v>12.3064995284701</v>
          </cell>
          <cell r="I590">
            <v>39.100473441056401</v>
          </cell>
          <cell r="J590">
            <v>62.600437105353897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2.84803105003404E-8</v>
          </cell>
          <cell r="G591">
            <v>1.2679642629602099</v>
          </cell>
          <cell r="H591">
            <v>0.55648580037734097</v>
          </cell>
          <cell r="I591">
            <v>3.7926773653710102</v>
          </cell>
          <cell r="J591">
            <v>10.0036953053594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1.6529270430673606</v>
          </cell>
          <cell r="G592">
            <v>3.0611852914405198</v>
          </cell>
          <cell r="H592">
            <v>3.5487551950137499</v>
          </cell>
          <cell r="I592">
            <v>11.275181335515237</v>
          </cell>
          <cell r="J592">
            <v>18.0517324207777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8.1860470223933026E-6</v>
          </cell>
          <cell r="J593">
            <v>9.6925665836278231E-6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1.251332033752476E-2</v>
          </cell>
          <cell r="J594">
            <v>1.5441210201529144E-2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-1.2513320337524799E-2</v>
          </cell>
          <cell r="J595">
            <v>-1.5441210201529099E-2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1.9605919612977055E-4</v>
          </cell>
          <cell r="J596">
            <v>2.4231416459069525E-4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2.354127617840282E-5</v>
          </cell>
          <cell r="J597">
            <v>2.9077699750883464E-5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2.9355408729612016E-4</v>
          </cell>
          <cell r="J598">
            <v>3.6281039007352348E-4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1.42714726309907E-5</v>
          </cell>
          <cell r="J599">
            <v>7.0904289130269697E-8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1.42714726309907E-5</v>
          </cell>
          <cell r="J600">
            <v>1.4342376920121001E-5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9.3507116756933406E-2</v>
          </cell>
          <cell r="G601">
            <v>0.43761984599826698</v>
          </cell>
          <cell r="H601">
            <v>0.33822425648352999</v>
          </cell>
          <cell r="I601">
            <v>0.44343712771078098</v>
          </cell>
          <cell r="J601">
            <v>0.15867020536460599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1.0129032284228008E-3</v>
          </cell>
          <cell r="G602">
            <v>3.621785746628828E-3</v>
          </cell>
          <cell r="H602">
            <v>3.5318434805089388E-3</v>
          </cell>
          <cell r="I602">
            <v>4.6721178921195795E-3</v>
          </cell>
          <cell r="J602">
            <v>1.6638961477997527E-3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4.2504154123425671E-4</v>
          </cell>
          <cell r="G603">
            <v>1.5434442076952615E-3</v>
          </cell>
          <cell r="H603">
            <v>1.5451815227226588E-3</v>
          </cell>
          <cell r="I603">
            <v>2.0805524988345E-3</v>
          </cell>
          <cell r="J603">
            <v>7.6592044898718794E-4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1.6579276020732882E-3</v>
          </cell>
          <cell r="G604">
            <v>7.7592171276288377E-3</v>
          </cell>
          <cell r="H604">
            <v>5.9968839802044286E-3</v>
          </cell>
          <cell r="I604">
            <v>7.862360420403924E-3</v>
          </cell>
          <cell r="J604">
            <v>2.8133015135568436E-3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5.0464291481442298E-5</v>
          </cell>
          <cell r="G605">
            <v>8.6669221198617196E-5</v>
          </cell>
          <cell r="H605">
            <v>2.6334224324689497E-7</v>
          </cell>
          <cell r="I605">
            <v>1.68841720390917E-7</v>
          </cell>
          <cell r="J605">
            <v>1.06017766932849E-5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5.0464291481442298E-5</v>
          </cell>
          <cell r="G606">
            <v>1.3713351268006E-4</v>
          </cell>
          <cell r="H606">
            <v>1.3737937220946215E-4</v>
          </cell>
          <cell r="I606">
            <v>1.8503553926344228E-4</v>
          </cell>
          <cell r="J606">
            <v>6.811141168376943E-5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20.224800621675456</v>
          </cell>
          <cell r="F607">
            <v>20.224767457506921</v>
          </cell>
          <cell r="G607">
            <v>6.3104320877568787</v>
          </cell>
          <cell r="H607">
            <v>4.9491905742040521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60.972096899279386</v>
          </cell>
          <cell r="F608">
            <v>60.971996918620178</v>
          </cell>
          <cell r="G608">
            <v>19.024181445758039</v>
          </cell>
          <cell r="H608">
            <v>14.920420374377519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0.72999911906415593</v>
          </cell>
          <cell r="G609">
            <v>0.24414216847317302</v>
          </cell>
          <cell r="H609">
            <v>0.17863771631508557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2.3759286141506186E-3</v>
          </cell>
          <cell r="I610">
            <v>4.5316221306699912E-3</v>
          </cell>
          <cell r="J610">
            <v>1.1381650150410043E-3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8.9317316420847248E-4</v>
          </cell>
          <cell r="I611">
            <v>1.703554245418532E-3</v>
          </cell>
          <cell r="J611">
            <v>4.2786573713578485E-4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3.7287453718448499E-3</v>
          </cell>
          <cell r="I612">
            <v>6.8198283214913362E-3</v>
          </cell>
          <cell r="J612">
            <v>1.6126654846826474E-3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6.6503765347107803E-5</v>
          </cell>
          <cell r="I613">
            <v>2.7118649380037699E-5</v>
          </cell>
          <cell r="J613">
            <v>1.16606669150999E-6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6.6503765347107803E-5</v>
          </cell>
          <cell r="I614">
            <v>1.268802709947239E-4</v>
          </cell>
          <cell r="J614">
            <v>4.3763203200797789E-5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2.3279012273684895E-6</v>
          </cell>
          <cell r="F615">
            <v>1.6047872138209244E-4</v>
          </cell>
          <cell r="G615">
            <v>3.3678899135604454E-3</v>
          </cell>
          <cell r="H615">
            <v>1.9814825758338529E-3</v>
          </cell>
          <cell r="I615">
            <v>1.4557131773499326E-2</v>
          </cell>
          <cell r="J615">
            <v>2.2081182912939642E-2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2.3279012273684831E-6</v>
          </cell>
          <cell r="F616">
            <v>1.6058570719634682E-4</v>
          </cell>
          <cell r="G616">
            <v>3.371398132220399E-3</v>
          </cell>
          <cell r="H616">
            <v>1.9814825758338529E-3</v>
          </cell>
          <cell r="I616">
            <v>1.4557131773499269E-2</v>
          </cell>
          <cell r="J616">
            <v>2.2081182912939607E-2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F617">
            <v>2.1129698322718181E-4</v>
          </cell>
          <cell r="G617">
            <v>4.3501911383365625E-3</v>
          </cell>
          <cell r="H617">
            <v>2.4768532197915008E-3</v>
          </cell>
          <cell r="I617">
            <v>1.7126037380601079E-2</v>
          </cell>
          <cell r="J617">
            <v>2.4534647681029576E-2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F618">
            <v>2.1129698322718181E-4</v>
          </cell>
          <cell r="G618">
            <v>4.3501911383365625E-3</v>
          </cell>
          <cell r="H618">
            <v>2.4768532197915008E-3</v>
          </cell>
          <cell r="I618">
            <v>1.7126037380601079E-2</v>
          </cell>
          <cell r="J618">
            <v>2.4534647681029576E-2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2.8366787351094798E-3</v>
          </cell>
          <cell r="F619">
            <v>1.28778506544134E-4</v>
          </cell>
          <cell r="G619">
            <v>4.64313199905322E-4</v>
          </cell>
          <cell r="H619">
            <v>4.49921190200826E-5</v>
          </cell>
          <cell r="I619">
            <v>1.7654406496862401E-4</v>
          </cell>
          <cell r="J619">
            <v>6.7070679778993897E-3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2.8366787351094798E-3</v>
          </cell>
          <cell r="F620">
            <v>2.9602913958703104E-3</v>
          </cell>
          <cell r="G620">
            <v>3.4064475644853057E-3</v>
          </cell>
          <cell r="H620">
            <v>3.4078018999484749E-3</v>
          </cell>
          <cell r="I620">
            <v>9.3099207668892077E-3</v>
          </cell>
          <cell r="J620">
            <v>1.067338248107574E-2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0.39813053790773983</v>
          </cell>
          <cell r="F621">
            <v>0.19945157046045783</v>
          </cell>
          <cell r="G621">
            <v>0.43091102664812592</v>
          </cell>
          <cell r="H621">
            <v>1.2496242737285675E-4</v>
          </cell>
          <cell r="I621">
            <v>1.0984055091537322E-4</v>
          </cell>
          <cell r="J621">
            <v>2.9083168423682105E-5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0.15527090978401811</v>
          </cell>
          <cell r="F622">
            <v>7.7786112479578409E-2</v>
          </cell>
          <cell r="G622">
            <v>0.16805530039276889</v>
          </cell>
          <cell r="H622">
            <v>4.8735346675414077E-5</v>
          </cell>
          <cell r="I622">
            <v>4.2837814856995474E-5</v>
          </cell>
          <cell r="J622">
            <v>1.1342435685236025E-5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1.1344729677681034</v>
          </cell>
          <cell r="F623">
            <v>0.56833725002707403</v>
          </cell>
          <cell r="G623">
            <v>1.2278809704338349</v>
          </cell>
          <cell r="H623">
            <v>3.5608043679895507E-4</v>
          </cell>
          <cell r="I623">
            <v>3.1299064983335615E-4</v>
          </cell>
          <cell r="J623">
            <v>8.2872488423282181E-5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2.7670072384587907E-2</v>
          </cell>
          <cell r="F624">
            <v>1.3861884147001811E-2</v>
          </cell>
          <cell r="G624">
            <v>2.9948316352044726E-2</v>
          </cell>
          <cell r="H624">
            <v>8.6848887024135363E-6</v>
          </cell>
          <cell r="I624">
            <v>7.6339182886184341E-6</v>
          </cell>
          <cell r="J624">
            <v>2.0212802054459058E-6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2.6808275868098601E-7</v>
          </cell>
          <cell r="F625">
            <v>2.1584995054562299E-7</v>
          </cell>
          <cell r="G625">
            <v>2.55818669810734E-7</v>
          </cell>
          <cell r="H625">
            <v>2.99640894500667E-7</v>
          </cell>
          <cell r="I625">
            <v>1.3731013758621599E-6</v>
          </cell>
          <cell r="J625">
            <v>3.56099386671067E-7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2.2351649802115479E-2</v>
          </cell>
          <cell r="F626">
            <v>2.2345593131245421E-2</v>
          </cell>
          <cell r="G626">
            <v>2.2345136755367534E-2</v>
          </cell>
          <cell r="H626">
            <v>3.9863609220341933E-5</v>
          </cell>
          <cell r="I626">
            <v>2.1963779183116049E-5</v>
          </cell>
          <cell r="J626">
            <v>1.7592516467096205E-5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1.3161992728382261E-3</v>
          </cell>
          <cell r="F627">
            <v>1.3153897494105472E-3</v>
          </cell>
          <cell r="G627">
            <v>1.3285966270980732E-3</v>
          </cell>
          <cell r="H627">
            <v>6.1839159166494255E-3</v>
          </cell>
          <cell r="I627">
            <v>0.10099476491439505</v>
          </cell>
          <cell r="J627">
            <v>0.11693351053173542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1.3161992728382274E-3</v>
          </cell>
          <cell r="F628">
            <v>1.3153897494105492E-3</v>
          </cell>
          <cell r="G628">
            <v>1.3285966270980742E-3</v>
          </cell>
          <cell r="H628">
            <v>6.1839159166494316E-3</v>
          </cell>
          <cell r="I628">
            <v>0.10099476491439514</v>
          </cell>
          <cell r="J628">
            <v>0.11693351053173551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1.4557461287047714E-3</v>
          </cell>
          <cell r="F629">
            <v>1.4548509052430994E-3</v>
          </cell>
          <cell r="G629">
            <v>1.4694559263477931E-3</v>
          </cell>
          <cell r="H629">
            <v>6.8387826037573469E-3</v>
          </cell>
          <cell r="I629">
            <v>0.11168676282353612</v>
          </cell>
          <cell r="J629">
            <v>0.12931286049991814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1.4557461287047714E-3</v>
          </cell>
          <cell r="F630">
            <v>1.4548509052430994E-3</v>
          </cell>
          <cell r="G630">
            <v>1.4694559263477931E-3</v>
          </cell>
          <cell r="H630">
            <v>6.8387826037573469E-3</v>
          </cell>
          <cell r="I630">
            <v>0.11168676282353612</v>
          </cell>
          <cell r="J630">
            <v>0.12931286049991814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5.3751688133074898E-4</v>
          </cell>
          <cell r="F631">
            <v>1.02659746464109E-6</v>
          </cell>
          <cell r="G631">
            <v>5.1569511777758197E-6</v>
          </cell>
          <cell r="H631">
            <v>2.7743243063281301E-2</v>
          </cell>
          <cell r="I631">
            <v>3.6376067338338099E-2</v>
          </cell>
          <cell r="J631">
            <v>7.5221141123014895E-2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5.4022149845078327E-4</v>
          </cell>
          <cell r="F632">
            <v>5.4104109004765707E-4</v>
          </cell>
          <cell r="G632">
            <v>5.4580534860423251E-4</v>
          </cell>
          <cell r="H632">
            <v>2.8142016283288E-2</v>
          </cell>
          <cell r="I632">
            <v>5.7888004793460256E-2</v>
          </cell>
          <cell r="J632">
            <v>9.6376548913616203E-2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6.2295550882361228</v>
          </cell>
          <cell r="F633">
            <v>6.4225904221468547E-4</v>
          </cell>
          <cell r="G633">
            <v>7.0837029620235816E-4</v>
          </cell>
          <cell r="H633">
            <v>1.254208190767606E-4</v>
          </cell>
          <cell r="I633">
            <v>1.2604299493507607E-4</v>
          </cell>
          <cell r="J633">
            <v>9.3123749437008446E-5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6.2295550882361228</v>
          </cell>
          <cell r="F634">
            <v>6.4225904221468547E-4</v>
          </cell>
          <cell r="G634">
            <v>7.0837029620235816E-4</v>
          </cell>
          <cell r="H634">
            <v>1.254208190767606E-4</v>
          </cell>
          <cell r="I634">
            <v>1.2604299493507607E-4</v>
          </cell>
          <cell r="J634">
            <v>9.3123749437008446E-5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1.1576689117627999E-6</v>
          </cell>
          <cell r="F635">
            <v>9.4861986166950697E-7</v>
          </cell>
          <cell r="G635">
            <v>1.0925865523822E-6</v>
          </cell>
          <cell r="H635">
            <v>1.1625007138563201E-6</v>
          </cell>
          <cell r="I635">
            <v>1.00777124539638E-6</v>
          </cell>
          <cell r="J635">
            <v>1.39162096822157E-6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0.23286628271838095</v>
          </cell>
          <cell r="F636">
            <v>3.7188924960984693E-4</v>
          </cell>
          <cell r="G636">
            <v>3.6716134282999136E-4</v>
          </cell>
          <cell r="H636">
            <v>3.6474057028312856E-4</v>
          </cell>
          <cell r="I636">
            <v>3.6381808527963244E-4</v>
          </cell>
          <cell r="J636">
            <v>3.6335961984490517E-4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46.398476178283573</v>
          </cell>
          <cell r="F637">
            <v>19.304085562789741</v>
          </cell>
          <cell r="G637">
            <v>16.641383936500688</v>
          </cell>
          <cell r="H637">
            <v>9.7218224725720415</v>
          </cell>
          <cell r="I637">
            <v>11.046977422775223</v>
          </cell>
          <cell r="J637">
            <v>7.5829768913025086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46.398476178283573</v>
          </cell>
          <cell r="F638">
            <v>19.304085562789741</v>
          </cell>
          <cell r="G638">
            <v>16.641383936500688</v>
          </cell>
          <cell r="H638">
            <v>9.7218224725720415</v>
          </cell>
          <cell r="I638">
            <v>11.046977422775223</v>
          </cell>
          <cell r="J638">
            <v>7.5829768913025086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1.2763858841802601E-6</v>
          </cell>
          <cell r="F639">
            <v>1.1200029942828299E-6</v>
          </cell>
          <cell r="G639">
            <v>1.51651386817757E-6</v>
          </cell>
          <cell r="H639">
            <v>1.6423436147319899E-6</v>
          </cell>
          <cell r="I639">
            <v>1.7225872278374301E-6</v>
          </cell>
          <cell r="J639">
            <v>2.5587467641850102E-6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1.8021130116286301</v>
          </cell>
          <cell r="F640">
            <v>1.5315066954287402</v>
          </cell>
          <cell r="G640">
            <v>1.5315044820640602</v>
          </cell>
          <cell r="H640">
            <v>1.5315041996707848</v>
          </cell>
          <cell r="I640">
            <v>1.5315049405759917</v>
          </cell>
          <cell r="J640">
            <v>1.5315050123144167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2.3279012092134754E-6</v>
          </cell>
          <cell r="F641">
            <v>3.0902315798229501E-6</v>
          </cell>
          <cell r="G641">
            <v>3.1789180237942857E-6</v>
          </cell>
          <cell r="H641">
            <v>8.654872665872041E-4</v>
          </cell>
          <cell r="I641">
            <v>2.1370621736885613E-3</v>
          </cell>
          <cell r="J641">
            <v>6.8716990937060611E-4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2.3279012092134674E-6</v>
          </cell>
          <cell r="F642">
            <v>3.092291734209494E-6</v>
          </cell>
          <cell r="G642">
            <v>3.1822293967357355E-6</v>
          </cell>
          <cell r="H642">
            <v>8.654872665872041E-4</v>
          </cell>
          <cell r="I642">
            <v>2.1370621736885543E-3</v>
          </cell>
          <cell r="J642">
            <v>6.8716990937060579E-4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F643">
            <v>2.2488032777664368E-6</v>
          </cell>
          <cell r="G643">
            <v>2.3575045523533922E-6</v>
          </cell>
          <cell r="H643">
            <v>1.0818590832504999E-3</v>
          </cell>
          <cell r="I643">
            <v>2.5141907925783948E-3</v>
          </cell>
          <cell r="J643">
            <v>7.6352212152187707E-4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F644">
            <v>2.2488032777664368E-6</v>
          </cell>
          <cell r="G644">
            <v>2.3575045523533922E-6</v>
          </cell>
          <cell r="H644">
            <v>1.0818590832504999E-3</v>
          </cell>
          <cell r="I644">
            <v>2.5141907925783948E-3</v>
          </cell>
          <cell r="J644">
            <v>7.6352212152187707E-4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2.1824810752279402E-3</v>
          </cell>
          <cell r="F645">
            <v>5.1263154409267599E-5</v>
          </cell>
          <cell r="G645">
            <v>7.7997871507993693E-5</v>
          </cell>
          <cell r="H645">
            <v>6.1865338379545702E-5</v>
          </cell>
          <cell r="I645">
            <v>1.8153833458329301E-4</v>
          </cell>
          <cell r="J645">
            <v>3.6027153650417697E-4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2.1824810752279402E-3</v>
          </cell>
          <cell r="F646">
            <v>2.2275403727169355E-3</v>
          </cell>
          <cell r="G646">
            <v>2.2893849910826632E-3</v>
          </cell>
          <cell r="H646">
            <v>2.325353540093604E-3</v>
          </cell>
          <cell r="I646">
            <v>3.0828164862851289E-3</v>
          </cell>
          <cell r="J646">
            <v>1.691712507400793E-3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6.2845570982467194E-2</v>
          </cell>
          <cell r="I647">
            <v>0.26460850861717999</v>
          </cell>
          <cell r="J647">
            <v>0.17757623961997701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4.6799893284815957E-4</v>
          </cell>
          <cell r="I648">
            <v>2.0643216984319018E-3</v>
          </cell>
          <cell r="J648">
            <v>1.4168316990955645E-3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5.2415880478993938E-4</v>
          </cell>
          <cell r="I649">
            <v>2.188181000337817E-3</v>
          </cell>
          <cell r="J649">
            <v>1.4168316990955645E-3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1.1142831734479997E-3</v>
          </cell>
          <cell r="I650">
            <v>4.6916402237088695E-3</v>
          </cell>
          <cell r="J650">
            <v>3.1485148868790336E-3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4.1651128557118101E-5</v>
          </cell>
          <cell r="I651">
            <v>4.7417536358662902E-7</v>
          </cell>
          <cell r="J651">
            <v>2.1716573722884501E-6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4.1651128557118101E-5</v>
          </cell>
          <cell r="I652">
            <v>1.8359180390320535E-4</v>
          </cell>
          <cell r="J652">
            <v>1.2606030484223118E-4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12.753359164188618</v>
          </cell>
          <cell r="F653">
            <v>4.8630687880763467E-4</v>
          </cell>
          <cell r="G653">
            <v>4.6445885223585497E-4</v>
          </cell>
          <cell r="H653">
            <v>2.0359489660707079E-4</v>
          </cell>
          <cell r="I653">
            <v>5.2020117850608142E-4</v>
          </cell>
          <cell r="J653">
            <v>4.0719652367278848E-4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12.753359164188618</v>
          </cell>
          <cell r="F654">
            <v>4.8630687880763467E-4</v>
          </cell>
          <cell r="G654">
            <v>4.6445885223585497E-4</v>
          </cell>
          <cell r="H654">
            <v>2.0359489660707079E-4</v>
          </cell>
          <cell r="I654">
            <v>5.2020117850608142E-4</v>
          </cell>
          <cell r="J654">
            <v>4.0719652367278848E-4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1.12821307556705E-6</v>
          </cell>
          <cell r="F655">
            <v>9.1829151954343697E-7</v>
          </cell>
          <cell r="G655">
            <v>1.09293603243744E-6</v>
          </cell>
          <cell r="H655">
            <v>1.22595625190023E-6</v>
          </cell>
          <cell r="I655">
            <v>1.43777954614418E-6</v>
          </cell>
          <cell r="J655">
            <v>2.09339724221055E-6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1.2999957624908127</v>
          </cell>
          <cell r="F656">
            <v>4.2153696442004396E-4</v>
          </cell>
          <cell r="G656">
            <v>4.1642752498005642E-4</v>
          </cell>
          <cell r="H656">
            <v>4.1393321660709859E-4</v>
          </cell>
          <cell r="I656">
            <v>4.1359868815948886E-4</v>
          </cell>
          <cell r="J656">
            <v>4.1445587862831701E-4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1.316172491462973E-3</v>
          </cell>
          <cell r="F657">
            <v>1.3153628658630384E-3</v>
          </cell>
          <cell r="G657">
            <v>1.3285621407511561E-3</v>
          </cell>
          <cell r="H657">
            <v>6.183848527817822E-3</v>
          </cell>
          <cell r="I657">
            <v>0.10099097609089315</v>
          </cell>
          <cell r="J657">
            <v>0.11698323149960953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1.3161724914629747E-3</v>
          </cell>
          <cell r="F658">
            <v>1.3153628658630395E-3</v>
          </cell>
          <cell r="G658">
            <v>1.3285621407511572E-3</v>
          </cell>
          <cell r="H658">
            <v>6.183848527817829E-3</v>
          </cell>
          <cell r="I658">
            <v>0.10099097609089323</v>
          </cell>
          <cell r="J658">
            <v>0.11698323149960964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1.4557165121276805E-3</v>
          </cell>
          <cell r="F659">
            <v>1.4548211756723452E-3</v>
          </cell>
          <cell r="G659">
            <v>1.4694177891100258E-3</v>
          </cell>
          <cell r="H659">
            <v>6.8387080808209157E-3</v>
          </cell>
          <cell r="I659">
            <v>0.11168257289700609</v>
          </cell>
          <cell r="J659">
            <v>0.12936784516793101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1.4557165121276805E-3</v>
          </cell>
          <cell r="F660">
            <v>1.4548211756723452E-3</v>
          </cell>
          <cell r="G660">
            <v>1.4694177891100258E-3</v>
          </cell>
          <cell r="H660">
            <v>6.8387080808209157E-3</v>
          </cell>
          <cell r="I660">
            <v>0.11168257289700609</v>
          </cell>
          <cell r="J660">
            <v>0.12936784516793101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5.3750582747311203E-4</v>
          </cell>
          <cell r="F661">
            <v>1.0266767172671E-6</v>
          </cell>
          <cell r="G661">
            <v>5.1551778212080899E-6</v>
          </cell>
          <cell r="H661">
            <v>2.7738142231849301E-2</v>
          </cell>
          <cell r="I661">
            <v>3.6372077935294803E-2</v>
          </cell>
          <cell r="J661">
            <v>7.5258685525486604E-2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5.4021045651978146E-4</v>
          </cell>
          <cell r="F662">
            <v>5.4103011141846274E-4</v>
          </cell>
          <cell r="G662">
            <v>5.4579256402591822E-4</v>
          </cell>
          <cell r="H662">
            <v>2.8136905579395261E-2</v>
          </cell>
          <cell r="I662">
            <v>5.7885831011914912E-2</v>
          </cell>
          <cell r="J662">
            <v>9.6412569784572202E-2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1.934790013803622</v>
          </cell>
          <cell r="F663">
            <v>1.8587718684898258</v>
          </cell>
          <cell r="G663">
            <v>2.5502944543128003</v>
          </cell>
          <cell r="H663">
            <v>2.2433375441385097</v>
          </cell>
          <cell r="I663">
            <v>0.25546269375567937</v>
          </cell>
          <cell r="J663">
            <v>1.9622879712521434E-4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0.23004124611138288</v>
          </cell>
          <cell r="F664">
            <v>0.23015814331645512</v>
          </cell>
          <cell r="G664">
            <v>0.33670692196309454</v>
          </cell>
          <cell r="H664">
            <v>0.33294656497110225</v>
          </cell>
          <cell r="I664">
            <v>5.0436471889809945E-2</v>
          </cell>
          <cell r="J664">
            <v>5.7846253563208653E-5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344.47082097335903</v>
          </cell>
          <cell r="F665">
            <v>344.64586690945703</v>
          </cell>
          <cell r="G665">
            <v>504.19570974959203</v>
          </cell>
          <cell r="H665">
            <v>498.564820548272</v>
          </cell>
          <cell r="I665">
            <v>75.525325260815293</v>
          </cell>
          <cell r="J665">
            <v>8.6620989767597398E-2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3.7119700535922364</v>
          </cell>
          <cell r="F666">
            <v>3.7138563244553571</v>
          </cell>
          <cell r="G666">
            <v>5.4331434240257765</v>
          </cell>
          <cell r="H666">
            <v>5.3724657386667296</v>
          </cell>
          <cell r="I666">
            <v>0.81385048772430313</v>
          </cell>
          <cell r="J666">
            <v>9.3341583801290185E-4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2.11274489021388E-7</v>
          </cell>
          <cell r="G667">
            <v>6.0184646914876303E-7</v>
          </cell>
          <cell r="H667">
            <v>1.44514549821124E-3</v>
          </cell>
          <cell r="I667">
            <v>4.65708872775805E-8</v>
          </cell>
          <cell r="J667">
            <v>2.4126925830825899E-8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4.9135120864379503E-2</v>
          </cell>
          <cell r="F668">
            <v>1.3933203703948224E-2</v>
          </cell>
          <cell r="G668">
            <v>1.3933319557649371E-2</v>
          </cell>
          <cell r="H668">
            <v>1.3546052027578307E-2</v>
          </cell>
          <cell r="I668">
            <v>8.6875582200817009E-3</v>
          </cell>
          <cell r="J668">
            <v>4.8859340811380908E-5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9.4530243878314962E-2</v>
          </cell>
          <cell r="F669">
            <v>1.0396760389970838E-2</v>
          </cell>
          <cell r="G669">
            <v>9.4404506235994945E-2</v>
          </cell>
          <cell r="H669">
            <v>1.4414418219445421E-3</v>
          </cell>
          <cell r="I669">
            <v>7.8668401170221107E-3</v>
          </cell>
          <cell r="J669">
            <v>7.4584079151250052E-2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9.4530243878314865E-2</v>
          </cell>
          <cell r="F670">
            <v>1.0396760389970831E-2</v>
          </cell>
          <cell r="G670">
            <v>9.4404506235994848E-2</v>
          </cell>
          <cell r="H670">
            <v>1.441441821944541E-3</v>
          </cell>
          <cell r="I670">
            <v>7.866840117022102E-3</v>
          </cell>
          <cell r="J670">
            <v>7.4584079151250024E-2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0.13504341318299798</v>
          </cell>
          <cell r="F671">
            <v>1.4852722502016155E-2</v>
          </cell>
          <cell r="G671">
            <v>0.1348637884787276</v>
          </cell>
          <cell r="H671">
            <v>2.0594102726892551E-3</v>
          </cell>
          <cell r="I671">
            <v>1.123855461254321E-2</v>
          </cell>
          <cell r="J671">
            <v>0.10654889216619857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0.13504341318299798</v>
          </cell>
          <cell r="F672">
            <v>1.4852722502016155E-2</v>
          </cell>
          <cell r="G672">
            <v>0.1348637884787276</v>
          </cell>
          <cell r="H672">
            <v>2.0594102726892551E-3</v>
          </cell>
          <cell r="I672">
            <v>1.123855461254321E-2</v>
          </cell>
          <cell r="J672">
            <v>0.10654889216619857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7.6451742693600905E-7</v>
          </cell>
          <cell r="G673">
            <v>7.2071551420712898E-7</v>
          </cell>
          <cell r="H673">
            <v>6.7157940613294796E-7</v>
          </cell>
          <cell r="I673">
            <v>2.94319610038108E-6</v>
          </cell>
          <cell r="J673">
            <v>1.2960980444880101E-6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9.9996165820050081E-2</v>
          </cell>
          <cell r="G674">
            <v>9.9996054394071013E-2</v>
          </cell>
          <cell r="H674">
            <v>9.9995975452402172E-2</v>
          </cell>
          <cell r="I674">
            <v>9.999913137364165E-2</v>
          </cell>
          <cell r="J674">
            <v>9.9999495097966587E-2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J675">
            <v>2.581847228340748E-7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J676">
            <v>2.581847228340748E-7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1.23472458388659E-8</v>
          </cell>
          <cell r="I677">
            <v>1.7670208538183101E-8</v>
          </cell>
          <cell r="J677">
            <v>5.4101999370170398E-8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1.23472458388659E-8</v>
          </cell>
          <cell r="I678">
            <v>4.5197729261676398E-8</v>
          </cell>
          <cell r="J678">
            <v>8.7079494624056699E-8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6.3548215930128604</v>
          </cell>
          <cell r="F679">
            <v>0.630778666061514</v>
          </cell>
          <cell r="G679">
            <v>3.2431482636477198</v>
          </cell>
          <cell r="H679">
            <v>46.260696232145399</v>
          </cell>
          <cell r="I679">
            <v>99.044271690173105</v>
          </cell>
          <cell r="J679">
            <v>94.456085952757704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6.1014878583618551E-2</v>
          </cell>
          <cell r="F680">
            <v>6.9541441228313091E-3</v>
          </cell>
          <cell r="G680">
            <v>3.4583357513146881E-2</v>
          </cell>
          <cell r="H680">
            <v>0.50726098501308203</v>
          </cell>
          <cell r="I680">
            <v>1.0767932525325838</v>
          </cell>
          <cell r="J680">
            <v>1.0193076066071483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2.8086213951189452E-2</v>
          </cell>
          <cell r="F681">
            <v>3.2325846264496844E-3</v>
          </cell>
          <cell r="G681">
            <v>1.6316443078328503E-2</v>
          </cell>
          <cell r="H681">
            <v>0.24544886371600691</v>
          </cell>
          <cell r="I681">
            <v>0.53401941792266394</v>
          </cell>
          <cell r="J681">
            <v>0.51800878368560033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0.11267414172008608</v>
          </cell>
          <cell r="F682">
            <v>1.1184018901799883E-2</v>
          </cell>
          <cell r="G682">
            <v>5.7502628788080157E-2</v>
          </cell>
          <cell r="H682">
            <v>0.82022511049903157</v>
          </cell>
          <cell r="I682">
            <v>1.756104107981791</v>
          </cell>
          <cell r="J682">
            <v>1.6747532970347112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1.3848737578518501E-7</v>
          </cell>
          <cell r="G683">
            <v>2.34248478556759E-4</v>
          </cell>
          <cell r="H683">
            <v>1.7002864437281599E-2</v>
          </cell>
          <cell r="I683">
            <v>5.3240951236707599E-7</v>
          </cell>
          <cell r="J683">
            <v>1.62020142993161E-2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8.4772984894687514E-3</v>
          </cell>
          <cell r="F684">
            <v>9.768303476724461E-4</v>
          </cell>
          <cell r="G684">
            <v>1.2108008059723546E-3</v>
          </cell>
          <cell r="H684">
            <v>1.8213349455024532E-2</v>
          </cell>
          <cell r="I684">
            <v>3.9628635871495607E-2</v>
          </cell>
          <cell r="J684">
            <v>3.8438270396317739E-2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2.8722721591398857E-6</v>
          </cell>
          <cell r="I685">
            <v>0.2438881846083199</v>
          </cell>
          <cell r="J685">
            <v>4.3117249839111205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2.901285009232208E-6</v>
          </cell>
          <cell r="I686">
            <v>0.24635170162456557</v>
          </cell>
          <cell r="J686">
            <v>4.3552777615263842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3.2750249098624902E-5</v>
          </cell>
          <cell r="I687">
            <v>1.0039469494639399E-2</v>
          </cell>
          <cell r="J687">
            <v>0.54626805081942498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3.2750249098624902E-5</v>
          </cell>
          <cell r="I688">
            <v>3.2771372748256297E-2</v>
          </cell>
          <cell r="J688">
            <v>0.57903942356768101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4.0476707243957808</v>
          </cell>
          <cell r="F689">
            <v>4.5837008888750717</v>
          </cell>
          <cell r="G689">
            <v>4.9510421058066525</v>
          </cell>
          <cell r="H689">
            <v>5.0951261620545294</v>
          </cell>
          <cell r="I689">
            <v>7.2316799946253658</v>
          </cell>
          <cell r="J689">
            <v>12.276394308203162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4.0476707243957808</v>
          </cell>
          <cell r="F690">
            <v>4.5837008888750717</v>
          </cell>
          <cell r="G690">
            <v>4.9510421058066525</v>
          </cell>
          <cell r="H690">
            <v>5.0951261620545294</v>
          </cell>
          <cell r="I690">
            <v>7.2316799946253658</v>
          </cell>
          <cell r="J690">
            <v>12.276394308203162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1.4243093164966036</v>
          </cell>
          <cell r="F691">
            <v>1.5784157242396832</v>
          </cell>
          <cell r="G691">
            <v>1.6575369987542461</v>
          </cell>
          <cell r="H691">
            <v>1.4798314438569522</v>
          </cell>
          <cell r="I691">
            <v>1.1243931623442116</v>
          </cell>
          <cell r="J691">
            <v>1.9418620286454344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0.9593652483599</v>
          </cell>
          <cell r="F692">
            <v>1.1060080985476157</v>
          </cell>
          <cell r="G692">
            <v>1.2361693960595974</v>
          </cell>
          <cell r="H692">
            <v>1.2361865141620376</v>
          </cell>
          <cell r="I692">
            <v>1.2362071116160556</v>
          </cell>
          <cell r="J692">
            <v>2.1349682032785107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2.6453937250676463</v>
          </cell>
          <cell r="F693">
            <v>3.0464775891385214</v>
          </cell>
          <cell r="G693">
            <v>3.3997788366099209</v>
          </cell>
          <cell r="H693">
            <v>3.3892680814946106</v>
          </cell>
          <cell r="I693">
            <v>3.3021688096055564</v>
          </cell>
          <cell r="J693">
            <v>5.5432377461486491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2.6192993642698299E-2</v>
          </cell>
          <cell r="G694">
            <v>1.65404679232257E-2</v>
          </cell>
          <cell r="H694">
            <v>1.22220546905211E-2</v>
          </cell>
          <cell r="I694">
            <v>3.9362561196868602E-2</v>
          </cell>
          <cell r="J694">
            <v>0.11637991728797301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8.4749587417365435E-2</v>
          </cell>
          <cell r="G695">
            <v>9.4723307168085538E-2</v>
          </cell>
          <cell r="H695">
            <v>9.4724717429106861E-2</v>
          </cell>
          <cell r="I695">
            <v>9.4726438033425467E-2</v>
          </cell>
          <cell r="J695">
            <v>0.16359513749606994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5.8282820604878694E-4</v>
          </cell>
          <cell r="I696">
            <v>1.4977192676750364E-3</v>
          </cell>
          <cell r="J696">
            <v>1.2956824325762017E-3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4.3865491297356011E-4</v>
          </cell>
          <cell r="I697">
            <v>9.4300842779539422E-4</v>
          </cell>
          <cell r="J697">
            <v>7.3234224449959329E-4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1.2256950366907266E-3</v>
          </cell>
          <cell r="I698">
            <v>2.772400377878419E-3</v>
          </cell>
          <cell r="J698">
            <v>2.2522813641211877E-3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4.7321603075324098E-5</v>
          </cell>
          <cell r="I699">
            <v>3.6862091892512101E-5</v>
          </cell>
          <cell r="J699">
            <v>5.9301170349179499E-5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4.7321603075324098E-5</v>
          </cell>
          <cell r="I700">
            <v>1.0460287725639795E-4</v>
          </cell>
          <cell r="J700">
            <v>1.0098779979769824E-4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1.3162843935707244E-3</v>
          </cell>
          <cell r="F701">
            <v>1.3154639605489778E-3</v>
          </cell>
          <cell r="G701">
            <v>1.3286517129367035E-3</v>
          </cell>
          <cell r="H701">
            <v>6.1842780891804483E-3</v>
          </cell>
          <cell r="I701">
            <v>0.10100364040023604</v>
          </cell>
          <cell r="J701">
            <v>0.11693668236039124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1.3162843935707257E-3</v>
          </cell>
          <cell r="F702">
            <v>1.3154639605489793E-3</v>
          </cell>
          <cell r="G702">
            <v>1.3286517129367046E-3</v>
          </cell>
          <cell r="H702">
            <v>6.1842780891804535E-3</v>
          </cell>
          <cell r="I702">
            <v>0.10100364040023611</v>
          </cell>
          <cell r="J702">
            <v>0.11693668236039136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1.455840260723732E-3</v>
          </cell>
          <cell r="F703">
            <v>1.454932972730018E-3</v>
          </cell>
          <cell r="G703">
            <v>1.4695168438374157E-3</v>
          </cell>
          <cell r="H703">
            <v>6.839183117609734E-3</v>
          </cell>
          <cell r="I703">
            <v>0.11169657791087836</v>
          </cell>
          <cell r="J703">
            <v>0.12931636811356875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1.455840260723732E-3</v>
          </cell>
          <cell r="F704">
            <v>1.454932972730018E-3</v>
          </cell>
          <cell r="G704">
            <v>1.4695168438374157E-3</v>
          </cell>
          <cell r="H704">
            <v>6.839183117609734E-3</v>
          </cell>
          <cell r="I704">
            <v>0.11169657791087836</v>
          </cell>
          <cell r="J704">
            <v>0.12931636811356875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5.3754877656566897E-4</v>
          </cell>
          <cell r="F705">
            <v>1.0260189129661101E-6</v>
          </cell>
          <cell r="G705">
            <v>5.15078325687997E-6</v>
          </cell>
          <cell r="H705">
            <v>2.7737322683243401E-2</v>
          </cell>
          <cell r="I705">
            <v>3.6373553645454297E-2</v>
          </cell>
          <cell r="J705">
            <v>7.5229101665183096E-2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5.4025335063282831E-4</v>
          </cell>
          <cell r="F706">
            <v>5.410722899355457E-4</v>
          </cell>
          <cell r="G706">
            <v>5.4583032990750428E-4</v>
          </cell>
          <cell r="H706">
            <v>2.8136112471980255E-2</v>
          </cell>
          <cell r="I706">
            <v>5.7893108457058098E-2</v>
          </cell>
          <cell r="J706">
            <v>9.6384769616440047E-2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2101.8107533184402</v>
          </cell>
          <cell r="F707">
            <v>1815.46790301188</v>
          </cell>
          <cell r="G707">
            <v>1822.14845695603</v>
          </cell>
          <cell r="H707">
            <v>1232.3026066902601</v>
          </cell>
          <cell r="I707">
            <v>602.73648557884701</v>
          </cell>
          <cell r="J707">
            <v>150.48487391137701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37.472818430583899</v>
          </cell>
          <cell r="F708">
            <v>32.08676715111325</v>
          </cell>
          <cell r="G708">
            <v>35.044852892202158</v>
          </cell>
          <cell r="H708">
            <v>24.628293770541294</v>
          </cell>
          <cell r="I708">
            <v>14.987018063022951</v>
          </cell>
          <cell r="J708">
            <v>6.9531119317737247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37.266148108482945</v>
          </cell>
          <cell r="F709">
            <v>32.189147216522727</v>
          </cell>
          <cell r="G709">
            <v>32.307596754539617</v>
          </cell>
          <cell r="H709">
            <v>21.849336998054316</v>
          </cell>
          <cell r="I709">
            <v>10.686817120192325</v>
          </cell>
          <cell r="J709">
            <v>2.668171523251361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0.32638172187919851</v>
          </cell>
          <cell r="F710">
            <v>1.2479474481224962E-4</v>
          </cell>
          <cell r="G710">
            <v>2.8474081535945071</v>
          </cell>
          <cell r="H710">
            <v>2.8474573085797026</v>
          </cell>
          <cell r="I710">
            <v>4.2634550284448016</v>
          </cell>
          <cell r="J710">
            <v>4.2634565373258901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1.8029575782527313E-3</v>
          </cell>
          <cell r="H711">
            <v>1.017873774396346E-2</v>
          </cell>
          <cell r="I711">
            <v>8.462447156249947E-2</v>
          </cell>
          <cell r="J711">
            <v>4.3698652474293886E-2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6.4927400763219005E-7</v>
          </cell>
          <cell r="F712">
            <v>3.5392529509724603E-7</v>
          </cell>
          <cell r="G712">
            <v>4.9496692432182297E-7</v>
          </cell>
          <cell r="H712">
            <v>6.0277194404345803E-7</v>
          </cell>
          <cell r="I712">
            <v>1.7797777224986099E-6</v>
          </cell>
          <cell r="J712">
            <v>6.74521016140358E-6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1.9844840195401077</v>
          </cell>
          <cell r="F713">
            <v>1.9844843734654027</v>
          </cell>
          <cell r="G713">
            <v>1.9844848684323271</v>
          </cell>
          <cell r="H713">
            <v>1.984485471204271</v>
          </cell>
          <cell r="I713">
            <v>1.9844884064698762</v>
          </cell>
          <cell r="J713">
            <v>1.0954712188598577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0.54529212802071581</v>
          </cell>
          <cell r="G714">
            <v>1.9634173349323589</v>
          </cell>
          <cell r="H714">
            <v>5.5058983773595358</v>
          </cell>
          <cell r="I714">
            <v>15.482568736243001</v>
          </cell>
          <cell r="J714">
            <v>25.952138797524817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0.54529212802071581</v>
          </cell>
          <cell r="G715">
            <v>1.9634173349323589</v>
          </cell>
          <cell r="H715">
            <v>5.5058983773595358</v>
          </cell>
          <cell r="I715">
            <v>15.482568736243001</v>
          </cell>
          <cell r="J715">
            <v>25.952138797524817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7.1321314159973597E-3</v>
          </cell>
          <cell r="G716">
            <v>0.24278083062650399</v>
          </cell>
          <cell r="H716">
            <v>0.61182108966914195</v>
          </cell>
          <cell r="I716">
            <v>0.96955706554990295</v>
          </cell>
          <cell r="J716">
            <v>2.59474339352998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9.0660019452604559E-2</v>
          </cell>
          <cell r="G717">
            <v>0.32643676757303719</v>
          </cell>
          <cell r="H717">
            <v>0.91540811242045028</v>
          </cell>
          <cell r="I717">
            <v>2.5741247119357569</v>
          </cell>
          <cell r="J717">
            <v>4.3147906420365096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5.3405460649018415E-3</v>
          </cell>
          <cell r="I718">
            <v>5.2770688326680866E-3</v>
          </cell>
          <cell r="J718">
            <v>7.8626262720239462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5.3405460649018415E-3</v>
          </cell>
          <cell r="I719">
            <v>5.2770688326680866E-3</v>
          </cell>
          <cell r="J719">
            <v>7.8626262720239462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1.79998972360299E-4</v>
          </cell>
          <cell r="I720">
            <v>2.9130885207581199E-7</v>
          </cell>
          <cell r="J720">
            <v>0.26226436220792099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1.79998972360299E-4</v>
          </cell>
          <cell r="I721">
            <v>1.80432972819711E-4</v>
          </cell>
          <cell r="J721">
            <v>0.26244479518074099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2.0856336936784539</v>
          </cell>
          <cell r="F722">
            <v>2.4000914045613251</v>
          </cell>
          <cell r="G722">
            <v>2.3917579489778844</v>
          </cell>
          <cell r="H722">
            <v>2.4725344161142111</v>
          </cell>
          <cell r="I722">
            <v>2.5556991058831522</v>
          </cell>
          <cell r="J722">
            <v>2.3564849418950553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2.0856336936784539</v>
          </cell>
          <cell r="F723">
            <v>2.4000914045613251</v>
          </cell>
          <cell r="G723">
            <v>2.3917579489778844</v>
          </cell>
          <cell r="H723">
            <v>2.4725344161142111</v>
          </cell>
          <cell r="I723">
            <v>2.5556991058831522</v>
          </cell>
          <cell r="J723">
            <v>2.3564849418950553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3.3906652244989894</v>
          </cell>
          <cell r="G724">
            <v>4.2261830529222699</v>
          </cell>
          <cell r="H724">
            <v>5.4225813374977161</v>
          </cell>
          <cell r="I724">
            <v>7.28750127005606</v>
          </cell>
          <cell r="J724">
            <v>9.7938006530017745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3.3906652244989894</v>
          </cell>
          <cell r="G725">
            <v>4.2261830529222699</v>
          </cell>
          <cell r="H725">
            <v>5.4225813374977161</v>
          </cell>
          <cell r="I725">
            <v>7.28750127005606</v>
          </cell>
          <cell r="J725">
            <v>9.7938006530017745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3.3906652244989899</v>
          </cell>
          <cell r="G726">
            <v>4.2261830529222699</v>
          </cell>
          <cell r="H726">
            <v>5.4225813374977196</v>
          </cell>
          <cell r="I726">
            <v>7.28750127005606</v>
          </cell>
          <cell r="J726">
            <v>9.7938006530017692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2.5585290945903801E-8</v>
          </cell>
          <cell r="G727">
            <v>5.9248573919797702E-2</v>
          </cell>
          <cell r="H727">
            <v>0.25164909282032499</v>
          </cell>
          <cell r="I727">
            <v>0.87173580022129005</v>
          </cell>
          <cell r="J727">
            <v>1.5100898758250001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1.1558999432634409</v>
          </cell>
          <cell r="G728">
            <v>1.3484055995050888</v>
          </cell>
          <cell r="H728">
            <v>1.5631718573817941</v>
          </cell>
          <cell r="I728">
            <v>2.1007738958312219</v>
          </cell>
          <cell r="J728">
            <v>2.8232669115680298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4.6030775429303636E-3</v>
          </cell>
          <cell r="J729">
            <v>2.2983053575856734E-2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-4.6030775429303696E-3</v>
          </cell>
          <cell r="J730">
            <v>-2.2983053575856699E-2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3.0606692646107507E-5</v>
          </cell>
          <cell r="J731">
            <v>1.4648870869332951E-4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6.3829341928634466E-6</v>
          </cell>
          <cell r="J732">
            <v>2.0914578754029618E-5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1.25587791166598E-3</v>
          </cell>
          <cell r="J733">
            <v>2.47061182485553E-3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1.25587791166598E-3</v>
          </cell>
          <cell r="J734">
            <v>3.3764910274422457E-3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1.6789706483995241E-2</v>
          </cell>
          <cell r="G735">
            <v>6.3485900934498435E-2</v>
          </cell>
          <cell r="H735">
            <v>0.71173013033031496</v>
          </cell>
          <cell r="I735">
            <v>0.72391309693725225</v>
          </cell>
          <cell r="J735">
            <v>0.67755238279919727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1.6789706483995241E-2</v>
          </cell>
          <cell r="G736">
            <v>6.3485900934498435E-2</v>
          </cell>
          <cell r="H736">
            <v>0.71173013033031496</v>
          </cell>
          <cell r="I736">
            <v>0.72391309693725225</v>
          </cell>
          <cell r="J736">
            <v>0.67755238279919727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2.2059751879868498E-3</v>
          </cell>
          <cell r="G737">
            <v>4.7105616585095302E-3</v>
          </cell>
          <cell r="H737">
            <v>6.8382643074427998E-2</v>
          </cell>
          <cell r="I737">
            <v>1.5521154840494499E-7</v>
          </cell>
          <cell r="J737">
            <v>5.0262198897282701E-8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2.2059751879868498E-3</v>
          </cell>
          <cell r="G738">
            <v>6.91653684649638E-3</v>
          </cell>
          <cell r="H738">
            <v>7.5299179920924303E-2</v>
          </cell>
          <cell r="I738">
            <v>7.5300198632482801E-2</v>
          </cell>
          <cell r="J738">
            <v>7.5300248894681704E-2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2.9209962168583251E-3</v>
          </cell>
          <cell r="F739">
            <v>2.3522518176994291E-3</v>
          </cell>
          <cell r="G739">
            <v>2.9014169745917727E-3</v>
          </cell>
          <cell r="H739">
            <v>1.6205627607471351E-3</v>
          </cell>
          <cell r="I739">
            <v>5.6957982360591871E-3</v>
          </cell>
          <cell r="J739">
            <v>1.956985042284877E-2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2.9209962168583242E-3</v>
          </cell>
          <cell r="F740">
            <v>2.3522518176994278E-3</v>
          </cell>
          <cell r="G740">
            <v>2.9014169745917723E-3</v>
          </cell>
          <cell r="H740">
            <v>1.620562760747134E-3</v>
          </cell>
          <cell r="I740">
            <v>5.6957982360591854E-3</v>
          </cell>
          <cell r="J740">
            <v>1.9569850422848766E-2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3.2665559701810739E-3</v>
          </cell>
          <cell r="F741">
            <v>2.630568398370471E-3</v>
          </cell>
          <cell r="G741">
            <v>3.2446618561232598E-3</v>
          </cell>
          <cell r="H741">
            <v>1.8123710721986493E-3</v>
          </cell>
          <cell r="I741">
            <v>6.3696130190888179E-3</v>
          </cell>
          <cell r="J741">
            <v>2.1883886140933988E-2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3.2665559701810739E-3</v>
          </cell>
          <cell r="F742">
            <v>2.630568398370471E-3</v>
          </cell>
          <cell r="G742">
            <v>3.2446618561232598E-3</v>
          </cell>
          <cell r="H742">
            <v>1.8123710721986493E-3</v>
          </cell>
          <cell r="I742">
            <v>6.3696130190888179E-3</v>
          </cell>
          <cell r="J742">
            <v>2.1883886140933988E-2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4.0494590164061501E-4</v>
          </cell>
          <cell r="F743">
            <v>6.5174521360116802E-7</v>
          </cell>
          <cell r="G743">
            <v>1.2396868339638701E-6</v>
          </cell>
          <cell r="H743">
            <v>1.5446949167718799E-6</v>
          </cell>
          <cell r="I743">
            <v>1.43441783958565E-3</v>
          </cell>
          <cell r="J743">
            <v>8.1433577830870799E-3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4.0494590164061501E-4</v>
          </cell>
          <cell r="F744">
            <v>4.0550671553463331E-4</v>
          </cell>
          <cell r="G744">
            <v>4.0648460922316327E-4</v>
          </cell>
          <cell r="H744">
            <v>2.9886597004289046E-4</v>
          </cell>
          <cell r="I744">
            <v>2.430795750744388E-3</v>
          </cell>
          <cell r="J744">
            <v>9.037141643041053E-3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1.3163316534187215E-3</v>
          </cell>
          <cell r="F745">
            <v>1.3155085026472293E-3</v>
          </cell>
          <cell r="G745">
            <v>1.3286879268405102E-3</v>
          </cell>
          <cell r="H745">
            <v>6.1813534921430838E-3</v>
          </cell>
          <cell r="I745">
            <v>0.10100473774263084</v>
          </cell>
          <cell r="J745">
            <v>0.11699637966535541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1.3163316534187237E-3</v>
          </cell>
          <cell r="F746">
            <v>1.3155085026472302E-3</v>
          </cell>
          <cell r="G746">
            <v>1.3286879268405119E-3</v>
          </cell>
          <cell r="H746">
            <v>6.1813534921430872E-3</v>
          </cell>
          <cell r="I746">
            <v>0.1010047377426309</v>
          </cell>
          <cell r="J746">
            <v>0.11699637966535552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1.4558925237275766E-3</v>
          </cell>
          <cell r="F747">
            <v>1.4549822302643658E-3</v>
          </cell>
          <cell r="G747">
            <v>1.4695568915173891E-3</v>
          </cell>
          <cell r="H747">
            <v>6.8359489087024515E-3</v>
          </cell>
          <cell r="I747">
            <v>0.11169779142320217</v>
          </cell>
          <cell r="J747">
            <v>0.1293823852615657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1.4558925237275766E-3</v>
          </cell>
          <cell r="F748">
            <v>1.4549822302643658E-3</v>
          </cell>
          <cell r="G748">
            <v>1.4695568915173891E-3</v>
          </cell>
          <cell r="H748">
            <v>6.8359489087024515E-3</v>
          </cell>
          <cell r="I748">
            <v>0.11169779142320217</v>
          </cell>
          <cell r="J748">
            <v>0.1293823852615657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5.3756833497816E-4</v>
          </cell>
          <cell r="F749">
            <v>1.0258419455271601E-6</v>
          </cell>
          <cell r="G749">
            <v>5.1470519046032004E-6</v>
          </cell>
          <cell r="H749">
            <v>2.77403051902845E-2</v>
          </cell>
          <cell r="I749">
            <v>3.6376352714466098E-2</v>
          </cell>
          <cell r="J749">
            <v>7.5261992520651702E-2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5.4027290836778741E-4</v>
          </cell>
          <cell r="F750">
            <v>5.4109169462382011E-4</v>
          </cell>
          <cell r="G750">
            <v>5.4584608222192871E-4</v>
          </cell>
          <cell r="H750">
            <v>2.8139105688130259E-2</v>
          </cell>
          <cell r="I750">
            <v>5.7893677270339415E-2</v>
          </cell>
          <cell r="J750">
            <v>9.6418580068799539E-2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8.5053045631269759E-5</v>
          </cell>
          <cell r="J751">
            <v>7.5879027867128428E-5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1.0006240662502321E-4</v>
          </cell>
          <cell r="J752">
            <v>8.9269444549562786E-5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7.60791074177856E-6</v>
          </cell>
          <cell r="J753">
            <v>1.13464568361144E-7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7.60791074177856E-6</v>
          </cell>
          <cell r="J754">
            <v>7.7213753101397095E-6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1.3652012167135269E-2</v>
          </cell>
          <cell r="J755">
            <v>1.3898118852562058E-2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-1.36520121671353E-2</v>
          </cell>
          <cell r="J756">
            <v>-1.38981188525621E-2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7.6387440013281547E-5</v>
          </cell>
          <cell r="J757">
            <v>7.7764486813398061E-5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2.9791101605179731E-5</v>
          </cell>
          <cell r="J758">
            <v>3.032814985722523E-5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2.1766601031784558E-4</v>
          </cell>
          <cell r="J759">
            <v>2.2158990517477764E-4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9.8594360074285545E-6</v>
          </cell>
          <cell r="J760">
            <v>1.0037173405129312E-5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1.66352049963791E-5</v>
          </cell>
          <cell r="J761">
            <v>3.88855218472357E-7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1.66352049963791E-5</v>
          </cell>
          <cell r="J762">
            <v>1.70240602148514E-5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2.1729198513447813E-3</v>
          </cell>
          <cell r="G763">
            <v>3.0181231790003199E-3</v>
          </cell>
          <cell r="H763">
            <v>2.844619968017173E-3</v>
          </cell>
          <cell r="I763">
            <v>2.9268520231502042E-3</v>
          </cell>
          <cell r="J763">
            <v>2.7000303499735887E-3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2.1729198513447813E-3</v>
          </cell>
          <cell r="G764">
            <v>3.0181231790003199E-3</v>
          </cell>
          <cell r="H764">
            <v>2.844619968017173E-3</v>
          </cell>
          <cell r="I764">
            <v>2.9268520231502042E-3</v>
          </cell>
          <cell r="J764">
            <v>2.7000303499735887E-3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2.7161498142599595E-3</v>
          </cell>
          <cell r="G765">
            <v>3.7726539740312297E-3</v>
          </cell>
          <cell r="H765">
            <v>3.5557749597712345E-3</v>
          </cell>
          <cell r="I765">
            <v>3.6585662097792571E-3</v>
          </cell>
          <cell r="J765">
            <v>3.3750396900424193E-3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2.7161498142599595E-3</v>
          </cell>
          <cell r="G766">
            <v>3.7726539740312297E-3</v>
          </cell>
          <cell r="H766">
            <v>3.5557749597712345E-3</v>
          </cell>
          <cell r="I766">
            <v>3.6585662097792571E-3</v>
          </cell>
          <cell r="J766">
            <v>3.3750396900424193E-3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3.1067959653151701E-4</v>
          </cell>
          <cell r="G767">
            <v>3.7436065423987398E-7</v>
          </cell>
          <cell r="H767">
            <v>2.90263423870957E-7</v>
          </cell>
          <cell r="I767">
            <v>4.9626414115854197E-7</v>
          </cell>
          <cell r="J767">
            <v>3.8213445013188498E-7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3.1067959653151701E-4</v>
          </cell>
          <cell r="G768">
            <v>3.1105395718575703E-4</v>
          </cell>
          <cell r="H768">
            <v>3.1134422060962802E-4</v>
          </cell>
          <cell r="I768">
            <v>3.1510636858642099E-4</v>
          </cell>
          <cell r="J768">
            <v>3.15488503036553E-4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2236.6411352560799</v>
          </cell>
          <cell r="F769">
            <v>2235.40326644178</v>
          </cell>
          <cell r="G769">
            <v>2268.7818452995198</v>
          </cell>
          <cell r="H769">
            <v>2238.5108688421901</v>
          </cell>
          <cell r="I769">
            <v>2266.0989350935101</v>
          </cell>
          <cell r="J769">
            <v>2317.3897049164598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48.203472742587863</v>
          </cell>
          <cell r="F770">
            <v>48.176808335599972</v>
          </cell>
          <cell r="G770">
            <v>48.896174259293176</v>
          </cell>
          <cell r="H770">
            <v>48.243782525239325</v>
          </cell>
          <cell r="I770">
            <v>48.838339118394529</v>
          </cell>
          <cell r="J770">
            <v>49.943743640440964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24.101736371293921</v>
          </cell>
          <cell r="F771">
            <v>24.088397267691608</v>
          </cell>
          <cell r="G771">
            <v>24.448080229520702</v>
          </cell>
          <cell r="H771">
            <v>24.121884362523637</v>
          </cell>
          <cell r="I771">
            <v>24.419169559197268</v>
          </cell>
          <cell r="J771">
            <v>24.971871820220489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24.101736371293921</v>
          </cell>
          <cell r="F772">
            <v>24.088397267691608</v>
          </cell>
          <cell r="G772">
            <v>24.448080229520702</v>
          </cell>
          <cell r="H772">
            <v>24.121884362523637</v>
          </cell>
          <cell r="I772">
            <v>24.419169559197268</v>
          </cell>
          <cell r="J772">
            <v>24.971871820220489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308.48220061365669</v>
          </cell>
          <cell r="E4">
            <v>824.63548595427449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2.7970702831889859E-2</v>
          </cell>
          <cell r="E5">
            <v>1.5147070452864078E-2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22.878203440789033</v>
          </cell>
          <cell r="E6">
            <v>59.318755154993347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285.57602647003608</v>
          </cell>
          <cell r="E7">
            <v>765.3015837288284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832.94584596605262</v>
          </cell>
          <cell r="E8">
            <v>1140.9269715838204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0.74755141721974205</v>
          </cell>
          <cell r="E9">
            <v>141.09490499380493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929.13617882167432</v>
          </cell>
          <cell r="E10">
            <v>1088.6143847974436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317.01398769427402</v>
          </cell>
          <cell r="E11">
            <v>715.12725913052918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0.96044890036476627</v>
          </cell>
          <cell r="E12">
            <v>0.84995847395221891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4.4509008337943233E-3</v>
          </cell>
          <cell r="E13">
            <v>6.0589286059604796E-3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48.909157568197202</v>
          </cell>
          <cell r="E14">
            <v>1679.1516184104753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0.69192020334041482</v>
          </cell>
          <cell r="E15">
            <v>2874.2575432762565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0.1446560805758291</v>
          </cell>
          <cell r="E16">
            <v>1031.8742797863583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4.8087553493734607E-2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1.251332033752476E-2</v>
          </cell>
          <cell r="E18">
            <v>1.5441210201529144E-2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0.47348745567865147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1.9930290920166815E-3</v>
          </cell>
          <cell r="E20">
            <v>9.5622216534547186E-4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4.6030775429303636E-3</v>
          </cell>
          <cell r="E21">
            <v>2.2983053575856734E-2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1.3652012167135269E-2</v>
          </cell>
          <cell r="E22">
            <v>1.3898118852562058E-2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2130.5637732034088</v>
          </cell>
          <cell r="E23">
            <v>8672.4574948639784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833.33316836325173</v>
          </cell>
          <cell r="E24">
            <v>1904.7618936679623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833.33316836325173</v>
          </cell>
          <cell r="E25">
            <v>1904.7618936679623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988.74840422649743</v>
          </cell>
          <cell r="E26">
            <v>5943.0601152417594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988.74840422649743</v>
          </cell>
          <cell r="E27">
            <v>5943.0601152417594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7.2087901873680899E-4</v>
          </cell>
          <cell r="F4">
            <v>0.11931957160933943</v>
          </cell>
          <cell r="G4">
            <v>2.0574405125614747E-4</v>
          </cell>
          <cell r="H4">
            <v>2.5066894726390735E-4</v>
          </cell>
          <cell r="I4">
            <v>4.9924670965009873E-4</v>
          </cell>
        </row>
        <row r="5">
          <cell r="A5" t="str">
            <v>EXPELC_DE</v>
          </cell>
          <cell r="C5" t="str">
            <v>ELC_E-DE</v>
          </cell>
          <cell r="D5">
            <v>26.492979875645339</v>
          </cell>
          <cell r="E5">
            <v>3.7896902444804927E-4</v>
          </cell>
          <cell r="F5">
            <v>4.1553080160316086E-4</v>
          </cell>
          <cell r="G5">
            <v>2.4794246435503518E-4</v>
          </cell>
          <cell r="H5">
            <v>7.5963003112170901E-4</v>
          </cell>
          <cell r="I5">
            <v>2.7026044487575074E-4</v>
          </cell>
        </row>
        <row r="6">
          <cell r="A6" t="str">
            <v>IMPDSL</v>
          </cell>
          <cell r="C6" t="str">
            <v>DSL</v>
          </cell>
          <cell r="D6">
            <v>118.35359256121889</v>
          </cell>
          <cell r="E6">
            <v>110.36060393657668</v>
          </cell>
          <cell r="F6">
            <v>89.137716891782787</v>
          </cell>
          <cell r="G6">
            <v>61.692873516558087</v>
          </cell>
          <cell r="H6">
            <v>36.257959313674938</v>
          </cell>
        </row>
        <row r="7">
          <cell r="A7" t="str">
            <v>IMPH2</v>
          </cell>
          <cell r="C7" t="str">
            <v>H2</v>
          </cell>
          <cell r="H7">
            <v>8.4219160644691584</v>
          </cell>
          <cell r="I7">
            <v>8.4219330673503823</v>
          </cell>
        </row>
        <row r="8">
          <cell r="A8" t="str">
            <v>IMPELC_AT</v>
          </cell>
          <cell r="C8" t="str">
            <v>ELC_I-AT</v>
          </cell>
          <cell r="D8">
            <v>15.013806108433197</v>
          </cell>
          <cell r="E8">
            <v>9.5079401932591594</v>
          </cell>
          <cell r="F8">
            <v>6.7297101661504719</v>
          </cell>
          <cell r="G8">
            <v>2.8928616541428167</v>
          </cell>
          <cell r="H8">
            <v>4.6932278426705816</v>
          </cell>
          <cell r="I8">
            <v>6.02803697084798</v>
          </cell>
        </row>
        <row r="9">
          <cell r="A9" t="str">
            <v>IMPELC_AT</v>
          </cell>
          <cell r="C9" t="str">
            <v>ELCS</v>
          </cell>
          <cell r="D9">
            <v>15.013806108433197</v>
          </cell>
          <cell r="E9">
            <v>9.5079401932591594</v>
          </cell>
          <cell r="F9">
            <v>6.7297101661504719</v>
          </cell>
          <cell r="G9">
            <v>2.8928616541428167</v>
          </cell>
          <cell r="H9">
            <v>4.6932278426705816</v>
          </cell>
          <cell r="I9">
            <v>6.02803697084798</v>
          </cell>
        </row>
        <row r="10">
          <cell r="A10" t="str">
            <v>IMPELC_FR</v>
          </cell>
          <cell r="C10" t="str">
            <v>ELC_I-FR</v>
          </cell>
          <cell r="D10">
            <v>28.948621689074873</v>
          </cell>
          <cell r="E10">
            <v>21.461746393207889</v>
          </cell>
          <cell r="F10">
            <v>27.079703987956822</v>
          </cell>
          <cell r="G10">
            <v>13.439561797966554</v>
          </cell>
          <cell r="H10">
            <v>7.9538543399328541</v>
          </cell>
          <cell r="I10">
            <v>6.0312803326040054</v>
          </cell>
        </row>
        <row r="11">
          <cell r="A11" t="str">
            <v>IMPELC_FR</v>
          </cell>
          <cell r="C11" t="str">
            <v>ELCS</v>
          </cell>
          <cell r="D11">
            <v>28.948621689074873</v>
          </cell>
          <cell r="E11">
            <v>21.461746393207889</v>
          </cell>
          <cell r="F11">
            <v>27.079703987956822</v>
          </cell>
          <cell r="G11">
            <v>13.439561797966554</v>
          </cell>
          <cell r="H11">
            <v>7.9538543399328541</v>
          </cell>
          <cell r="I11">
            <v>6.0312803326040054</v>
          </cell>
        </row>
        <row r="12">
          <cell r="A12" t="str">
            <v>RNWHYDR1</v>
          </cell>
          <cell r="C12" t="str">
            <v>HYDR</v>
          </cell>
          <cell r="D12">
            <v>66.632401240419966</v>
          </cell>
          <cell r="E12">
            <v>55.764002542958337</v>
          </cell>
          <cell r="F12">
            <v>65.549599388211305</v>
          </cell>
          <cell r="G12">
            <v>64.464842708551799</v>
          </cell>
          <cell r="H12">
            <v>62.384606731268036</v>
          </cell>
          <cell r="I12">
            <v>66.134970266737028</v>
          </cell>
        </row>
        <row r="13">
          <cell r="A13" t="str">
            <v>EXPELC_IT</v>
          </cell>
          <cell r="C13" t="str">
            <v>ELC_E-IT</v>
          </cell>
          <cell r="D13">
            <v>71.694108356154516</v>
          </cell>
          <cell r="E13">
            <v>35.362522019989306</v>
          </cell>
          <cell r="F13">
            <v>54.843266928169548</v>
          </cell>
          <cell r="G13">
            <v>31.042110278939582</v>
          </cell>
          <cell r="H13">
            <v>14.605271501570359</v>
          </cell>
          <cell r="I13">
            <v>21.635112923026117</v>
          </cell>
        </row>
        <row r="14">
          <cell r="A14" t="str">
            <v>IMPLNG</v>
          </cell>
          <cell r="C14" t="str">
            <v>LBIO</v>
          </cell>
          <cell r="G14">
            <v>2.1344421559010329</v>
          </cell>
          <cell r="H14">
            <v>2.1343648494649026</v>
          </cell>
          <cell r="I14">
            <v>2.1352093348198755</v>
          </cell>
        </row>
        <row r="15">
          <cell r="A15" t="str">
            <v>IMPLNG</v>
          </cell>
          <cell r="C15" t="str">
            <v>LNGA</v>
          </cell>
          <cell r="G15">
            <v>1.2448143805107561E-3</v>
          </cell>
          <cell r="H15">
            <v>1.3305686773670538E-3</v>
          </cell>
          <cell r="I15">
            <v>4.9087733950278984E-4</v>
          </cell>
        </row>
        <row r="16">
          <cell r="A16" t="str">
            <v>IMPURN1</v>
          </cell>
          <cell r="C16" t="str">
            <v>URN</v>
          </cell>
          <cell r="D16">
            <v>250.94817602591019</v>
          </cell>
          <cell r="E16">
            <v>253.29947142895455</v>
          </cell>
          <cell r="F16">
            <v>196.67670278269554</v>
          </cell>
          <cell r="G16">
            <v>204.44492387170413</v>
          </cell>
          <cell r="H16">
            <v>98.945483473031871</v>
          </cell>
        </row>
        <row r="17">
          <cell r="A17" t="str">
            <v>EXPELC_AT</v>
          </cell>
          <cell r="C17" t="str">
            <v>ELC_E-AT</v>
          </cell>
          <cell r="D17">
            <v>6.2295550882361228</v>
          </cell>
          <cell r="E17">
            <v>6.4225904221468547E-4</v>
          </cell>
          <cell r="F17">
            <v>7.0837029620235816E-4</v>
          </cell>
          <cell r="G17">
            <v>1.254208190767606E-4</v>
          </cell>
          <cell r="H17">
            <v>1.2604299493507607E-4</v>
          </cell>
          <cell r="I17">
            <v>9.3123749437008446E-5</v>
          </cell>
        </row>
        <row r="18">
          <cell r="A18" t="str">
            <v>EXPELC_FR</v>
          </cell>
          <cell r="C18" t="str">
            <v>ELC_E-FR</v>
          </cell>
          <cell r="D18">
            <v>12.753359164188618</v>
          </cell>
          <cell r="E18">
            <v>4.8630687880763467E-4</v>
          </cell>
          <cell r="F18">
            <v>4.6445885223585497E-4</v>
          </cell>
          <cell r="G18">
            <v>2.0359489660707079E-4</v>
          </cell>
          <cell r="H18">
            <v>5.2020117850608142E-4</v>
          </cell>
          <cell r="I18">
            <v>4.0719652367278848E-4</v>
          </cell>
        </row>
        <row r="19">
          <cell r="A19" t="str">
            <v>RNWWND1</v>
          </cell>
          <cell r="C19" t="str">
            <v>WND</v>
          </cell>
          <cell r="D19">
            <v>0.52019904850734799</v>
          </cell>
          <cell r="E19">
            <v>0.54147621845588467</v>
          </cell>
          <cell r="F19">
            <v>1.9595009394358509</v>
          </cell>
          <cell r="G19">
            <v>2.5199990971450772</v>
          </cell>
          <cell r="H19">
            <v>2.5199994855692456</v>
          </cell>
          <cell r="I19">
            <v>2.5200001788737119</v>
          </cell>
        </row>
        <row r="20">
          <cell r="A20" t="str">
            <v>RNWWND2</v>
          </cell>
          <cell r="C20" t="str">
            <v>WND</v>
          </cell>
          <cell r="D20">
            <v>1.3344669731998797E-3</v>
          </cell>
          <cell r="E20">
            <v>1.3396888096130564E-3</v>
          </cell>
          <cell r="F20">
            <v>1.380267782442121E-3</v>
          </cell>
          <cell r="G20">
            <v>2.9799976774168302</v>
          </cell>
          <cell r="H20">
            <v>5.3999954874325615</v>
          </cell>
          <cell r="I20">
            <v>5.3999996230455816</v>
          </cell>
        </row>
        <row r="21">
          <cell r="A21" t="str">
            <v>RNWMNR1</v>
          </cell>
          <cell r="C21" t="str">
            <v>MNR</v>
          </cell>
          <cell r="D21">
            <v>3.7779725534582416</v>
          </cell>
          <cell r="E21">
            <v>4.7600065515860646</v>
          </cell>
          <cell r="F21">
            <v>5.1133414742146037</v>
          </cell>
          <cell r="G21">
            <v>5.7022319505260963</v>
          </cell>
          <cell r="H21">
            <v>7.1940765389452288</v>
          </cell>
          <cell r="I21">
            <v>8.9999989097560356</v>
          </cell>
        </row>
        <row r="22">
          <cell r="A22" t="str">
            <v>RNWWND3</v>
          </cell>
          <cell r="C22" t="str">
            <v>WND</v>
          </cell>
          <cell r="D22">
            <v>1.1973786106650346E-3</v>
          </cell>
          <cell r="E22">
            <v>1.2020942985075649E-3</v>
          </cell>
          <cell r="F22">
            <v>1.2375379966546097E-3</v>
          </cell>
          <cell r="G22">
            <v>4.5683879438297541E-3</v>
          </cell>
          <cell r="H22">
            <v>7.5599781874680332</v>
          </cell>
          <cell r="I22">
            <v>7.5599994518332956</v>
          </cell>
        </row>
        <row r="23">
          <cell r="A23" t="str">
            <v>RNWMNR2</v>
          </cell>
          <cell r="C23" t="str">
            <v>MNR</v>
          </cell>
          <cell r="D23">
            <v>1.2938199015021785E-2</v>
          </cell>
          <cell r="E23">
            <v>4.759990080562206</v>
          </cell>
          <cell r="F23">
            <v>5.113332311133501</v>
          </cell>
          <cell r="G23">
            <v>5.7022278027871565</v>
          </cell>
          <cell r="H23">
            <v>7.1940705330649219</v>
          </cell>
          <cell r="I23">
            <v>8.9999981384537904</v>
          </cell>
        </row>
        <row r="24">
          <cell r="A24" t="str">
            <v>RNWWND4</v>
          </cell>
          <cell r="C24" t="str">
            <v>WND</v>
          </cell>
          <cell r="D24">
            <v>6.9202273024588832E-4</v>
          </cell>
          <cell r="E24">
            <v>6.947721660712213E-4</v>
          </cell>
          <cell r="F24">
            <v>7.088020587398638E-4</v>
          </cell>
          <cell r="G24">
            <v>7.3291238594126154E-4</v>
          </cell>
          <cell r="H24">
            <v>1.5721066018267852E-3</v>
          </cell>
          <cell r="I24">
            <v>10.47043314400463</v>
          </cell>
        </row>
        <row r="25">
          <cell r="A25" t="str">
            <v>RNWMNR3</v>
          </cell>
          <cell r="C25" t="str">
            <v>MNR</v>
          </cell>
          <cell r="D25">
            <v>7.1708391682361794E-3</v>
          </cell>
          <cell r="E25">
            <v>1.6301258775108165</v>
          </cell>
          <cell r="F25">
            <v>4.3659251788505715</v>
          </cell>
          <cell r="G25">
            <v>4.4302863532676859</v>
          </cell>
          <cell r="H25">
            <v>1.4498382431420587</v>
          </cell>
          <cell r="I25">
            <v>8.9999965242575612</v>
          </cell>
        </row>
        <row r="26">
          <cell r="A26" t="str">
            <v>IMPLFO1</v>
          </cell>
          <cell r="C26" t="str">
            <v>LFO</v>
          </cell>
          <cell r="D26">
            <v>101.74373461047914</v>
          </cell>
          <cell r="E26">
            <v>90.977724251321618</v>
          </cell>
          <cell r="F26">
            <v>79.741082449831609</v>
          </cell>
          <cell r="G26">
            <v>69.447242915173831</v>
          </cell>
          <cell r="H26">
            <v>35.426058286076533</v>
          </cell>
        </row>
        <row r="27">
          <cell r="A27" t="str">
            <v>RNWWND5</v>
          </cell>
          <cell r="C27" t="str">
            <v>WND</v>
          </cell>
          <cell r="D27">
            <v>5.8019846068735651E-4</v>
          </cell>
          <cell r="E27">
            <v>5.8245655904653039E-4</v>
          </cell>
          <cell r="F27">
            <v>5.9227991315294348E-4</v>
          </cell>
          <cell r="G27">
            <v>6.0319820007430532E-4</v>
          </cell>
          <cell r="H27">
            <v>1.0259614258076499E-3</v>
          </cell>
          <cell r="I27">
            <v>1.708891256547186E-3</v>
          </cell>
        </row>
        <row r="28">
          <cell r="A28" t="str">
            <v>IMPBNGA</v>
          </cell>
          <cell r="C28" t="str">
            <v>BIO</v>
          </cell>
          <cell r="E28">
            <v>0.51650043355767006</v>
          </cell>
          <cell r="F28">
            <v>1.167141414710434</v>
          </cell>
          <cell r="G28">
            <v>2.2314130239868923</v>
          </cell>
          <cell r="H28">
            <v>6.0928576465779765</v>
          </cell>
          <cell r="I28">
            <v>10.851517668429183</v>
          </cell>
        </row>
        <row r="29">
          <cell r="A29" t="str">
            <v>RNWGEO1</v>
          </cell>
          <cell r="C29" t="str">
            <v>GEO</v>
          </cell>
          <cell r="G29">
            <v>1.5999132137910811E-3</v>
          </cell>
          <cell r="H29">
            <v>1.3959942621014846E-3</v>
          </cell>
          <cell r="I29">
            <v>7.8517556274515616</v>
          </cell>
        </row>
        <row r="30">
          <cell r="A30" t="str">
            <v>RNWGEO2</v>
          </cell>
          <cell r="C30" t="str">
            <v>GEO</v>
          </cell>
          <cell r="G30">
            <v>1.2910454877466402E-3</v>
          </cell>
          <cell r="H30">
            <v>1.2394714857941937E-3</v>
          </cell>
          <cell r="I30">
            <v>5.7721773030837272E-3</v>
          </cell>
        </row>
        <row r="31">
          <cell r="A31" t="str">
            <v>RNWGEO3</v>
          </cell>
          <cell r="C31" t="str">
            <v>GEO</v>
          </cell>
          <cell r="G31">
            <v>9.1406965144973052E-4</v>
          </cell>
          <cell r="H31">
            <v>1.009527327572307E-3</v>
          </cell>
          <cell r="I31">
            <v>2.1464847822189616E-3</v>
          </cell>
        </row>
        <row r="32">
          <cell r="A32" t="str">
            <v>RNWGEO4</v>
          </cell>
          <cell r="C32" t="str">
            <v>GEO</v>
          </cell>
          <cell r="G32">
            <v>8.0956832224081952E-4</v>
          </cell>
          <cell r="H32">
            <v>9.0535971794732898E-4</v>
          </cell>
          <cell r="I32">
            <v>1.6677272384715783E-3</v>
          </cell>
        </row>
        <row r="33">
          <cell r="A33" t="str">
            <v>RNWGEO5</v>
          </cell>
          <cell r="C33" t="str">
            <v>GEO</v>
          </cell>
          <cell r="G33">
            <v>7.2844164415633344E-4</v>
          </cell>
          <cell r="H33">
            <v>8.26543031580869E-4</v>
          </cell>
          <cell r="I33">
            <v>1.375045576000153E-3</v>
          </cell>
        </row>
        <row r="34">
          <cell r="A34" t="str">
            <v>IMPGSL</v>
          </cell>
          <cell r="C34" t="str">
            <v>GSL</v>
          </cell>
          <cell r="D34">
            <v>79.771589548630814</v>
          </cell>
          <cell r="E34">
            <v>78.812452481371054</v>
          </cell>
          <cell r="F34">
            <v>73.637648699542851</v>
          </cell>
          <cell r="G34">
            <v>41.382591569548609</v>
          </cell>
          <cell r="H34">
            <v>5.4694049977453938</v>
          </cell>
        </row>
        <row r="35">
          <cell r="A35" t="str">
            <v>RNWWOD1</v>
          </cell>
          <cell r="C35" t="str">
            <v>WOD</v>
          </cell>
          <cell r="D35">
            <v>10.182338533563659</v>
          </cell>
          <cell r="E35">
            <v>11.152949583904425</v>
          </cell>
          <cell r="F35">
            <v>12.608866201028297</v>
          </cell>
          <cell r="G35">
            <v>15.03539457667411</v>
          </cell>
          <cell r="H35">
            <v>17.461922387206595</v>
          </cell>
          <cell r="I35">
            <v>17.461925223463769</v>
          </cell>
        </row>
        <row r="36">
          <cell r="A36" t="str">
            <v>RNWWOD2</v>
          </cell>
          <cell r="C36" t="str">
            <v>WOD</v>
          </cell>
          <cell r="D36">
            <v>7.4592153502344258</v>
          </cell>
          <cell r="E36">
            <v>8.0030391461344159</v>
          </cell>
          <cell r="F36">
            <v>8.8187749540738807</v>
          </cell>
          <cell r="G36">
            <v>10.178335330768116</v>
          </cell>
          <cell r="H36">
            <v>10.230788074032802</v>
          </cell>
          <cell r="I36">
            <v>7.6165769827305123</v>
          </cell>
        </row>
        <row r="37">
          <cell r="A37" t="str">
            <v>RNWWOD3</v>
          </cell>
          <cell r="C37" t="str">
            <v>WOD</v>
          </cell>
          <cell r="D37">
            <v>2.6225271310647678</v>
          </cell>
          <cell r="E37">
            <v>3.2650028335129506</v>
          </cell>
          <cell r="F37">
            <v>4.2287172582672428</v>
          </cell>
          <cell r="G37">
            <v>5.8349087585911033</v>
          </cell>
          <cell r="H37">
            <v>6.3806228562585225</v>
          </cell>
          <cell r="I37">
            <v>4.2596744542171034</v>
          </cell>
        </row>
        <row r="38">
          <cell r="A38" t="str">
            <v>RNWWOD4</v>
          </cell>
          <cell r="C38" t="str">
            <v>WOD</v>
          </cell>
          <cell r="D38">
            <v>16.96754356358063</v>
          </cell>
          <cell r="E38">
            <v>16.921785460933098</v>
          </cell>
          <cell r="F38">
            <v>16.853157743196441</v>
          </cell>
          <cell r="G38">
            <v>16.738776693192026</v>
          </cell>
          <cell r="H38">
            <v>13.733943182491933</v>
          </cell>
          <cell r="I38">
            <v>21.182980355296163</v>
          </cell>
        </row>
        <row r="39">
          <cell r="A39" t="str">
            <v>RNWWOD5</v>
          </cell>
          <cell r="C39" t="str">
            <v>WOD</v>
          </cell>
          <cell r="D39">
            <v>7.5383697391309212</v>
          </cell>
          <cell r="E39">
            <v>6.6780830737598906</v>
          </cell>
          <cell r="F39">
            <v>3.5113563651432025</v>
          </cell>
          <cell r="G39">
            <v>3.0159615429609242E-3</v>
          </cell>
          <cell r="H39">
            <v>1.3750964058137146E-3</v>
          </cell>
          <cell r="I39">
            <v>13.234509814826703</v>
          </cell>
        </row>
        <row r="40">
          <cell r="A40" t="str">
            <v>RNNWWST1</v>
          </cell>
          <cell r="C40" t="str">
            <v>WSTNREN</v>
          </cell>
          <cell r="D40">
            <v>35.611747604935957</v>
          </cell>
          <cell r="E40">
            <v>35.88238379906106</v>
          </cell>
          <cell r="F40">
            <v>35.489473315798371</v>
          </cell>
          <cell r="G40">
            <v>35.039965778475207</v>
          </cell>
          <cell r="H40">
            <v>35.159454387402675</v>
          </cell>
          <cell r="I40">
            <v>35.603177710881141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16.523390191070412</v>
          </cell>
          <cell r="F41">
            <v>32.502923606720501</v>
          </cell>
          <cell r="G41">
            <v>40.640680175151516</v>
          </cell>
          <cell r="H41">
            <v>84.697928694631329</v>
          </cell>
          <cell r="I41">
            <v>135.83961571875071</v>
          </cell>
        </row>
        <row r="42">
          <cell r="A42" t="str">
            <v>IMPHFO1</v>
          </cell>
          <cell r="C42" t="str">
            <v>HFO</v>
          </cell>
          <cell r="D42">
            <v>2.7763695287655752</v>
          </cell>
          <cell r="E42">
            <v>4.5360462078906965E-4</v>
          </cell>
          <cell r="F42">
            <v>1.2638105336039561E-3</v>
          </cell>
          <cell r="G42">
            <v>6.2940456266296415E-4</v>
          </cell>
          <cell r="H42">
            <v>1.1402027854012001E-3</v>
          </cell>
        </row>
        <row r="43">
          <cell r="A43" t="str">
            <v>RNWHYDD1</v>
          </cell>
          <cell r="C43" t="str">
            <v>HYDD</v>
          </cell>
          <cell r="D43">
            <v>66.745680618481003</v>
          </cell>
          <cell r="E43">
            <v>49.798800582560624</v>
          </cell>
          <cell r="F43">
            <v>68.535744146604159</v>
          </cell>
          <cell r="G43">
            <v>70.234430985325034</v>
          </cell>
          <cell r="H43">
            <v>72.92859260971376</v>
          </cell>
          <cell r="I43">
            <v>69.178231973605406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2.561411896817519</v>
          </cell>
          <cell r="H44">
            <v>1.6108862395417027</v>
          </cell>
        </row>
        <row r="45">
          <cell r="A45" t="str">
            <v>IMPBDS</v>
          </cell>
          <cell r="C45" t="str">
            <v>BDS</v>
          </cell>
          <cell r="D45">
            <v>2.6171176480733624</v>
          </cell>
          <cell r="E45">
            <v>2.8150704113732399</v>
          </cell>
          <cell r="F45">
            <v>2.4656509313096846</v>
          </cell>
          <cell r="G45">
            <v>3.2673102340645319</v>
          </cell>
          <cell r="H45">
            <v>3.2683795383971646</v>
          </cell>
          <cell r="I45">
            <v>17.414171153260714</v>
          </cell>
        </row>
        <row r="46">
          <cell r="A46" t="str">
            <v>IMPCOA1</v>
          </cell>
          <cell r="C46" t="str">
            <v>COA</v>
          </cell>
          <cell r="D46">
            <v>3.6600017572083106</v>
          </cell>
          <cell r="E46">
            <v>3.564717580380496</v>
          </cell>
          <cell r="F46">
            <v>9.9983637000937691E-3</v>
          </cell>
          <cell r="G46">
            <v>1.4745878237398856E-3</v>
          </cell>
          <cell r="H46">
            <v>8.6286796050244626E-4</v>
          </cell>
          <cell r="I46">
            <v>2.36155488088264E-4</v>
          </cell>
        </row>
        <row r="47">
          <cell r="A47" t="str">
            <v>IMPETH</v>
          </cell>
          <cell r="C47" t="str">
            <v>ETH</v>
          </cell>
          <cell r="D47">
            <v>4.4341501839147233</v>
          </cell>
          <cell r="E47">
            <v>4.5639953709493088</v>
          </cell>
          <cell r="F47">
            <v>4.2627754478786839</v>
          </cell>
          <cell r="G47">
            <v>2.3968482007029932</v>
          </cell>
          <cell r="H47">
            <v>4.8692525457224658</v>
          </cell>
          <cell r="I47">
            <v>4.4533792698002266</v>
          </cell>
        </row>
        <row r="48">
          <cell r="A48" t="str">
            <v>IMPELC_DE</v>
          </cell>
          <cell r="C48" t="str">
            <v>ELC_I-DE</v>
          </cell>
          <cell r="D48">
            <v>46.398476178283573</v>
          </cell>
          <cell r="E48">
            <v>19.304085562789741</v>
          </cell>
          <cell r="F48">
            <v>16.641383936500688</v>
          </cell>
          <cell r="G48">
            <v>9.7218224725720415</v>
          </cell>
          <cell r="H48">
            <v>11.046977422775223</v>
          </cell>
          <cell r="I48">
            <v>7.5829768913025086</v>
          </cell>
        </row>
        <row r="49">
          <cell r="A49" t="str">
            <v>IMPELC_DE</v>
          </cell>
          <cell r="C49" t="str">
            <v>ELCS</v>
          </cell>
          <cell r="D49">
            <v>46.398476178283573</v>
          </cell>
          <cell r="E49">
            <v>19.304085562789741</v>
          </cell>
          <cell r="F49">
            <v>16.641383936500688</v>
          </cell>
          <cell r="G49">
            <v>9.7218224725720415</v>
          </cell>
          <cell r="H49">
            <v>11.046977422775223</v>
          </cell>
          <cell r="I49">
            <v>7.5829768913025086</v>
          </cell>
        </row>
        <row r="50">
          <cell r="A50" t="str">
            <v>RNWWST1</v>
          </cell>
          <cell r="C50" t="str">
            <v>WSTREN</v>
          </cell>
          <cell r="D50">
            <v>33.781107761982696</v>
          </cell>
          <cell r="E50">
            <v>33.781101100675755</v>
          </cell>
          <cell r="F50">
            <v>33.781100942360069</v>
          </cell>
          <cell r="G50">
            <v>33.781105605823406</v>
          </cell>
          <cell r="H50">
            <v>33.781122731717495</v>
          </cell>
          <cell r="I50">
            <v>33.789891130300077</v>
          </cell>
        </row>
        <row r="51">
          <cell r="A51" t="str">
            <v>IMPNGA1</v>
          </cell>
          <cell r="C51" t="str">
            <v>NGA</v>
          </cell>
          <cell r="D51">
            <v>117.08458509157244</v>
          </cell>
          <cell r="E51">
            <v>106.72000032714355</v>
          </cell>
          <cell r="F51">
            <v>116.18908935505156</v>
          </cell>
          <cell r="G51">
            <v>106.47983372244531</v>
          </cell>
          <cell r="H51">
            <v>82.633780409539597</v>
          </cell>
          <cell r="I51">
            <v>44.007253278820464</v>
          </cell>
        </row>
        <row r="52">
          <cell r="A52" t="str">
            <v>IMPELC_IT</v>
          </cell>
          <cell r="C52" t="str">
            <v>ELC_I-IT</v>
          </cell>
          <cell r="D52">
            <v>6.7990985097970817</v>
          </cell>
          <cell r="E52">
            <v>4.0990606915707365E-4</v>
          </cell>
          <cell r="F52">
            <v>3.5238372199161428E-4</v>
          </cell>
          <cell r="G52">
            <v>1.3804428100435979E-4</v>
          </cell>
          <cell r="H52">
            <v>1.5369468687808328E-4</v>
          </cell>
          <cell r="I52">
            <v>1.0653036541640697E-4</v>
          </cell>
        </row>
        <row r="53">
          <cell r="A53" t="str">
            <v>IMPELC_IT</v>
          </cell>
          <cell r="C53" t="str">
            <v>ELCS</v>
          </cell>
          <cell r="D53">
            <v>6.7990985097970817</v>
          </cell>
          <cell r="E53">
            <v>4.0990606915707365E-4</v>
          </cell>
          <cell r="F53">
            <v>3.5238372199161428E-4</v>
          </cell>
          <cell r="G53">
            <v>1.3804428100435979E-4</v>
          </cell>
          <cell r="H53">
            <v>1.5369468687808328E-4</v>
          </cell>
          <cell r="I53">
            <v>1.0653036541640697E-4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3.2682047164136381</v>
          </cell>
          <cell r="E4">
            <v>3.8319837075916494</v>
          </cell>
          <cell r="F4">
            <v>3.7315255288175075</v>
          </cell>
          <cell r="G4">
            <v>3.8854268770357865</v>
          </cell>
          <cell r="H4">
            <v>4.1389613235787639</v>
          </cell>
          <cell r="I4">
            <v>4.4891539665154481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3.2682047164136381</v>
          </cell>
          <cell r="E5">
            <v>3.8319837075916494</v>
          </cell>
          <cell r="F5">
            <v>3.7315255288175075</v>
          </cell>
          <cell r="G5">
            <v>3.8854268770357865</v>
          </cell>
          <cell r="H5">
            <v>4.1389613235787639</v>
          </cell>
          <cell r="I5">
            <v>4.4891539665154481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/>
          <cell r="F6">
            <v>2.0251070363571785E-3</v>
          </cell>
          <cell r="G6">
            <v>2.2482173606933904E-3</v>
          </cell>
          <cell r="H6">
            <v>2.2029679700763015E-3</v>
          </cell>
          <cell r="I6">
            <v>2.3420213963010182E-3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2.0246433266529022E-3</v>
          </cell>
          <cell r="G7">
            <v>2.247768158712755E-3</v>
          </cell>
          <cell r="H7">
            <v>2.2028466158703461E-3</v>
          </cell>
          <cell r="I7">
            <v>2.3415818378959086E-3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1.43305634498212E-5</v>
          </cell>
          <cell r="E8">
            <v>3.2908334655095398E-4</v>
          </cell>
          <cell r="F8">
            <v>1.96555425477628E-5</v>
          </cell>
          <cell r="G8">
            <v>1.11280911099169E-7</v>
          </cell>
          <cell r="H8">
            <v>1.8862450021221101E-4</v>
          </cell>
          <cell r="I8">
            <v>1.5395047742684001E-4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1.43305634498212E-5</v>
          </cell>
          <cell r="E9">
            <v>3.4341391000077502E-4</v>
          </cell>
          <cell r="F9">
            <v>3.6306945254853802E-4</v>
          </cell>
          <cell r="G9">
            <v>3.63180733459637E-4</v>
          </cell>
          <cell r="H9">
            <v>3.6311171646026899E-4</v>
          </cell>
          <cell r="I9">
            <v>3.63143985639041E-4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8.1667464082171695E-2</v>
          </cell>
          <cell r="G10">
            <v>8.0853196018392304E-2</v>
          </cell>
          <cell r="H10">
            <v>0.11051340652705501</v>
          </cell>
          <cell r="I10">
            <v>3.6532555211499E-2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2.8960093646160185E-3</v>
          </cell>
          <cell r="G11">
            <v>2.9818199950045351E-3</v>
          </cell>
          <cell r="H11">
            <v>4.3499957888308736E-3</v>
          </cell>
          <cell r="I11">
            <v>1.5157123970728304E-3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1.4480046823080082E-3</v>
          </cell>
          <cell r="G12">
            <v>1.4335673052906423E-3</v>
          </cell>
          <cell r="H12">
            <v>1.9594575625364306E-3</v>
          </cell>
          <cell r="I12">
            <v>6.4774034062941416E-4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2.8960093646160185E-3</v>
          </cell>
          <cell r="G13">
            <v>2.9818199950045351E-3</v>
          </cell>
          <cell r="H13">
            <v>4.3499957888308736E-3</v>
          </cell>
          <cell r="I13">
            <v>1.5157123970728304E-3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1.3934332446329599E-6</v>
          </cell>
          <cell r="F14">
            <v>2.2876372378561501E-4</v>
          </cell>
          <cell r="G14">
            <v>8.4023166124539899E-7</v>
          </cell>
          <cell r="H14">
            <v>4.4683652852757503E-6</v>
          </cell>
          <cell r="I14">
            <v>5.8111374497665199E-7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1.3934332446329599E-6</v>
          </cell>
          <cell r="F15">
            <v>2.3011993335792451E-4</v>
          </cell>
          <cell r="G15">
            <v>2.3081671161250444E-4</v>
          </cell>
          <cell r="H15">
            <v>3.3486423101612912E-4</v>
          </cell>
          <cell r="I15">
            <v>1.2618650852398334E-4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0.46151819217954226</v>
          </cell>
          <cell r="E16">
            <v>0.54457525649367033</v>
          </cell>
          <cell r="F16">
            <v>0.54458343103253748</v>
          </cell>
          <cell r="G16">
            <v>0.54461091394849626</v>
          </cell>
          <cell r="H16">
            <v>0.54465586020622714</v>
          </cell>
          <cell r="I16">
            <v>0.54471130374514998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0.46151819217954226</v>
          </cell>
          <cell r="E17">
            <v>0.54457525649367033</v>
          </cell>
          <cell r="F17">
            <v>0.54458343103253748</v>
          </cell>
          <cell r="G17">
            <v>0.54461091394849626</v>
          </cell>
          <cell r="H17">
            <v>0.54465586020622714</v>
          </cell>
          <cell r="I17">
            <v>0.54471130374514998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0.62578737922649752</v>
          </cell>
          <cell r="E18">
            <v>0.73757371082664192</v>
          </cell>
          <cell r="F18">
            <v>0.7363381602693464</v>
          </cell>
          <cell r="G18">
            <v>0.73430685026763531</v>
          </cell>
          <cell r="H18">
            <v>0.73026484049996909</v>
          </cell>
          <cell r="I18">
            <v>0.72628173832686749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7.5038598390258201E-3</v>
          </cell>
          <cell r="F19">
            <v>2.8106062782644299E-5</v>
          </cell>
          <cell r="G19">
            <v>3.2143231305748901E-3</v>
          </cell>
          <cell r="H19">
            <v>1.32236766303611E-2</v>
          </cell>
          <cell r="I19">
            <v>2.5945875870218401E-2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3.7363601660107354E-2</v>
          </cell>
          <cell r="F20">
            <v>3.7388026171776188E-2</v>
          </cell>
          <cell r="G20">
            <v>4.0597564631988457E-2</v>
          </cell>
          <cell r="H20">
            <v>4.1580575466535694E-2</v>
          </cell>
          <cell r="I20">
            <v>4.660661138130516E-2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2.5326227846640058E-4</v>
          </cell>
          <cell r="H21">
            <v>3.9718486185231231E-4</v>
          </cell>
          <cell r="I21">
            <v>1.2171563204748225E-4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2.5373972707783468E-4</v>
          </cell>
          <cell r="H22">
            <v>3.9925062666321787E-4</v>
          </cell>
          <cell r="I22">
            <v>1.2197476089602035E-4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5.0700200554423477E-4</v>
          </cell>
          <cell r="H23">
            <v>7.9643548851552975E-4</v>
          </cell>
          <cell r="I23">
            <v>2.4369039294350252E-4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0.52047002354096061</v>
          </cell>
          <cell r="E24">
            <v>0.59724077132793496</v>
          </cell>
          <cell r="F24">
            <v>0.2954552650062327</v>
          </cell>
          <cell r="G24">
            <v>0.27707305335748333</v>
          </cell>
          <cell r="H24">
            <v>0.23309342689162965</v>
          </cell>
          <cell r="I24">
            <v>9.2861911164750663E-2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1.0409400470819201</v>
          </cell>
          <cell r="E25">
            <v>1.1944815426558701</v>
          </cell>
          <cell r="F25">
            <v>0.59091053001246552</v>
          </cell>
          <cell r="G25">
            <v>0.554146106714967</v>
          </cell>
          <cell r="H25">
            <v>0.46618685378325925</v>
          </cell>
          <cell r="I25">
            <v>0.18572382232950135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5.1160947955178901E-3</v>
          </cell>
          <cell r="F26">
            <v>4.0692254560637698E-7</v>
          </cell>
          <cell r="G26">
            <v>4.6499173706096301E-7</v>
          </cell>
          <cell r="H26">
            <v>6.8543114717848604E-3</v>
          </cell>
          <cell r="I26">
            <v>1.1860606966514E-7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4.0438051479553955E-2</v>
          </cell>
          <cell r="F27">
            <v>2.8900510248001401E-2</v>
          </cell>
          <cell r="G27">
            <v>2.8887785853050362E-2</v>
          </cell>
          <cell r="H27">
            <v>1.5939302336701582E-2</v>
          </cell>
          <cell r="I27">
            <v>8.4493997589332685E-3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4.3871541526825029</v>
          </cell>
          <cell r="E28">
            <v>4.3870259568988388</v>
          </cell>
          <cell r="F28">
            <v>4.2472643147478042</v>
          </cell>
          <cell r="G28">
            <v>3.7841551170094769</v>
          </cell>
          <cell r="H28">
            <v>3.437861289700249</v>
          </cell>
          <cell r="I28">
            <v>1.3284822440739774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6.0932696565034776</v>
          </cell>
          <cell r="E29">
            <v>6.0930916068039407</v>
          </cell>
          <cell r="F29">
            <v>5.8989782149275056</v>
          </cell>
          <cell r="G29">
            <v>5.2557709958464951</v>
          </cell>
          <cell r="H29">
            <v>4.7748073468059031</v>
          </cell>
          <cell r="I29">
            <v>1.8451142278805246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1.03188871494063E-6</v>
          </cell>
          <cell r="F30">
            <v>2.88532643366782E-7</v>
          </cell>
          <cell r="G30">
            <v>3.7375025228245699E-7</v>
          </cell>
          <cell r="H30">
            <v>0.11474913215370799</v>
          </cell>
          <cell r="I30">
            <v>9.3737893098672494E-8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0.35442904132010045</v>
          </cell>
          <cell r="F31">
            <v>0.35441863226461023</v>
          </cell>
          <cell r="G31">
            <v>0.35441444098562991</v>
          </cell>
          <cell r="H31">
            <v>0.27823424306116057</v>
          </cell>
          <cell r="I31">
            <v>0.13965709097731849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2.6564181764861673E-2</v>
          </cell>
          <cell r="I32">
            <v>3.2026933039700133E-2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2.6832506833193617E-2</v>
          </cell>
          <cell r="I33">
            <v>3.2350437413838508E-2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5.9667373212861596E-7</v>
          </cell>
          <cell r="H34">
            <v>3.3533780108124002E-3</v>
          </cell>
          <cell r="I34">
            <v>7.6064657730738305E-5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5.9667373212861596E-7</v>
          </cell>
          <cell r="H35">
            <v>3.35579589371634E-3</v>
          </cell>
          <cell r="I35">
            <v>3.43186055144708E-3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6.1735448393470609</v>
          </cell>
          <cell r="E36">
            <v>6.7456155806347047</v>
          </cell>
          <cell r="F36">
            <v>6.1727520735509742</v>
          </cell>
          <cell r="G36">
            <v>4.7904090294746515</v>
          </cell>
          <cell r="H36">
            <v>2.2937615190374383</v>
          </cell>
          <cell r="I36">
            <v>0.36626111566518671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8.5743678324264607</v>
          </cell>
          <cell r="E37">
            <v>9.3689105286593222</v>
          </cell>
          <cell r="F37">
            <v>8.5732667688208011</v>
          </cell>
          <cell r="G37">
            <v>6.6533458742703493</v>
          </cell>
          <cell r="H37">
            <v>3.1857798875520014</v>
          </cell>
          <cell r="I37">
            <v>0.50869599397942566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1.5723025198682801E-4</v>
          </cell>
          <cell r="E38">
            <v>4.2875288714729003E-2</v>
          </cell>
          <cell r="F38">
            <v>1.8092023275099501E-6</v>
          </cell>
          <cell r="G38">
            <v>1.28500520911788E-6</v>
          </cell>
          <cell r="H38">
            <v>3.98491935090724E-2</v>
          </cell>
          <cell r="I38">
            <v>1.14724850253972E-6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0.47857750806909882</v>
          </cell>
          <cell r="E39">
            <v>0.52145267107154725</v>
          </cell>
          <cell r="F39">
            <v>0.52128030268471692</v>
          </cell>
          <cell r="G39">
            <v>0.52126982909950081</v>
          </cell>
          <cell r="H39">
            <v>0.17975506158428489</v>
          </cell>
          <cell r="I39">
            <v>3.2183542132761908E-2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5.1850538863116906</v>
          </cell>
          <cell r="E40">
            <v>5.5675578190905393</v>
          </cell>
          <cell r="F40">
            <v>5.634306552211771</v>
          </cell>
          <cell r="G40">
            <v>8.6163314662372219</v>
          </cell>
          <cell r="H40">
            <v>9.5926640922112263</v>
          </cell>
          <cell r="I40">
            <v>13.881370762389761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5.1850538863116906</v>
          </cell>
          <cell r="E41">
            <v>5.5675578190905393</v>
          </cell>
          <cell r="F41">
            <v>5.634306552211771</v>
          </cell>
          <cell r="G41">
            <v>8.6163314662372219</v>
          </cell>
          <cell r="H41">
            <v>9.5926640922112263</v>
          </cell>
          <cell r="I41">
            <v>13.881370762389761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5.6086392884150884</v>
          </cell>
          <cell r="E42">
            <v>6.0095197514555387</v>
          </cell>
          <cell r="F42">
            <v>6.0621323477836668</v>
          </cell>
          <cell r="G42">
            <v>9.2214743902195035</v>
          </cell>
          <cell r="H42">
            <v>10.158736523135453</v>
          </cell>
          <cell r="I42">
            <v>14.611969223568178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3.83979845263571E-2</v>
          </cell>
          <cell r="F43">
            <v>6.8260917537576904E-2</v>
          </cell>
          <cell r="G43">
            <v>0.192568126335664</v>
          </cell>
          <cell r="H43">
            <v>0.218680466815111</v>
          </cell>
          <cell r="I43">
            <v>0.94925685215158295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0.32487030542736212</v>
          </cell>
          <cell r="F44">
            <v>0.34235975651628303</v>
          </cell>
          <cell r="G44">
            <v>0.50104432188955705</v>
          </cell>
          <cell r="H44">
            <v>0.58187571247466185</v>
          </cell>
          <cell r="I44">
            <v>1.1950397911022526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1.0615091898434024E-4</v>
          </cell>
          <cell r="G45">
            <v>1.256783671503246E-4</v>
          </cell>
          <cell r="H45">
            <v>2.64173280302097E-4</v>
          </cell>
          <cell r="I45">
            <v>1.277280623347518E-4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1.0615746128862463E-4</v>
          </cell>
          <cell r="G46">
            <v>1.2569820982290879E-4</v>
          </cell>
          <cell r="H46">
            <v>2.6420054623717796E-4</v>
          </cell>
          <cell r="I46">
            <v>1.2772936729358732E-4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1.3966924473759501E-5</v>
          </cell>
          <cell r="E47">
            <v>3.4496611509318499E-7</v>
          </cell>
          <cell r="F47">
            <v>3.6295336622848598E-5</v>
          </cell>
          <cell r="G47">
            <v>1.66773861093916E-5</v>
          </cell>
          <cell r="H47">
            <v>2.6549331355714601E-5</v>
          </cell>
          <cell r="I47">
            <v>1.5844115069140098E-5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1.3971264313820004E-5</v>
          </cell>
          <cell r="E48">
            <v>5.3655040453620421E-7</v>
          </cell>
          <cell r="F48">
            <v>3.6671530102527007E-5</v>
          </cell>
          <cell r="G48">
            <v>3.6933884243450102E-5</v>
          </cell>
          <cell r="H48">
            <v>7.5265196024990191E-5</v>
          </cell>
          <cell r="I48">
            <v>3.3318634569023699E-5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5.4452969793403055E-2</v>
          </cell>
          <cell r="F49">
            <v>7.0514738398125276E-2</v>
          </cell>
          <cell r="G49">
            <v>0.11352435814863185</v>
          </cell>
          <cell r="H49">
            <v>0.25171561004205145</v>
          </cell>
          <cell r="I49">
            <v>0.45636246701777544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2.0319827088263769</v>
          </cell>
          <cell r="E50">
            <v>3.8269937286259141</v>
          </cell>
          <cell r="F50">
            <v>4.1138369048298893</v>
          </cell>
          <cell r="G50">
            <v>4.1327807161071934</v>
          </cell>
          <cell r="H50">
            <v>3.6022488784014239</v>
          </cell>
          <cell r="I50">
            <v>3.237173106088489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1.7876557150441477</v>
          </cell>
          <cell r="E51">
            <v>3.5391862455573806</v>
          </cell>
          <cell r="F51">
            <v>3.5698316618498955</v>
          </cell>
          <cell r="G51">
            <v>3.3273037665254268</v>
          </cell>
          <cell r="H51">
            <v>2.5503876269905756</v>
          </cell>
          <cell r="I51">
            <v>1.9983815853899696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4.5203633984752614</v>
          </cell>
          <cell r="E52">
            <v>1.8953043709123363</v>
          </cell>
          <cell r="F52">
            <v>1.8953047080731584</v>
          </cell>
          <cell r="G52">
            <v>1.8953051690463267</v>
          </cell>
          <cell r="H52">
            <v>1.8953067196982099</v>
          </cell>
          <cell r="I52">
            <v>1.8953098177662053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0.35008166862323103</v>
          </cell>
          <cell r="F53">
            <v>0.38254494573142173</v>
          </cell>
          <cell r="G53">
            <v>0.44347514382517161</v>
          </cell>
          <cell r="H53">
            <v>1.032669423247258</v>
          </cell>
          <cell r="I53">
            <v>1.3878416859941207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9.2187300637130249</v>
          </cell>
          <cell r="E54">
            <v>10.68446047109636</v>
          </cell>
          <cell r="F54">
            <v>11.064398725214028</v>
          </cell>
          <cell r="G54">
            <v>10.892105261246005</v>
          </cell>
          <cell r="H54">
            <v>10.179593198690799</v>
          </cell>
          <cell r="I54">
            <v>9.7187057205473177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0.62767255876113304</v>
          </cell>
          <cell r="E55">
            <v>3.2240312137146399E-2</v>
          </cell>
          <cell r="F55">
            <v>2.9896532713372601E-3</v>
          </cell>
          <cell r="G55">
            <v>7.9174591595742895E-3</v>
          </cell>
          <cell r="H55">
            <v>4.6517548456492197E-2</v>
          </cell>
          <cell r="I55">
            <v>4.22025537348103E-2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0.62767255876113304</v>
          </cell>
          <cell r="E56">
            <v>0.65991287089827999</v>
          </cell>
          <cell r="F56">
            <v>0.66290252416961704</v>
          </cell>
          <cell r="G56">
            <v>0.67081998332919102</v>
          </cell>
          <cell r="H56">
            <v>0.727811052713766</v>
          </cell>
          <cell r="I56">
            <v>0.77001360644857597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1.3921391028000149E-2</v>
          </cell>
          <cell r="E57">
            <v>1.6157923815257043E-3</v>
          </cell>
          <cell r="F57">
            <v>8.1663180427328542E-3</v>
          </cell>
          <cell r="G57">
            <v>0.12528084162692216</v>
          </cell>
          <cell r="H57">
            <v>0.28716329798664181</v>
          </cell>
          <cell r="I57">
            <v>0.26830791091571748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1.4164822923189324E-2</v>
          </cell>
          <cell r="E58">
            <v>1.6167922449239823E-3</v>
          </cell>
          <cell r="F58">
            <v>8.1501250355956664E-3</v>
          </cell>
          <cell r="G58">
            <v>0.12068100442560552</v>
          </cell>
          <cell r="H58">
            <v>0.24900221304531178</v>
          </cell>
          <cell r="I58">
            <v>0.25121067747937809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2.8086213951189452E-2</v>
          </cell>
          <cell r="E59">
            <v>3.2325846264496844E-3</v>
          </cell>
          <cell r="F59">
            <v>1.6316443078328503E-2</v>
          </cell>
          <cell r="G59">
            <v>0.24596184605252761</v>
          </cell>
          <cell r="H59">
            <v>0.53616551103195342</v>
          </cell>
          <cell r="I59">
            <v>0.51951858839509579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73.238314130862818</v>
          </cell>
          <cell r="E60">
            <v>78.632927865178132</v>
          </cell>
          <cell r="F60">
            <v>79.049578963914684</v>
          </cell>
          <cell r="G60">
            <v>77.789914879162865</v>
          </cell>
          <cell r="H60">
            <v>73.875201176200264</v>
          </cell>
          <cell r="I60">
            <v>70.002192429344774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6.9641920564119975</v>
          </cell>
          <cell r="F61">
            <v>6.9632343299672099</v>
          </cell>
          <cell r="G61">
            <v>9.7726327658178977</v>
          </cell>
          <cell r="H61">
            <v>15.320636173607403</v>
          </cell>
          <cell r="I61">
            <v>23.742463106077356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6.1735448393470609</v>
          </cell>
          <cell r="E62">
            <v>6.7456155806347047</v>
          </cell>
          <cell r="F62">
            <v>6.1727520735509742</v>
          </cell>
          <cell r="G62">
            <v>4.7904090294746515</v>
          </cell>
          <cell r="H62">
            <v>2.2937615190374383</v>
          </cell>
          <cell r="I62">
            <v>0.36626111566518671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5.6049989988205136E-4</v>
          </cell>
          <cell r="H63">
            <v>1.1491916304356513E-3</v>
          </cell>
          <cell r="I63">
            <v>1.1639748583946827E-3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5.5539006125982269</v>
          </cell>
          <cell r="E64">
            <v>6.015935962204165</v>
          </cell>
          <cell r="F64">
            <v>6.0161469391996905</v>
          </cell>
          <cell r="G64">
            <v>8.0050329526109447</v>
          </cell>
          <cell r="H64">
            <v>8.0050419167953777</v>
          </cell>
          <cell r="I64">
            <v>8.0050637348325822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2.394034720932237</v>
          </cell>
          <cell r="E65">
            <v>1.9715023515266722E-4</v>
          </cell>
          <cell r="F65">
            <v>2.2728604550027733</v>
          </cell>
          <cell r="G65">
            <v>1.9208677847841773</v>
          </cell>
          <cell r="H65">
            <v>1.1999384232249188</v>
          </cell>
          <cell r="I65">
            <v>0.62778791143652224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1.2230659988139974</v>
          </cell>
          <cell r="E66">
            <v>1.3407661620302185</v>
          </cell>
          <cell r="F66">
            <v>1.3530118233933908</v>
          </cell>
          <cell r="G66">
            <v>1.4878494178643569</v>
          </cell>
          <cell r="H66">
            <v>3.4273196555742782</v>
          </cell>
          <cell r="I66">
            <v>5.8726591534239425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4.2612051402096389</v>
          </cell>
          <cell r="E67">
            <v>4.617648453537389</v>
          </cell>
          <cell r="F67">
            <v>4.8253399446303211</v>
          </cell>
          <cell r="G67">
            <v>5.200068830124791</v>
          </cell>
          <cell r="H67">
            <v>5.8581371928287069</v>
          </cell>
          <cell r="I67">
            <v>8.4148703478579687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1.8770703243106102</v>
          </cell>
          <cell r="E68">
            <v>2.1600822641051951</v>
          </cell>
          <cell r="F68">
            <v>2.1525821540800965</v>
          </cell>
          <cell r="G68">
            <v>2.2252809745027906</v>
          </cell>
          <cell r="H68">
            <v>2.3001291952948368</v>
          </cell>
          <cell r="I68">
            <v>2.1208364477055519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0.68564895643402235</v>
          </cell>
          <cell r="E69">
            <v>0.74268883155779031</v>
          </cell>
          <cell r="F69">
            <v>0.64807754198994805</v>
          </cell>
          <cell r="G69">
            <v>2.105125744701863</v>
          </cell>
          <cell r="H69">
            <v>2.1999041976642162</v>
          </cell>
          <cell r="I69">
            <v>4.8565423601736074E-2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0.62699353614774078</v>
          </cell>
          <cell r="E70">
            <v>0.68733145671063567</v>
          </cell>
          <cell r="F70">
            <v>0.68636826331569389</v>
          </cell>
          <cell r="G70">
            <v>0.7008088823583829</v>
          </cell>
          <cell r="H70">
            <v>3.9748587123674448</v>
          </cell>
          <cell r="I70">
            <v>4.2097397558196592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2.1960825948189261E-3</v>
          </cell>
          <cell r="H71">
            <v>2.9984983562084356E-3</v>
          </cell>
          <cell r="I71">
            <v>5.1898809639847282E-4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24.189714831824112</v>
          </cell>
          <cell r="E72">
            <v>25.326919976551423</v>
          </cell>
          <cell r="F72">
            <v>24.562026298500239</v>
          </cell>
          <cell r="G72">
            <v>24.442556201725399</v>
          </cell>
          <cell r="H72">
            <v>23.204676676441252</v>
          </cell>
          <cell r="I72">
            <v>14.620352592423931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1.3124480981994285E-3</v>
          </cell>
          <cell r="G73">
            <v>1.180068285185677E-3</v>
          </cell>
          <cell r="H73">
            <v>1.0346448113989078E-2</v>
          </cell>
          <cell r="I73">
            <v>4.0335520640469892E-3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1.4100650110650399</v>
          </cell>
          <cell r="E74">
            <v>1.5273698924532209</v>
          </cell>
          <cell r="F74">
            <v>1.5415500610379416</v>
          </cell>
          <cell r="G74">
            <v>1.2977704882363428</v>
          </cell>
          <cell r="H74">
            <v>0.84297903572203292</v>
          </cell>
          <cell r="I74">
            <v>1.2717502733919179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3.2763498656969691E-4</v>
          </cell>
          <cell r="H75">
            <v>7.1827457504965251E-4</v>
          </cell>
          <cell r="I75">
            <v>6.3710086685154783E-4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24.84306971838679</v>
          </cell>
          <cell r="E76">
            <v>22.504189491450955</v>
          </cell>
          <cell r="F76">
            <v>21.854326891164291</v>
          </cell>
          <cell r="G76">
            <v>15.837259654137567</v>
          </cell>
          <cell r="H76">
            <v>5.2326191395410264</v>
          </cell>
          <cell r="I76">
            <v>0.69550493282046022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9.0578553370886192E-4</v>
          </cell>
          <cell r="G77">
            <v>5.0186376340311E-4</v>
          </cell>
          <cell r="H77">
            <v>9.4544658164359403E-4</v>
          </cell>
          <cell r="I77">
            <v>6.409364362623182E-4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1.1688193089094635E-3</v>
          </cell>
          <cell r="G78">
            <v>6.2739382824585869E-4</v>
          </cell>
          <cell r="H78">
            <v>1.1123597732668718E-3</v>
          </cell>
          <cell r="I78">
            <v>7.1219815935852739E-4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1.8287350610345799E-3</v>
          </cell>
          <cell r="E79">
            <v>1.7327551856180099E-5</v>
          </cell>
          <cell r="F79">
            <v>7.8372381792004195E-5</v>
          </cell>
          <cell r="G79">
            <v>2.9392035138945399E-5</v>
          </cell>
          <cell r="H79">
            <v>1.03853149709861E-4</v>
          </cell>
          <cell r="I79">
            <v>3.8925966092963201E-5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1.8287350610345799E-3</v>
          </cell>
          <cell r="E80">
            <v>7.2358025269009989E-5</v>
          </cell>
          <cell r="F80">
            <v>1.4175863504994998E-4</v>
          </cell>
          <cell r="G80">
            <v>1.4257462367230013E-4</v>
          </cell>
          <cell r="H80">
            <v>1.54887041494197E-4</v>
          </cell>
          <cell r="I80">
            <v>1.0352914927875412E-4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2.9135767248832583E-2</v>
          </cell>
          <cell r="F81">
            <v>3.2884197260276332E-2</v>
          </cell>
          <cell r="G81">
            <v>3.3771329351762316E-2</v>
          </cell>
          <cell r="H81">
            <v>0.36512018043967476</v>
          </cell>
          <cell r="I81">
            <v>0.55005398698304186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2.9135767248832625E-2</v>
          </cell>
          <cell r="F82">
            <v>3.2884197260276339E-2</v>
          </cell>
          <cell r="G82">
            <v>3.3771329351762316E-2</v>
          </cell>
          <cell r="H82">
            <v>0.36512018043967487</v>
          </cell>
          <cell r="I82">
            <v>0.55005398698304242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1.1124089724444399E-3</v>
          </cell>
          <cell r="F83">
            <v>1.38829511852591E-4</v>
          </cell>
          <cell r="G83">
            <v>4.6507431375263703E-5</v>
          </cell>
          <cell r="H83">
            <v>7.5190534479560598E-3</v>
          </cell>
          <cell r="I83">
            <v>9.6287315649017501E-3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1.1124089724444399E-3</v>
          </cell>
          <cell r="F84">
            <v>1.2509478805223038E-3</v>
          </cell>
          <cell r="G84">
            <v>1.29675215249034E-3</v>
          </cell>
          <cell r="H84">
            <v>1.4137506967127145E-2</v>
          </cell>
          <cell r="I84">
            <v>2.1828495003747946E-2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3.5654381699316476E-5</v>
          </cell>
          <cell r="F85">
            <v>2.559960617539472E-4</v>
          </cell>
          <cell r="G85">
            <v>1.0905577387907391E-4</v>
          </cell>
          <cell r="H85">
            <v>1.3999466201731749E-4</v>
          </cell>
          <cell r="I85">
            <v>6.9017660504055956E-5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3.1602704393894224E-7</v>
          </cell>
          <cell r="F86">
            <v>7.8499557702326373E-6</v>
          </cell>
          <cell r="G86">
            <v>1.3320380812582058E-5</v>
          </cell>
          <cell r="H86">
            <v>7.4433050352758174E-5</v>
          </cell>
          <cell r="I86">
            <v>3.9600014924614469E-5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3.2215410697491356E-2</v>
          </cell>
          <cell r="E87">
            <v>7.8239316019475813E-3</v>
          </cell>
          <cell r="F87">
            <v>2.44862399819776E-2</v>
          </cell>
          <cell r="G87">
            <v>2.2620680752306343E-2</v>
          </cell>
          <cell r="H87">
            <v>0.10178541815276573</v>
          </cell>
          <cell r="I87">
            <v>0.21172063102171373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3.2215410697491356E-2</v>
          </cell>
          <cell r="E88">
            <v>7.8610858627057214E-3</v>
          </cell>
          <cell r="F88">
            <v>2.4750634451298346E-2</v>
          </cell>
          <cell r="G88">
            <v>2.2743386677948552E-2</v>
          </cell>
          <cell r="H88">
            <v>0.10199995055923405</v>
          </cell>
          <cell r="I88">
            <v>0.21182934147248381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3.5600009369164702</v>
          </cell>
          <cell r="E89">
            <v>3.4647173517962333</v>
          </cell>
          <cell r="F89">
            <v>8.1001227226678504E-3</v>
          </cell>
          <cell r="G89">
            <v>5.2564158561141578E-4</v>
          </cell>
          <cell r="H89">
            <v>8.6286796050244626E-4</v>
          </cell>
          <cell r="I89">
            <v>2.36155488088264E-4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330.01208685215698</v>
          </cell>
          <cell r="E90">
            <v>321.17929851151098</v>
          </cell>
          <cell r="F90">
            <v>0.75088137639131003</v>
          </cell>
          <cell r="G90">
            <v>4.8726974986178298E-2</v>
          </cell>
          <cell r="H90">
            <v>7.9987859938576794E-2</v>
          </cell>
          <cell r="I90">
            <v>2.18916137457821E-2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3.5600009369164702</v>
          </cell>
          <cell r="E91">
            <v>3.4647173517962333</v>
          </cell>
          <cell r="F91">
            <v>8.1001227226678504E-3</v>
          </cell>
          <cell r="G91">
            <v>5.2564158561141578E-4</v>
          </cell>
          <cell r="H91">
            <v>8.6286796050244626E-4</v>
          </cell>
          <cell r="I91">
            <v>2.36155488088264E-4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0.38982109877130294</v>
          </cell>
          <cell r="E92">
            <v>0.78033164334518212</v>
          </cell>
          <cell r="F92">
            <v>0.78016768850552753</v>
          </cell>
          <cell r="G92">
            <v>0.78029614982396722</v>
          </cell>
          <cell r="H92">
            <v>3.3605372139947924</v>
          </cell>
          <cell r="I92">
            <v>4.2470126874618286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0.38982109877130294</v>
          </cell>
          <cell r="E93">
            <v>0.78033164334518212</v>
          </cell>
          <cell r="F93">
            <v>0.78016768850552753</v>
          </cell>
          <cell r="G93">
            <v>0.78029614982396722</v>
          </cell>
          <cell r="H93">
            <v>3.3605372139947924</v>
          </cell>
          <cell r="I93">
            <v>4.2470126874618286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1.5455987547175701E-7</v>
          </cell>
          <cell r="G94">
            <v>1.18110214181475E-6</v>
          </cell>
          <cell r="H94">
            <v>0.10070635053994</v>
          </cell>
          <cell r="I94">
            <v>8.7960280131282306E-2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5.5103046133499103E-2</v>
          </cell>
          <cell r="G95">
            <v>5.5104227235640901E-2</v>
          </cell>
          <cell r="H95">
            <v>0.23731585861320101</v>
          </cell>
          <cell r="I95">
            <v>0.29991793090687902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4.6280241957142154</v>
          </cell>
          <cell r="E96">
            <v>3.6633469174424547</v>
          </cell>
          <cell r="F96">
            <v>4.0709375342696177</v>
          </cell>
          <cell r="G96">
            <v>2.6434090297290935</v>
          </cell>
          <cell r="H96">
            <v>0.95362385789324311</v>
          </cell>
          <cell r="I96">
            <v>0.31660632103452063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4.8716044165412811</v>
          </cell>
          <cell r="E97">
            <v>3.8561546499394259</v>
          </cell>
          <cell r="F97">
            <v>4.2851974044943342</v>
          </cell>
          <cell r="G97">
            <v>2.7825358207674671</v>
          </cell>
          <cell r="H97">
            <v>1.0038145872560451</v>
          </cell>
          <cell r="I97">
            <v>0.33326981161528502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6.9120672162972799E-7</v>
          </cell>
          <cell r="E98">
            <v>1.4499340883117101E-6</v>
          </cell>
          <cell r="F98">
            <v>2.0405190076851902E-6</v>
          </cell>
          <cell r="G98">
            <v>1.2340056341535801E-6</v>
          </cell>
          <cell r="H98">
            <v>2.58589988239306E-6</v>
          </cell>
          <cell r="I98">
            <v>1.1319988282871301E-6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0.32680183515506062</v>
          </cell>
          <cell r="E99">
            <v>0.32680232499467499</v>
          </cell>
          <cell r="F99">
            <v>0.32680274844899704</v>
          </cell>
          <cell r="G99">
            <v>0.3267993621722135</v>
          </cell>
          <cell r="H99">
            <v>7.7398206336264611E-2</v>
          </cell>
          <cell r="I99">
            <v>3.2739531882202889E-2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2.5526127746907522E-3</v>
          </cell>
          <cell r="F100">
            <v>9.7798840817009663E-3</v>
          </cell>
          <cell r="G100">
            <v>9.5620618751926841E-3</v>
          </cell>
          <cell r="H100">
            <v>0.41727907924313212</v>
          </cell>
          <cell r="I100">
            <v>0.33593418215904775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2.5526127746907522E-3</v>
          </cell>
          <cell r="F101">
            <v>9.7798840817009663E-3</v>
          </cell>
          <cell r="G101">
            <v>9.5620618751926841E-3</v>
          </cell>
          <cell r="H101">
            <v>0.41727907924313212</v>
          </cell>
          <cell r="I101">
            <v>0.33593418215904775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2.5783967421118699E-3</v>
          </cell>
          <cell r="F102">
            <v>9.8786707895969286E-3</v>
          </cell>
          <cell r="G102">
            <v>9.6586483587804989E-3</v>
          </cell>
          <cell r="H102">
            <v>0.42149401943750742</v>
          </cell>
          <cell r="I102">
            <v>0.33932745672631109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3.2504534913978099E-4</v>
          </cell>
          <cell r="F103">
            <v>7.1998166288604604E-4</v>
          </cell>
          <cell r="G103">
            <v>5.7856419972546799E-4</v>
          </cell>
          <cell r="H103">
            <v>1.8208784672837899E-2</v>
          </cell>
          <cell r="I103">
            <v>1.6450247931014201E-2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3.2504534913978099E-4</v>
          </cell>
          <cell r="F104">
            <v>8.6949491059760498E-4</v>
          </cell>
          <cell r="G104">
            <v>8.9585343004693909E-4</v>
          </cell>
          <cell r="H104">
            <v>3.4558952333945403E-2</v>
          </cell>
          <cell r="I104">
            <v>2.6912579527561199E-2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0.60713799987998962</v>
          </cell>
          <cell r="E105">
            <v>1.2153900492158711</v>
          </cell>
          <cell r="F105">
            <v>1.2151854451877186</v>
          </cell>
          <cell r="G105">
            <v>1.2153383577722605</v>
          </cell>
          <cell r="H105">
            <v>5.234109912360104</v>
          </cell>
          <cell r="I105">
            <v>6.6148163454723603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0.60713799987998962</v>
          </cell>
          <cell r="E106">
            <v>1.2153900492158711</v>
          </cell>
          <cell r="F106">
            <v>1.2151854451877186</v>
          </cell>
          <cell r="G106">
            <v>1.2153383577722605</v>
          </cell>
          <cell r="H106">
            <v>5.234109912360104</v>
          </cell>
          <cell r="I106">
            <v>6.6148163454723603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4.2911986648700599E-2</v>
          </cell>
          <cell r="F107">
            <v>1.04987076301645E-7</v>
          </cell>
          <cell r="G107">
            <v>6.1454324722197003E-7</v>
          </cell>
          <cell r="H107">
            <v>0.156852430221948</v>
          </cell>
          <cell r="I107">
            <v>0.136999672247334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8.5823973297401199E-2</v>
          </cell>
          <cell r="F108">
            <v>8.5824078284477495E-2</v>
          </cell>
          <cell r="G108">
            <v>8.5824692827724702E-2</v>
          </cell>
          <cell r="H108">
            <v>0.36962337930016398</v>
          </cell>
          <cell r="I108">
            <v>0.46712710912563998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2.7292308406791812E-3</v>
          </cell>
          <cell r="E109">
            <v>2.3539339535541063E-4</v>
          </cell>
          <cell r="F109">
            <v>1.6819498175756793E-3</v>
          </cell>
          <cell r="G109">
            <v>1.563527638334011E-3</v>
          </cell>
          <cell r="H109">
            <v>3.3896607551189041E-2</v>
          </cell>
          <cell r="I109">
            <v>4.0485240973232422E-4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1.4504231502449568E-4</v>
          </cell>
          <cell r="H110">
            <v>6.0511961890867528E-4</v>
          </cell>
          <cell r="I110">
            <v>2.5400281940820134E-5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1.5201366670341833E-4</v>
          </cell>
          <cell r="H111">
            <v>1.3914769461914576E-4</v>
          </cell>
          <cell r="I111">
            <v>2.7270673434928961E-5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1.0474107887086494E-4</v>
          </cell>
          <cell r="H112">
            <v>1.952289678509693E-4</v>
          </cell>
          <cell r="I112">
            <v>1.8735471310305449E-5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7.7428340613037227E-6</v>
          </cell>
          <cell r="H113">
            <v>8.6652848670360227E-6</v>
          </cell>
          <cell r="I113">
            <v>6.6753220948104962E-5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9.5470674916927408E-4</v>
          </cell>
          <cell r="E114">
            <v>5.9568235457879386E-5</v>
          </cell>
          <cell r="F114">
            <v>4.1721851848907716E-4</v>
          </cell>
          <cell r="G114">
            <v>1.9018675878353629E-4</v>
          </cell>
          <cell r="H114">
            <v>2.8122632861107409E-2</v>
          </cell>
          <cell r="I114">
            <v>4.9493594653848679E-5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3.3743630042728938E-5</v>
          </cell>
          <cell r="F115">
            <v>1.2181016206313817E-4</v>
          </cell>
          <cell r="G115">
            <v>5.7473544129515454E-4</v>
          </cell>
          <cell r="H115">
            <v>4.5264311468105759E-3</v>
          </cell>
          <cell r="I115">
            <v>5.5453704795454092E-6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1.7729655816688726E-3</v>
          </cell>
          <cell r="E116">
            <v>5.6813842029357481E-5</v>
          </cell>
          <cell r="F116">
            <v>8.2808773895651688E-4</v>
          </cell>
          <cell r="G116">
            <v>1.7502206318518611E-4</v>
          </cell>
          <cell r="H116">
            <v>1.0677972600434092E-4</v>
          </cell>
          <cell r="I116">
            <v>1.7246335040356275E-5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8.462683037533933E-5</v>
          </cell>
          <cell r="F117">
            <v>3.1432755770701858E-4</v>
          </cell>
          <cell r="G117">
            <v>2.1404348041005142E-4</v>
          </cell>
          <cell r="H117">
            <v>1.9260225102088008E-4</v>
          </cell>
          <cell r="I117">
            <v>1.9440746192441445E-4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2.416564548924742E-3</v>
          </cell>
          <cell r="H118">
            <v>3.2844601396482347E-3</v>
          </cell>
          <cell r="I118">
            <v>9.4645614694119611E-4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2.4409742918431749E-3</v>
          </cell>
          <cell r="H119">
            <v>3.3176365046951885E-3</v>
          </cell>
          <cell r="I119">
            <v>9.5601631004161225E-4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2.416564548924742E-3</v>
          </cell>
          <cell r="H120">
            <v>3.2844601396482347E-3</v>
          </cell>
          <cell r="I120">
            <v>9.4645614694119611E-4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2.20043468401032E-4</v>
          </cell>
          <cell r="H121">
            <v>2.24611602495558E-4</v>
          </cell>
          <cell r="I121">
            <v>5.5951364714581601E-5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2.20043468401032E-4</v>
          </cell>
          <cell r="H122">
            <v>3.37306999137668E-4</v>
          </cell>
          <cell r="I122">
            <v>1.0884421706514199E-4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2.5860166068676711E-3</v>
          </cell>
          <cell r="H123">
            <v>3.922756123603861E-3</v>
          </cell>
          <cell r="I123">
            <v>9.8141659198243262E-4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1.6048848511665515E-4</v>
          </cell>
          <cell r="H124">
            <v>2.4085371099417653E-4</v>
          </cell>
          <cell r="I124">
            <v>7.4336426759330349E-5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1.1062957234531867E-6</v>
          </cell>
          <cell r="H125">
            <v>5.4658455931535797E-6</v>
          </cell>
          <cell r="I125">
            <v>1.1923249316934675E-6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2.7488340145857488E-3</v>
          </cell>
          <cell r="H126">
            <v>4.1695308641972861E-3</v>
          </cell>
          <cell r="I126">
            <v>1.0583045389933421E-3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1.7697791578937052</v>
          </cell>
          <cell r="E127">
            <v>3.5037943831018112</v>
          </cell>
          <cell r="F127">
            <v>3.534133345231401</v>
          </cell>
          <cell r="G127">
            <v>3.2940307288601725</v>
          </cell>
          <cell r="H127">
            <v>2.5248837507206692</v>
          </cell>
          <cell r="I127">
            <v>1.9783977695360684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1.7697791578937052</v>
          </cell>
          <cell r="E128">
            <v>3.5037943831018112</v>
          </cell>
          <cell r="F128">
            <v>3.534133345231401</v>
          </cell>
          <cell r="G128">
            <v>3.2940307288601725</v>
          </cell>
          <cell r="H128">
            <v>2.5248837507206692</v>
          </cell>
          <cell r="I128">
            <v>1.9783977695360684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1.7876557150441477</v>
          </cell>
          <cell r="E129">
            <v>3.5391862455573806</v>
          </cell>
          <cell r="F129">
            <v>3.5698316618498955</v>
          </cell>
          <cell r="G129">
            <v>3.3273037665254268</v>
          </cell>
          <cell r="H129">
            <v>2.5503876269905756</v>
          </cell>
          <cell r="I129">
            <v>1.9983815853899696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2.9570372221648801E-8</v>
          </cell>
          <cell r="F130">
            <v>2.7437559986510599E-8</v>
          </cell>
          <cell r="G130">
            <v>2.9249030212026001E-8</v>
          </cell>
          <cell r="H130">
            <v>4.5910486450276999E-8</v>
          </cell>
          <cell r="I130">
            <v>6.7662841493463204E-8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0.31204629751188423</v>
          </cell>
          <cell r="F131">
            <v>0.31204632494944423</v>
          </cell>
          <cell r="G131">
            <v>0.31204635419847443</v>
          </cell>
          <cell r="H131">
            <v>0.31204643854725445</v>
          </cell>
          <cell r="I131">
            <v>0.31204650621009594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0.48786361412814733</v>
          </cell>
          <cell r="E132">
            <v>0.9766073731994861</v>
          </cell>
          <cell r="F132">
            <v>0.97642098269984212</v>
          </cell>
          <cell r="G132">
            <v>0.97654861352750755</v>
          </cell>
          <cell r="H132">
            <v>0.97653673161820387</v>
          </cell>
          <cell r="I132">
            <v>3.0577630364182609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0.48786361412814733</v>
          </cell>
          <cell r="E133">
            <v>0.9766073731994861</v>
          </cell>
          <cell r="F133">
            <v>0.97642098269984212</v>
          </cell>
          <cell r="G133">
            <v>0.97654861352750755</v>
          </cell>
          <cell r="H133">
            <v>0.97653673161820387</v>
          </cell>
          <cell r="I133">
            <v>3.0577630364182609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3.4481326437607498E-2</v>
          </cell>
          <cell r="E134">
            <v>3.4481309710944201E-2</v>
          </cell>
          <cell r="F134">
            <v>2.7357422903713401E-8</v>
          </cell>
          <cell r="G134">
            <v>4.1315997727828399E-8</v>
          </cell>
          <cell r="H134">
            <v>4.6096561374294303E-7</v>
          </cell>
          <cell r="I134">
            <v>0.178705191355404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3.4481326437607498E-2</v>
          </cell>
          <cell r="E135">
            <v>6.8962636148551706E-2</v>
          </cell>
          <cell r="F135">
            <v>6.8962663505974603E-2</v>
          </cell>
          <cell r="G135">
            <v>6.8962704821972295E-2</v>
          </cell>
          <cell r="H135">
            <v>6.8963291303383703E-2</v>
          </cell>
          <cell r="I135">
            <v>0.21593208939825001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57.464850821209573</v>
          </cell>
          <cell r="E136">
            <v>55.015134267855309</v>
          </cell>
          <cell r="F136">
            <v>56.615439167984775</v>
          </cell>
          <cell r="G136">
            <v>58.483649743133256</v>
          </cell>
          <cell r="H136">
            <v>72.605303809530071</v>
          </cell>
          <cell r="I136">
            <v>79.287482555783271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14.445215613753218</v>
          </cell>
          <cell r="E137">
            <v>14.761404236808881</v>
          </cell>
          <cell r="F137">
            <v>15.729194423914697</v>
          </cell>
          <cell r="G137">
            <v>15.960129967004255</v>
          </cell>
          <cell r="H137">
            <v>19.289441247521907</v>
          </cell>
          <cell r="I137">
            <v>21.225143747829321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16.770802037849094</v>
          </cell>
          <cell r="E138">
            <v>13.02141648534667</v>
          </cell>
          <cell r="F138">
            <v>13.065146231938506</v>
          </cell>
          <cell r="G138">
            <v>14.023084516106985</v>
          </cell>
          <cell r="H138">
            <v>18.045395460812969</v>
          </cell>
          <cell r="I138">
            <v>19.365502544061403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10.149134970514</v>
          </cell>
          <cell r="E139">
            <v>14.674251656140619</v>
          </cell>
          <cell r="F139">
            <v>15.114266616757295</v>
          </cell>
          <cell r="G139">
            <v>15.134582788181165</v>
          </cell>
          <cell r="H139">
            <v>18.189577815150521</v>
          </cell>
          <cell r="I139">
            <v>20.429331235889325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16.099698227902916</v>
          </cell>
          <cell r="E140">
            <v>12.558062128516424</v>
          </cell>
          <cell r="F140">
            <v>12.70683213799817</v>
          </cell>
          <cell r="G140">
            <v>13.365852720519733</v>
          </cell>
          <cell r="H140">
            <v>17.080889536792625</v>
          </cell>
          <cell r="I140">
            <v>18.267504813907038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5.5539006125982269</v>
          </cell>
          <cell r="E141">
            <v>6.015935962204165</v>
          </cell>
          <cell r="F141">
            <v>6.0161469391996905</v>
          </cell>
          <cell r="G141">
            <v>8.0050329526109447</v>
          </cell>
          <cell r="H141">
            <v>8.0050419167953777</v>
          </cell>
          <cell r="I141">
            <v>8.0050637348325822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5.5539006125982269</v>
          </cell>
          <cell r="E142">
            <v>6.015935962204165</v>
          </cell>
          <cell r="F142">
            <v>6.0161469391996905</v>
          </cell>
          <cell r="G142">
            <v>8.0050329526109447</v>
          </cell>
          <cell r="H142">
            <v>8.0050419167953777</v>
          </cell>
          <cell r="I142">
            <v>8.0050637348325822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5.6100006187860867</v>
          </cell>
          <cell r="E143">
            <v>6.0767029921254139</v>
          </cell>
          <cell r="F143">
            <v>6.0769161002017063</v>
          </cell>
          <cell r="G143">
            <v>8.0858918713241863</v>
          </cell>
          <cell r="H143">
            <v>8.0859009260559418</v>
          </cell>
          <cell r="I143">
            <v>8.0859229644773656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1.9240650285748799E-8</v>
          </cell>
          <cell r="E144">
            <v>3.90798923744206E-8</v>
          </cell>
          <cell r="F144">
            <v>6.6909820915716801E-8</v>
          </cell>
          <cell r="G144">
            <v>1.1020493858643E-7</v>
          </cell>
          <cell r="H144">
            <v>0.22035775140031</v>
          </cell>
          <cell r="I144">
            <v>0.42356947917360299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0.84970027217085531</v>
          </cell>
          <cell r="E145">
            <v>0.84970031125074763</v>
          </cell>
          <cell r="F145">
            <v>0.84970037816056854</v>
          </cell>
          <cell r="G145">
            <v>0.84970048836550716</v>
          </cell>
          <cell r="H145">
            <v>0.84969998067810903</v>
          </cell>
          <cell r="I145">
            <v>0.84969884660856598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3.4856537617237116E-2</v>
          </cell>
          <cell r="G146">
            <v>8.927388302321774E-4</v>
          </cell>
          <cell r="H146">
            <v>0.39364559003946187</v>
          </cell>
          <cell r="I146">
            <v>1.2902295618578115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4.5043316741157462E-2</v>
          </cell>
          <cell r="G147">
            <v>1.156040427250783E-3</v>
          </cell>
          <cell r="H147">
            <v>0.46317585546120837</v>
          </cell>
          <cell r="I147">
            <v>1.4336766353073962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1.24599701752539E-3</v>
          </cell>
          <cell r="E148">
            <v>0.17550941455972099</v>
          </cell>
          <cell r="F148">
            <v>3.3197747273344197E-5</v>
          </cell>
          <cell r="G148">
            <v>7.9434451158625502E-4</v>
          </cell>
          <cell r="H148">
            <v>8.87005002047285E-2</v>
          </cell>
          <cell r="I148">
            <v>0.125278647111704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1.24599701752539E-3</v>
          </cell>
          <cell r="E149">
            <v>0.17675479005668696</v>
          </cell>
          <cell r="F149">
            <v>0.17678673306246132</v>
          </cell>
          <cell r="G149">
            <v>0.17757908952153123</v>
          </cell>
          <cell r="H149">
            <v>0.19951256641858775</v>
          </cell>
          <cell r="I149">
            <v>0.23629060107998071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0.4873558286755969</v>
          </cell>
          <cell r="E150">
            <v>1.6746959873166758</v>
          </cell>
          <cell r="F150">
            <v>3.5368389674613323</v>
          </cell>
          <cell r="G150">
            <v>4.8112724671149971</v>
          </cell>
          <cell r="H150">
            <v>6.2301828095804108</v>
          </cell>
          <cell r="I150">
            <v>7.1718848748084447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2.3522678570963693</v>
          </cell>
          <cell r="E151">
            <v>1.6197598367921611</v>
          </cell>
          <cell r="F151">
            <v>3.2955604420398399</v>
          </cell>
          <cell r="G151">
            <v>3.9553240721397911</v>
          </cell>
          <cell r="H151">
            <v>5.5514025227429897</v>
          </cell>
          <cell r="I151">
            <v>8.6615970887851805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3.2944551167539071</v>
          </cell>
          <cell r="F152">
            <v>6.8323994095011695</v>
          </cell>
          <cell r="G152">
            <v>8.7665965392547847</v>
          </cell>
          <cell r="H152">
            <v>11.781585332323386</v>
          </cell>
          <cell r="I152">
            <v>15.833481963593627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689.09212145959395</v>
          </cell>
          <cell r="E153">
            <v>646.67912008877795</v>
          </cell>
          <cell r="F153">
            <v>594.11974863336297</v>
          </cell>
          <cell r="G153">
            <v>515.99621749781295</v>
          </cell>
          <cell r="H153">
            <v>236.26332535514899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9.1938056983232261</v>
          </cell>
          <cell r="E154">
            <v>8.6279352122987198</v>
          </cell>
          <cell r="F154">
            <v>7.9269572419016887</v>
          </cell>
          <cell r="G154">
            <v>7.1320567082679309</v>
          </cell>
          <cell r="H154">
            <v>3.4002019510989432</v>
          </cell>
          <cell r="I154">
            <v>0.24799840498959566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9.3499609424639676</v>
          </cell>
          <cell r="E155">
            <v>8.7744792413674055</v>
          </cell>
          <cell r="F155">
            <v>8.0613263043875545</v>
          </cell>
          <cell r="G155">
            <v>7.0013055291426438</v>
          </cell>
          <cell r="H155">
            <v>3.2057438989843785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2.6897360272246909E-4</v>
          </cell>
          <cell r="G156">
            <v>0.251888575768273</v>
          </cell>
          <cell r="H156">
            <v>0.25221070980510107</v>
          </cell>
          <cell r="I156">
            <v>0.25221071048414145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3.0058163306441821E-5</v>
          </cell>
          <cell r="G157">
            <v>3.3500470703241102E-5</v>
          </cell>
          <cell r="H157">
            <v>3.9263404579677716E-5</v>
          </cell>
          <cell r="I157">
            <v>1.2947621974136861E-4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3.0077807225933734E-5</v>
          </cell>
          <cell r="G158">
            <v>3.3536627361950216E-5</v>
          </cell>
          <cell r="H158">
            <v>3.9257463640739672E-5</v>
          </cell>
          <cell r="I158">
            <v>1.2952119391912274E-4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1.5794938388566099E-5</v>
          </cell>
          <cell r="E159">
            <v>3.0285934808178502E-7</v>
          </cell>
          <cell r="F159">
            <v>1.62371339693151E-5</v>
          </cell>
          <cell r="G159">
            <v>1.00576733768997E-5</v>
          </cell>
          <cell r="H159">
            <v>1.0931575273839E-5</v>
          </cell>
          <cell r="I159">
            <v>3.1669422539276203E-5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1.5794938388566099E-5</v>
          </cell>
          <cell r="E160">
            <v>4.6982220060860015E-7</v>
          </cell>
          <cell r="F160">
            <v>1.6564696550522298E-5</v>
          </cell>
          <cell r="G160">
            <v>1.7126242425640999E-5</v>
          </cell>
          <cell r="H160">
            <v>2.0439017372932803E-5</v>
          </cell>
          <cell r="I160">
            <v>3.7389411630241703E-5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0.32998450711720489</v>
          </cell>
          <cell r="E161">
            <v>0.86721215009652453</v>
          </cell>
          <cell r="F161">
            <v>0.86703455271093011</v>
          </cell>
          <cell r="G161">
            <v>0.8671542005407511</v>
          </cell>
          <cell r="H161">
            <v>0.86714020415251269</v>
          </cell>
          <cell r="I161">
            <v>0.47600741456187667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0.32998450711720489</v>
          </cell>
          <cell r="E162">
            <v>0.86721215009652453</v>
          </cell>
          <cell r="F162">
            <v>0.86703455271093011</v>
          </cell>
          <cell r="G162">
            <v>0.8671542005407511</v>
          </cell>
          <cell r="H162">
            <v>0.86714020415251269</v>
          </cell>
          <cell r="I162">
            <v>0.47600741456187667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2.3322036874912699E-2</v>
          </cell>
          <cell r="E163">
            <v>3.7915793814574598E-2</v>
          </cell>
          <cell r="F163">
            <v>1.5861918640840898E-8</v>
          </cell>
          <cell r="G163">
            <v>2.0874011986230301E-8</v>
          </cell>
          <cell r="H163">
            <v>6.9346962960833002E-8</v>
          </cell>
          <cell r="I163">
            <v>1.54907154920965E-7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2.3322036874912699E-2</v>
          </cell>
          <cell r="E164">
            <v>6.1237830689487301E-2</v>
          </cell>
          <cell r="F164">
            <v>6.1237846551405899E-2</v>
          </cell>
          <cell r="G164">
            <v>6.1237867425417897E-2</v>
          </cell>
          <cell r="H164">
            <v>6.1237978795703203E-2</v>
          </cell>
          <cell r="I164">
            <v>3.3615584303452302E-2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1.4233057533506949E-4</v>
          </cell>
          <cell r="G165">
            <v>1.499025451354538E-4</v>
          </cell>
          <cell r="H165">
            <v>1.9440546872083776E-4</v>
          </cell>
          <cell r="I165">
            <v>2.0317834194315585E-4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1.4233057533506949E-4</v>
          </cell>
          <cell r="G166">
            <v>1.499025451354538E-4</v>
          </cell>
          <cell r="H166">
            <v>1.9440546872083776E-4</v>
          </cell>
          <cell r="I166">
            <v>2.0317834194315585E-4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5.1090726311190299E-8</v>
          </cell>
          <cell r="F167">
            <v>1.38337277536317E-5</v>
          </cell>
          <cell r="G167">
            <v>1.6435466550230001E-7</v>
          </cell>
          <cell r="H167">
            <v>1.96441251535104E-7</v>
          </cell>
          <cell r="I167">
            <v>7.3616675777218297E-8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5.1090726311190299E-8</v>
          </cell>
          <cell r="F168">
            <v>1.38848184799429E-5</v>
          </cell>
          <cell r="G168">
            <v>1.40491731454452E-5</v>
          </cell>
          <cell r="H168">
            <v>1.7796655325727169E-5</v>
          </cell>
          <cell r="I168">
            <v>1.7854174316264486E-5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3.9034956048729916E-4</v>
          </cell>
          <cell r="E169">
            <v>0.5960600148613705</v>
          </cell>
          <cell r="F169">
            <v>0.59591515958283769</v>
          </cell>
          <cell r="G169">
            <v>0.59600814960682325</v>
          </cell>
          <cell r="H169">
            <v>0.59600330703983251</v>
          </cell>
          <cell r="I169">
            <v>0.34452757540168572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3.9034956048729916E-4</v>
          </cell>
          <cell r="E170">
            <v>0.5960600148613705</v>
          </cell>
          <cell r="F170">
            <v>0.59591515958283769</v>
          </cell>
          <cell r="G170">
            <v>0.59600814960682325</v>
          </cell>
          <cell r="H170">
            <v>0.59600330703983251</v>
          </cell>
          <cell r="I170">
            <v>0.34452757540168572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2.75381250544032E-5</v>
          </cell>
          <cell r="E171">
            <v>4.2063228143070501E-2</v>
          </cell>
          <cell r="F171">
            <v>1.46370010779488E-8</v>
          </cell>
          <cell r="G171">
            <v>1.8748551857475001E-8</v>
          </cell>
          <cell r="H171">
            <v>5.6698357070858998E-8</v>
          </cell>
          <cell r="I171">
            <v>1.1786254908760401E-7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2.75381250544032E-5</v>
          </cell>
          <cell r="E172">
            <v>4.2090766268124899E-2</v>
          </cell>
          <cell r="F172">
            <v>4.2090780905125899E-2</v>
          </cell>
          <cell r="G172">
            <v>4.2090799653677798E-2</v>
          </cell>
          <cell r="H172">
            <v>4.2090892517864499E-2</v>
          </cell>
          <cell r="I172">
            <v>2.43308473786264E-2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28.619768850261558</v>
          </cell>
          <cell r="E173">
            <v>25.645036533619415</v>
          </cell>
          <cell r="F173">
            <v>28.152189170361925</v>
          </cell>
          <cell r="G173">
            <v>19.815317284292458</v>
          </cell>
          <cell r="H173">
            <v>12.09033286952095</v>
          </cell>
          <cell r="I173">
            <v>5.6319533824673647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2005.1531475772999</v>
          </cell>
          <cell r="E174">
            <v>1795.1666627101599</v>
          </cell>
          <cell r="F174">
            <v>1968.0869702556199</v>
          </cell>
          <cell r="G174">
            <v>1382.24778514834</v>
          </cell>
          <cell r="H174">
            <v>839.72062771193998</v>
          </cell>
          <cell r="I174">
            <v>389.47131928816299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35.552360772647155</v>
          </cell>
          <cell r="E175">
            <v>31.829196147343193</v>
          </cell>
          <cell r="F175">
            <v>34.895159047085535</v>
          </cell>
          <cell r="G175">
            <v>24.507939452984694</v>
          </cell>
          <cell r="H175">
            <v>14.888663611913824</v>
          </cell>
          <cell r="I175">
            <v>6.9055198455348004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8.2020848063088807E-5</v>
          </cell>
          <cell r="F176">
            <v>5.9782851563961901E-5</v>
          </cell>
          <cell r="G176">
            <v>1.30392718750529E-5</v>
          </cell>
          <cell r="H176">
            <v>0.247602635330783</v>
          </cell>
          <cell r="I176">
            <v>3.3387092858479401E-6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1.5566595430501033</v>
          </cell>
          <cell r="F177">
            <v>1.556711673148732</v>
          </cell>
          <cell r="G177">
            <v>1.3524817158983782</v>
          </cell>
          <cell r="H177">
            <v>0.69971155590962508</v>
          </cell>
          <cell r="I177">
            <v>0.37038353162091514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2.2596628454818725E-2</v>
          </cell>
          <cell r="G178">
            <v>2.2614891463526358E-2</v>
          </cell>
          <cell r="H178">
            <v>0.12467368469521792</v>
          </cell>
          <cell r="I178">
            <v>0.16076459196791695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2.2596628454818725E-2</v>
          </cell>
          <cell r="G179">
            <v>2.2614891463526358E-2</v>
          </cell>
          <cell r="H179">
            <v>0.12467368469521792</v>
          </cell>
          <cell r="I179">
            <v>0.16076459196791695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1.53896256446666E-4</v>
          </cell>
          <cell r="G180">
            <v>2.6523177821281001E-6</v>
          </cell>
          <cell r="H180">
            <v>1.80707913376386E-2</v>
          </cell>
          <cell r="I180">
            <v>1.0230421084941E-2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3.28168487604141E-3</v>
          </cell>
          <cell r="G181">
            <v>3.2843371938235302E-3</v>
          </cell>
          <cell r="H181">
            <v>1.8106184057494701E-2</v>
          </cell>
          <cell r="I181">
            <v>2.3347674681599401E-2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1.4011276181566288</v>
          </cell>
          <cell r="E182">
            <v>1.6077979220751235</v>
          </cell>
          <cell r="F182">
            <v>1.6077983361643391</v>
          </cell>
          <cell r="G182">
            <v>1.6077988567811048</v>
          </cell>
          <cell r="H182">
            <v>1.6078021691364157</v>
          </cell>
          <cell r="I182">
            <v>1.6078029718339528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1.4011276181566288</v>
          </cell>
          <cell r="E183">
            <v>1.6077979220751235</v>
          </cell>
          <cell r="F183">
            <v>1.6077983361643391</v>
          </cell>
          <cell r="G183">
            <v>1.6077988567811048</v>
          </cell>
          <cell r="H183">
            <v>1.6078021691364157</v>
          </cell>
          <cell r="I183">
            <v>1.6078029718339528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1.5568084646184754</v>
          </cell>
          <cell r="E184">
            <v>1.786442135639027</v>
          </cell>
          <cell r="F184">
            <v>1.7864425957381547</v>
          </cell>
          <cell r="G184">
            <v>1.7864431742012272</v>
          </cell>
          <cell r="H184">
            <v>1.7864468545960179</v>
          </cell>
          <cell r="I184">
            <v>1.78644774648217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7.1554493988585795E-5</v>
          </cell>
          <cell r="E185">
            <v>1.4666404247103099E-2</v>
          </cell>
          <cell r="F185">
            <v>1.0955690164206601E-6</v>
          </cell>
          <cell r="G185">
            <v>4.1873933111023098E-5</v>
          </cell>
          <cell r="H185">
            <v>3.3403497229823997E-2</v>
          </cell>
          <cell r="I185">
            <v>5.6057387401347997E-2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9.9770610614269187E-2</v>
          </cell>
          <cell r="E186">
            <v>0.11443695546797539</v>
          </cell>
          <cell r="F186">
            <v>0.1144377467384828</v>
          </cell>
          <cell r="G186">
            <v>0.11447928151088577</v>
          </cell>
          <cell r="H186">
            <v>0.1141191372077703</v>
          </cell>
          <cell r="I186">
            <v>0.11442948335309208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8.2853992853779382E-2</v>
          </cell>
          <cell r="F187">
            <v>8.2825118099835532E-2</v>
          </cell>
          <cell r="G187">
            <v>8.283611466929662E-2</v>
          </cell>
          <cell r="H187">
            <v>8.2838771388040827E-2</v>
          </cell>
          <cell r="I187">
            <v>4.7892521306733216E-2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8.2853992853779382E-2</v>
          </cell>
          <cell r="F188">
            <v>8.2825118099835532E-2</v>
          </cell>
          <cell r="G188">
            <v>8.283611466929662E-2</v>
          </cell>
          <cell r="H188">
            <v>8.2838771388040827E-2</v>
          </cell>
          <cell r="I188">
            <v>4.7892521306733216E-2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5.8511472310654299E-3</v>
          </cell>
          <cell r="F189">
            <v>1.29929264802282E-8</v>
          </cell>
          <cell r="G189">
            <v>1.5934949009165099E-8</v>
          </cell>
          <cell r="H189">
            <v>4.52215483561211E-8</v>
          </cell>
          <cell r="I189">
            <v>8.7192520599715895E-8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5.8511472310654299E-3</v>
          </cell>
          <cell r="F190">
            <v>5.8511602239919103E-3</v>
          </cell>
          <cell r="G190">
            <v>5.8511761589409199E-3</v>
          </cell>
          <cell r="H190">
            <v>5.8512520496121004E-3</v>
          </cell>
          <cell r="I190">
            <v>3.3827436418142199E-3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4.0890967194567125E-4</v>
          </cell>
          <cell r="F191">
            <v>4.0904382268816373E-4</v>
          </cell>
          <cell r="G191">
            <v>4.0922697427452456E-4</v>
          </cell>
          <cell r="H191">
            <v>4.1017476607957875E-4</v>
          </cell>
          <cell r="I191">
            <v>2.3873009327906534E-4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4.0890967194567125E-4</v>
          </cell>
          <cell r="F192">
            <v>4.0904382268816373E-4</v>
          </cell>
          <cell r="G192">
            <v>4.0922697427452456E-4</v>
          </cell>
          <cell r="H192">
            <v>4.1017476607957875E-4</v>
          </cell>
          <cell r="I192">
            <v>2.3873009327906534E-4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2.8848135711189901E-5</v>
          </cell>
          <cell r="F193">
            <v>1.2693444208376599E-8</v>
          </cell>
          <cell r="G193">
            <v>1.4970826319486798E-8</v>
          </cell>
          <cell r="H193">
            <v>4.0384494247353299E-8</v>
          </cell>
          <cell r="I193">
            <v>6.19236981816352E-8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2.8848135711189901E-5</v>
          </cell>
          <cell r="F194">
            <v>2.88608291553983E-5</v>
          </cell>
          <cell r="G194">
            <v>2.8875799981717701E-5</v>
          </cell>
          <cell r="H194">
            <v>2.8947107496806001E-5</v>
          </cell>
          <cell r="I194">
            <v>1.6835454053207001E-5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6.5134014608360911E-5</v>
          </cell>
          <cell r="F195">
            <v>6.5258664089709172E-5</v>
          </cell>
          <cell r="G195">
            <v>6.5393349316758098E-5</v>
          </cell>
          <cell r="H195">
            <v>6.6030413686101315E-5</v>
          </cell>
          <cell r="I195">
            <v>3.9157448401693168E-5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6.5134014608360911E-5</v>
          </cell>
          <cell r="F196">
            <v>6.5258664089709172E-5</v>
          </cell>
          <cell r="G196">
            <v>6.5393349316758098E-5</v>
          </cell>
          <cell r="H196">
            <v>6.6030413686101315E-5</v>
          </cell>
          <cell r="I196">
            <v>3.9157448401693168E-5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4.5612437130685098E-6</v>
          </cell>
          <cell r="F197">
            <v>1.14826783313553E-8</v>
          </cell>
          <cell r="G197">
            <v>1.1611823360454599E-8</v>
          </cell>
          <cell r="H197">
            <v>1.89594787403019E-8</v>
          </cell>
          <cell r="I197">
            <v>2.9814899313712102E-8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4.5612437130685098E-6</v>
          </cell>
          <cell r="F198">
            <v>4.5727263913998597E-6</v>
          </cell>
          <cell r="G198">
            <v>4.5843382147603199E-6</v>
          </cell>
          <cell r="H198">
            <v>4.6337112380080999E-6</v>
          </cell>
          <cell r="I198">
            <v>2.7368095476211202E-6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9.1578058502680477</v>
          </cell>
          <cell r="E199">
            <v>10.275906457708837</v>
          </cell>
          <cell r="F199">
            <v>10.275929245290033</v>
          </cell>
          <cell r="G199">
            <v>10.27592997907162</v>
          </cell>
          <cell r="H199">
            <v>11.459794925807449</v>
          </cell>
          <cell r="I199">
            <v>22.47812958022509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2.8618143181302194</v>
          </cell>
          <cell r="E200">
            <v>3.1585777946079636</v>
          </cell>
          <cell r="F200">
            <v>3.0827787735870116</v>
          </cell>
          <cell r="G200">
            <v>2.9642105708860473</v>
          </cell>
          <cell r="H200">
            <v>3.0972418718398518</v>
          </cell>
          <cell r="I200">
            <v>5.7636229692884937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9.1578058502680477</v>
          </cell>
          <cell r="E201">
            <v>10.275906457708837</v>
          </cell>
          <cell r="F201">
            <v>10.275929245290033</v>
          </cell>
          <cell r="G201">
            <v>10.27592997907162</v>
          </cell>
          <cell r="H201">
            <v>11.459794925807449</v>
          </cell>
          <cell r="I201">
            <v>22.47812958022509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9.0328936652076905E-2</v>
          </cell>
          <cell r="F202">
            <v>1.56736660869922E-5</v>
          </cell>
          <cell r="G202">
            <v>5.9229786653165602E-7</v>
          </cell>
          <cell r="H202">
            <v>0.33539730187769501</v>
          </cell>
          <cell r="I202">
            <v>1.3253075722804599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0.83016690773477197</v>
          </cell>
          <cell r="F203">
            <v>0.83018245271353897</v>
          </cell>
          <cell r="G203">
            <v>0.83018279082489266</v>
          </cell>
          <cell r="H203">
            <v>0.92744816882816061</v>
          </cell>
          <cell r="I203">
            <v>1.8191496355571726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3.2398898726966965</v>
          </cell>
          <cell r="E204">
            <v>3.6354564680149553</v>
          </cell>
          <cell r="F204">
            <v>9.1597228848432284</v>
          </cell>
          <cell r="G204">
            <v>13.912909801591489</v>
          </cell>
          <cell r="H204">
            <v>16.38510805695358</v>
          </cell>
          <cell r="I204">
            <v>18.885878496159705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1.1488971179775522</v>
          </cell>
          <cell r="E205">
            <v>1.286431871201329</v>
          </cell>
          <cell r="F205">
            <v>3.2309428165231844</v>
          </cell>
          <cell r="G205">
            <v>4.8817227374005228</v>
          </cell>
          <cell r="H205">
            <v>5.4435574940045184</v>
          </cell>
          <cell r="I205">
            <v>6.0531661846665763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2.85595415266474E-6</v>
          </cell>
          <cell r="E206">
            <v>3.2779989835492997E-2</v>
          </cell>
          <cell r="F206">
            <v>0.37990590700715798</v>
          </cell>
          <cell r="G206">
            <v>0.32490094868321601</v>
          </cell>
          <cell r="H206">
            <v>0.65325764160352295</v>
          </cell>
          <cell r="I206">
            <v>0.74168298730028503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0.21335551837339367</v>
          </cell>
          <cell r="E207">
            <v>0.24613541514451506</v>
          </cell>
          <cell r="F207">
            <v>0.62604113970271125</v>
          </cell>
          <cell r="G207">
            <v>0.95094180880456836</v>
          </cell>
          <cell r="H207">
            <v>1.119919793163388</v>
          </cell>
          <cell r="I207">
            <v>1.2908426705112512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5.6086392884150884</v>
          </cell>
          <cell r="E208">
            <v>6.0095197514555387</v>
          </cell>
          <cell r="F208">
            <v>6.0621323477836668</v>
          </cell>
          <cell r="G208">
            <v>9.2214743902195035</v>
          </cell>
          <cell r="H208">
            <v>10.158736523135453</v>
          </cell>
          <cell r="I208">
            <v>14.611969223568178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7.4637050383738533E-5</v>
          </cell>
          <cell r="F209">
            <v>3.4850195165533338E-3</v>
          </cell>
          <cell r="G209">
            <v>2.9012688545647434E-4</v>
          </cell>
          <cell r="H209">
            <v>2.1416474208446243E-3</v>
          </cell>
          <cell r="I209">
            <v>7.1504912647278823E-4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5.6086392884150884</v>
          </cell>
          <cell r="E210">
            <v>6.0095943885059269</v>
          </cell>
          <cell r="F210">
            <v>6.0656173673002227</v>
          </cell>
          <cell r="G210">
            <v>9.2217645171049671</v>
          </cell>
          <cell r="H210">
            <v>10.160878170556288</v>
          </cell>
          <cell r="I210">
            <v>14.612684272694663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2.01267165895236E-5</v>
          </cell>
          <cell r="F211">
            <v>2.0218518768647531E-5</v>
          </cell>
          <cell r="G211">
            <v>2.0290583487285707E-5</v>
          </cell>
          <cell r="H211">
            <v>2.0716301317237694E-5</v>
          </cell>
          <cell r="I211">
            <v>1.2459067146687179E-5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2.01267165895236E-5</v>
          </cell>
          <cell r="F212">
            <v>2.0218518768647531E-5</v>
          </cell>
          <cell r="G212">
            <v>2.0290583487285707E-5</v>
          </cell>
          <cell r="H212">
            <v>2.0716301317237694E-5</v>
          </cell>
          <cell r="I212">
            <v>1.2459067146687179E-5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1.39395354601099E-6</v>
          </cell>
          <cell r="F213"/>
          <cell r="G213"/>
          <cell r="H213">
            <v>1.2993394054232299E-8</v>
          </cell>
          <cell r="I213">
            <v>1.6923448547603901E-8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1.39395354601099E-6</v>
          </cell>
          <cell r="F214">
            <v>1.39395354601099E-6</v>
          </cell>
          <cell r="G214">
            <v>1.39395354601099E-6</v>
          </cell>
          <cell r="H214">
            <v>1.4278717875720199E-6</v>
          </cell>
          <cell r="I214">
            <v>8.5668767777806495E-7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4.2612051591889868</v>
          </cell>
          <cell r="E215">
            <v>4.6176484755457867</v>
          </cell>
          <cell r="F215">
            <v>4.8266859713101011</v>
          </cell>
          <cell r="G215">
            <v>5.2003858875974176</v>
          </cell>
          <cell r="H215">
            <v>6.0256568264153643</v>
          </cell>
          <cell r="I215">
            <v>8.6788120747522459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4.2612051591889868</v>
          </cell>
          <cell r="E216">
            <v>4.6176484755457867</v>
          </cell>
          <cell r="F216">
            <v>4.8266859713101011</v>
          </cell>
          <cell r="G216">
            <v>5.2003858875974176</v>
          </cell>
          <cell r="H216">
            <v>6.0256568264153643</v>
          </cell>
          <cell r="I216">
            <v>8.6788120747522459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1.3316266122465583</v>
          </cell>
          <cell r="E217">
            <v>1.4252001467733906</v>
          </cell>
          <cell r="F217">
            <v>1.4626321125182131</v>
          </cell>
          <cell r="G217">
            <v>1.5295252610580643</v>
          </cell>
          <cell r="H217">
            <v>1.6737935628931577</v>
          </cell>
          <cell r="I217">
            <v>2.2838979144084868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8.7213447228177502E-8</v>
          </cell>
          <cell r="E218">
            <v>4.5676348469177902E-7</v>
          </cell>
          <cell r="F218">
            <v>6.8706556623111398E-7</v>
          </cell>
          <cell r="G218">
            <v>7.7381999719189798E-7</v>
          </cell>
          <cell r="H218">
            <v>0.146534570452477</v>
          </cell>
          <cell r="I218">
            <v>0.43699328096433598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0.43061740066723525</v>
          </cell>
          <cell r="E219">
            <v>0.43061663492941965</v>
          </cell>
          <cell r="F219">
            <v>0.43061568775772985</v>
          </cell>
          <cell r="G219">
            <v>0.43061526030331798</v>
          </cell>
          <cell r="H219">
            <v>0.46777106850881245</v>
          </cell>
          <cell r="I219">
            <v>0.67921898016375726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6.7673965829929961E-2</v>
          </cell>
          <cell r="E220">
            <v>0.16933959046919164</v>
          </cell>
          <cell r="F220">
            <v>2.6492220690679711E-3</v>
          </cell>
          <cell r="G220">
            <v>0.16927146102085031</v>
          </cell>
          <cell r="H220">
            <v>4.5638823248280915E-3</v>
          </cell>
          <cell r="I220">
            <v>3.9455747345898374E-4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2.8272557580174746E-3</v>
          </cell>
          <cell r="E221">
            <v>2.0180195674312047E-3</v>
          </cell>
          <cell r="F221">
            <v>6.5878740293698009E-4</v>
          </cell>
          <cell r="G221">
            <v>1.601185145894755E-3</v>
          </cell>
          <cell r="H221">
            <v>6.3774050369238384E-4</v>
          </cell>
          <cell r="I221">
            <v>2.298345707076494E-4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7.050122158794743E-2</v>
          </cell>
          <cell r="E222">
            <v>0.17135761003662295</v>
          </cell>
          <cell r="F222">
            <v>3.3080094720049514E-3</v>
          </cell>
          <cell r="G222">
            <v>0.17087264616674505</v>
          </cell>
          <cell r="H222">
            <v>5.2016228285204748E-3</v>
          </cell>
          <cell r="I222">
            <v>6.2439204416663301E-4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6.9061453149618923E-2</v>
          </cell>
          <cell r="F223">
            <v>6.7983810444865372E-2</v>
          </cell>
          <cell r="G223">
            <v>3.2259320744402907E-3</v>
          </cell>
          <cell r="H223">
            <v>7.6870473075271305E-4</v>
          </cell>
          <cell r="I223">
            <v>3.387283036779773E-4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7.2696266473283006E-2</v>
          </cell>
          <cell r="F224">
            <v>7.1561905731437253E-2</v>
          </cell>
          <cell r="G224">
            <v>3.395717973095045E-3</v>
          </cell>
          <cell r="H224">
            <v>8.0916287447653956E-4</v>
          </cell>
          <cell r="I224">
            <v>3.5655610913471272E-4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5.0939407291293497E-3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5.0939407291293497E-3</v>
          </cell>
          <cell r="F226">
            <v>5.0933189419945617E-3</v>
          </cell>
          <cell r="G226">
            <v>4.4513679957834933E-4</v>
          </cell>
          <cell r="H226">
            <v>1.0414384230915124E-4</v>
          </cell>
          <cell r="I226">
            <v>4.3835341265099258E-5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2.5373239514243661E-3</v>
          </cell>
          <cell r="G227">
            <v>6.3192798036271756E-4</v>
          </cell>
          <cell r="H227">
            <v>4.2041246699358594E-3</v>
          </cell>
          <cell r="I227">
            <v>1.3151105989065825E-3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3.2745652082866671E-3</v>
          </cell>
          <cell r="G228">
            <v>7.9049632844463175E-4</v>
          </cell>
          <cell r="H228">
            <v>4.9467313762646048E-3</v>
          </cell>
          <cell r="I228">
            <v>1.4618924191649931E-3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2.9152562112819799E-3</v>
          </cell>
          <cell r="E229">
            <v>6.0105597386116704E-6</v>
          </cell>
          <cell r="F229">
            <v>1.22041020998234E-6</v>
          </cell>
          <cell r="G229">
            <v>2.1063653440439101E-8</v>
          </cell>
          <cell r="H229">
            <v>7.6033266159885205E-4</v>
          </cell>
          <cell r="I229">
            <v>1.4558099919901701E-3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2.9152562112819799E-3</v>
          </cell>
          <cell r="E230">
            <v>2.9212667710205899E-3</v>
          </cell>
          <cell r="F230">
            <v>2.9224871812305701E-3</v>
          </cell>
          <cell r="G230">
            <v>2.9225082448840101E-3</v>
          </cell>
          <cell r="H230">
            <v>2.9217252799820501E-3</v>
          </cell>
          <cell r="I230">
            <v>2.9217688904416401E-3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3.0138020664664245E-2</v>
          </cell>
          <cell r="E231">
            <v>7.689446582319035E-3</v>
          </cell>
          <cell r="F231">
            <v>2.3421570720590909E-2</v>
          </cell>
          <cell r="G231">
            <v>2.2221202102229907E-2</v>
          </cell>
          <cell r="H231">
            <v>0.1006618520424937</v>
          </cell>
          <cell r="I231">
            <v>0.20958635083980645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3.0138020664664245E-2</v>
          </cell>
          <cell r="E232">
            <v>7.689446582319035E-3</v>
          </cell>
          <cell r="F232">
            <v>2.3421570720590909E-2</v>
          </cell>
          <cell r="G232">
            <v>2.2221202102229907E-2</v>
          </cell>
          <cell r="H232">
            <v>0.1006618520424937</v>
          </cell>
          <cell r="I232">
            <v>0.20958635083980645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3.0442445115822472E-2</v>
          </cell>
          <cell r="E233">
            <v>7.7671177599182174E-3</v>
          </cell>
          <cell r="F233">
            <v>2.3658152243021091E-2</v>
          </cell>
          <cell r="G233">
            <v>2.2445658689121142E-2</v>
          </cell>
          <cell r="H233">
            <v>0.10167863842676138</v>
          </cell>
          <cell r="I233">
            <v>0.21170338468667338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7.0520529305944898E-4</v>
          </cell>
          <cell r="F234">
            <v>1.9144780841779099E-3</v>
          </cell>
          <cell r="G234">
            <v>1.2194792928986399E-3</v>
          </cell>
          <cell r="H234">
            <v>5.8363971914135596E-3</v>
          </cell>
          <cell r="I234">
            <v>1.6171704740560001E-2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1.0547407987968587E-3</v>
          </cell>
          <cell r="F235">
            <v>2.4466109386015603E-3</v>
          </cell>
          <cell r="G235">
            <v>2.0532926865284998E-3</v>
          </cell>
          <cell r="H235">
            <v>9.1595331638880898E-3</v>
          </cell>
          <cell r="I235">
            <v>1.895131690162543E-2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1.2529374218900269</v>
          </cell>
          <cell r="G236">
            <v>0.91505667022647796</v>
          </cell>
          <cell r="H236">
            <v>0.16081186576593751</v>
          </cell>
          <cell r="I236">
            <v>7.4849522271559846E-2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1.2529875388075955</v>
          </cell>
          <cell r="G237">
            <v>0.91509999731335989</v>
          </cell>
          <cell r="H237">
            <v>0.16082018931981834</v>
          </cell>
          <cell r="I237">
            <v>7.4853113658460022E-2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1.07160153254632E-2</v>
          </cell>
          <cell r="E238">
            <v>0.10031146196744301</v>
          </cell>
          <cell r="F238">
            <v>4.1569486814449803E-5</v>
          </cell>
          <cell r="G238">
            <v>2.80716041794255E-5</v>
          </cell>
          <cell r="H238">
            <v>1.9424100278175201E-2</v>
          </cell>
          <cell r="I238">
            <v>3.1566731581354702E-5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1.0716924694351922E-2</v>
          </cell>
          <cell r="E239">
            <v>0.1110119620823834</v>
          </cell>
          <cell r="F239">
            <v>0.11101174838678481</v>
          </cell>
          <cell r="G239">
            <v>0.10318278963887967</v>
          </cell>
          <cell r="H239">
            <v>1.993686427059561E-2</v>
          </cell>
          <cell r="I239">
            <v>9.2698532892584104E-3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6.9177031822319357</v>
          </cell>
          <cell r="E240">
            <v>6.1773046178753699</v>
          </cell>
          <cell r="F240">
            <v>6.1767561630065622</v>
          </cell>
          <cell r="G240">
            <v>5.0812165506472002</v>
          </cell>
          <cell r="H240">
            <v>2.6701433567695845</v>
          </cell>
          <cell r="I240">
            <v>0.19543969376590778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655.76791895856002</v>
          </cell>
          <cell r="E241">
            <v>584.63557785967805</v>
          </cell>
          <cell r="F241">
            <v>583.17080375844</v>
          </cell>
          <cell r="G241">
            <v>477.81209582089002</v>
          </cell>
          <cell r="H241">
            <v>249.08820884325399</v>
          </cell>
          <cell r="I241">
            <v>18.087895430700001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8.8978007999804625</v>
          </cell>
          <cell r="E242">
            <v>7.9326401337812493</v>
          </cell>
          <cell r="F242">
            <v>7.9127653155826323</v>
          </cell>
          <cell r="G242">
            <v>6.4832034711111222</v>
          </cell>
          <cell r="H242">
            <v>3.3797586003155207</v>
          </cell>
          <cell r="I242">
            <v>0.24542598956173653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1.5921324851185699E-4</v>
          </cell>
          <cell r="F243">
            <v>4.1332721917185797E-5</v>
          </cell>
          <cell r="G243">
            <v>2.07331393257952E-5</v>
          </cell>
          <cell r="H243">
            <v>1.0493617398520299E-4</v>
          </cell>
          <cell r="I243">
            <v>4.60289646884526E-6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0.37649108503219503</v>
          </cell>
          <cell r="F244">
            <v>0.37651547511488292</v>
          </cell>
          <cell r="G244">
            <v>0.37636841737019611</v>
          </cell>
          <cell r="H244">
            <v>0.16163086917665828</v>
          </cell>
          <cell r="I244">
            <v>1.5960612488660895E-2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1.1583611288163199E-5</v>
          </cell>
          <cell r="F245">
            <v>2.6167340367416351E-4</v>
          </cell>
          <cell r="G245">
            <v>2.0955700104095996E-3</v>
          </cell>
          <cell r="H245">
            <v>5.1932103630916784E-3</v>
          </cell>
          <cell r="I245">
            <v>6.0382961262856368E-5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0.69257470346870953</v>
          </cell>
          <cell r="E246">
            <v>0.7501907389472634</v>
          </cell>
          <cell r="F246">
            <v>0.6546237797878266</v>
          </cell>
          <cell r="G246">
            <v>2.1263896411129921</v>
          </cell>
          <cell r="H246">
            <v>2.2221254521860772</v>
          </cell>
          <cell r="I246">
            <v>4.9055983436097045E-2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0.69257470346870953</v>
          </cell>
          <cell r="E247">
            <v>0.75020232255855146</v>
          </cell>
          <cell r="F247">
            <v>0.65488545319150038</v>
          </cell>
          <cell r="G247">
            <v>2.1284852111234032</v>
          </cell>
          <cell r="H247">
            <v>2.2273186625491674</v>
          </cell>
          <cell r="I247">
            <v>4.9116366397359945E-2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9.875169076586273</v>
          </cell>
          <cell r="E248">
            <v>12.920000804797878</v>
          </cell>
          <cell r="F248">
            <v>14.222205551392829</v>
          </cell>
          <cell r="G248">
            <v>21.320675504622322</v>
          </cell>
          <cell r="H248">
            <v>24.617700002875583</v>
          </cell>
          <cell r="I248">
            <v>26.401314466800304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9.875169076586273</v>
          </cell>
          <cell r="E249">
            <v>12.920000804797878</v>
          </cell>
          <cell r="F249">
            <v>14.222205551392829</v>
          </cell>
          <cell r="G249">
            <v>21.320675504622322</v>
          </cell>
          <cell r="H249">
            <v>24.617700002875583</v>
          </cell>
          <cell r="I249">
            <v>26.401314466800304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58.70189514451458</v>
          </cell>
          <cell r="F250">
            <v>61.319270354914259</v>
          </cell>
          <cell r="G250">
            <v>62.281364780179324</v>
          </cell>
          <cell r="H250">
            <v>63.379106383320355</v>
          </cell>
          <cell r="I250">
            <v>63.023733282435742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58.70189514451458</v>
          </cell>
          <cell r="F251">
            <v>61.319270354914259</v>
          </cell>
          <cell r="G251">
            <v>62.281364780179324</v>
          </cell>
          <cell r="H251">
            <v>63.379106383320355</v>
          </cell>
          <cell r="I251">
            <v>63.023733282435742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1.9034888560814299E-7</v>
          </cell>
          <cell r="E252">
            <v>1.7165685705877999E-6</v>
          </cell>
          <cell r="F252">
            <v>1.5494426681516499E-6</v>
          </cell>
          <cell r="G252">
            <v>1.4770395324670599E-6</v>
          </cell>
          <cell r="H252">
            <v>5.8027028815524198E-2</v>
          </cell>
          <cell r="I252">
            <v>5.9607749998001003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6.6055314587027461</v>
          </cell>
          <cell r="E253">
            <v>6.583101323883632</v>
          </cell>
          <cell r="F253">
            <v>6.5831010128282994</v>
          </cell>
          <cell r="G253">
            <v>6.5831007203915934</v>
          </cell>
          <cell r="H253">
            <v>6.6991281775269469</v>
          </cell>
          <cell r="I253">
            <v>6.6615651967835534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1.0353169695889572E-3</v>
          </cell>
          <cell r="E254">
            <v>3.6604446840021374E-4</v>
          </cell>
          <cell r="F254">
            <v>6.8712497707575527E-4</v>
          </cell>
          <cell r="G254">
            <v>0.32759956834352266</v>
          </cell>
          <cell r="H254">
            <v>0.25413240482153227</v>
          </cell>
          <cell r="I254">
            <v>0.4549711853595132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0.22900592914179413</v>
          </cell>
          <cell r="E255">
            <v>0.22979209884805463</v>
          </cell>
          <cell r="F255">
            <v>0.33601979698601886</v>
          </cell>
          <cell r="G255">
            <v>5.3469966275797552E-3</v>
          </cell>
          <cell r="H255">
            <v>4.5683954776237864E-2</v>
          </cell>
          <cell r="I255">
            <v>0.1379698540591387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0.23004124611138288</v>
          </cell>
          <cell r="E256">
            <v>0.23015814331645512</v>
          </cell>
          <cell r="F256">
            <v>0.33670692196309454</v>
          </cell>
          <cell r="G256">
            <v>0.33294656497110225</v>
          </cell>
          <cell r="H256">
            <v>0.29981635959777025</v>
          </cell>
          <cell r="I256">
            <v>0.59294103941865184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1.1858629270873438E-5</v>
          </cell>
          <cell r="F257">
            <v>1.1283966863278065</v>
          </cell>
          <cell r="G257">
            <v>1.5210728568418492</v>
          </cell>
          <cell r="H257">
            <v>1.9883868861652163</v>
          </cell>
          <cell r="I257">
            <v>4.1275146955434092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1.1869285622496484E-5</v>
          </cell>
          <cell r="F258">
            <v>0.95318297498084847</v>
          </cell>
          <cell r="G258">
            <v>1.149786213872086</v>
          </cell>
          <cell r="H258">
            <v>1.6010743935878586</v>
          </cell>
          <cell r="I258">
            <v>4.0992830208545277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2.3128470123211437E-5</v>
          </cell>
          <cell r="F259">
            <v>2.0815796613086555</v>
          </cell>
          <cell r="G259">
            <v>2.6708590707139335</v>
          </cell>
          <cell r="H259">
            <v>3.5894612797530736</v>
          </cell>
          <cell r="I259">
            <v>8.2267977163979396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8.4037400566315312E-2</v>
          </cell>
          <cell r="F260">
            <v>0.36001445997197534</v>
          </cell>
          <cell r="G260">
            <v>0.6107407721883964</v>
          </cell>
          <cell r="H260">
            <v>0.87414014808834928</v>
          </cell>
          <cell r="I260">
            <v>1.5044581331179108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8.404135579432527E-2</v>
          </cell>
          <cell r="F261">
            <v>0.3600314443057584</v>
          </cell>
          <cell r="G261">
            <v>0.61077571260645369</v>
          </cell>
          <cell r="H261">
            <v>0.87419201422099557</v>
          </cell>
          <cell r="I261">
            <v>1.5045222000557505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8.9445480319469496E-5</v>
          </cell>
          <cell r="E262">
            <v>9.8122743045539994E-3</v>
          </cell>
          <cell r="F262">
            <v>2.8637118766466199E-2</v>
          </cell>
          <cell r="G262">
            <v>4.1458058732592402E-2</v>
          </cell>
          <cell r="H262">
            <v>6.4223422134470701E-2</v>
          </cell>
          <cell r="I262">
            <v>0.10901256893411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8.9445480319469496E-5</v>
          </cell>
          <cell r="E263">
            <v>9.895556611973352E-3</v>
          </cell>
          <cell r="F263">
            <v>3.8517904599660147E-2</v>
          </cell>
          <cell r="G263">
            <v>7.9948951952610481E-2</v>
          </cell>
          <cell r="H263">
            <v>0.12621993869798237</v>
          </cell>
          <cell r="I263">
            <v>0.16770539777522991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5.6100006187860867</v>
          </cell>
          <cell r="E264">
            <v>6.0767029921254139</v>
          </cell>
          <cell r="F264">
            <v>6.0769161002017063</v>
          </cell>
          <cell r="G264">
            <v>8.0858918713241863</v>
          </cell>
          <cell r="H264">
            <v>8.0859009260559418</v>
          </cell>
          <cell r="I264">
            <v>8.0859229644773656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6.0987764063984402</v>
          </cell>
          <cell r="E265">
            <v>6.6044044234062671</v>
          </cell>
          <cell r="F265">
            <v>6.6020333965205502</v>
          </cell>
          <cell r="G265">
            <v>8.7788427005890348</v>
          </cell>
          <cell r="H265">
            <v>8.7673438101000691</v>
          </cell>
          <cell r="I265">
            <v>8.7558890887652456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0.84970035831093504</v>
          </cell>
          <cell r="E266">
            <v>9.9890191739681098E-8</v>
          </cell>
          <cell r="F266">
            <v>7.9164807985942495E-8</v>
          </cell>
          <cell r="G266">
            <v>6.7041161304619597E-8</v>
          </cell>
          <cell r="H266">
            <v>8.1160411535466703E-8</v>
          </cell>
          <cell r="I266">
            <v>1.0845341603321E-7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0.84970035831093504</v>
          </cell>
          <cell r="E267">
            <v>0.84970045820112705</v>
          </cell>
          <cell r="F267">
            <v>0.84970053736593498</v>
          </cell>
          <cell r="G267">
            <v>0.84970060440709605</v>
          </cell>
          <cell r="H267">
            <v>0.84970075346014395</v>
          </cell>
          <cell r="I267">
            <v>0.84970086191355998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0.31051118438677189</v>
          </cell>
          <cell r="E268">
            <v>0.39251863401078024</v>
          </cell>
          <cell r="F268">
            <v>2.2378560014159659</v>
          </cell>
          <cell r="G268">
            <v>5.1923646619484911</v>
          </cell>
          <cell r="H268">
            <v>5.1923736606687729</v>
          </cell>
          <cell r="I268">
            <v>5.2581028638398548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0.43672459126128288</v>
          </cell>
          <cell r="E269">
            <v>0.55206558932599137</v>
          </cell>
          <cell r="F269">
            <v>3.1474767952404585</v>
          </cell>
          <cell r="G269">
            <v>7.3029038845970353</v>
          </cell>
          <cell r="H269">
            <v>7.3029165410249952</v>
          </cell>
          <cell r="I269">
            <v>7.3029206442220183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1.02126254420907E-2</v>
          </cell>
          <cell r="F270">
            <v>0.14157946060695101</v>
          </cell>
          <cell r="G270">
            <v>0.117901074833382</v>
          </cell>
          <cell r="H270">
            <v>0.22754417713923</v>
          </cell>
          <cell r="I270">
            <v>0.19125297047377199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2.7223489991346991E-2</v>
          </cell>
          <cell r="F271">
            <v>0.16879540312060315</v>
          </cell>
          <cell r="G271">
            <v>0.28668407504534904</v>
          </cell>
          <cell r="H271">
            <v>0.36483621987149478</v>
          </cell>
          <cell r="I271">
            <v>0.36979617516265706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1.395444916473325E-3</v>
          </cell>
          <cell r="G272">
            <v>2.7366438048510174E-3</v>
          </cell>
          <cell r="H272">
            <v>3.6735577557573027E-3</v>
          </cell>
          <cell r="I272">
            <v>0.10570103471717705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1.5504943516370278E-3</v>
          </cell>
          <cell r="G273">
            <v>3.0407153387233526E-3</v>
          </cell>
          <cell r="H273">
            <v>4.0817308397303369E-3</v>
          </cell>
          <cell r="I273">
            <v>0.1174455941301968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6.0313657416779903E-7</v>
          </cell>
          <cell r="F274">
            <v>1.3156751665199099E-4</v>
          </cell>
          <cell r="G274">
            <v>9.0290546365467305E-5</v>
          </cell>
          <cell r="H274">
            <v>2.08382275629068E-4</v>
          </cell>
          <cell r="I274">
            <v>7.5982065268996599E-3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6.0313657416779903E-7</v>
          </cell>
          <cell r="F275">
            <v>1.3209458534911236E-4</v>
          </cell>
          <cell r="G275">
            <v>2.2221776805665092E-4</v>
          </cell>
          <cell r="H275">
            <v>3.0777379689435162E-4</v>
          </cell>
          <cell r="I275">
            <v>7.7555883571548056E-3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6.7602278433889079E-4</v>
          </cell>
          <cell r="H276">
            <v>8.539904398974827E-4</v>
          </cell>
          <cell r="I276">
            <v>2.1411992108959056E-4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2.1715037986958153E-4</v>
          </cell>
          <cell r="H277">
            <v>8.495638055210495E-4</v>
          </cell>
          <cell r="I277">
            <v>2.1374581604619396E-4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8.9317316420847248E-4</v>
          </cell>
          <cell r="H278">
            <v>1.703554245418532E-3</v>
          </cell>
          <cell r="I278">
            <v>4.2786573713578485E-4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0.68564895643402235</v>
          </cell>
          <cell r="E279">
            <v>0.74268883155779031</v>
          </cell>
          <cell r="F279">
            <v>0.64807754198994805</v>
          </cell>
          <cell r="G279">
            <v>2.105125744701863</v>
          </cell>
          <cell r="H279">
            <v>2.1999041976642162</v>
          </cell>
          <cell r="I279">
            <v>4.8565423601736074E-2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0.68564895643402235</v>
          </cell>
          <cell r="E280">
            <v>0.74268883155779031</v>
          </cell>
          <cell r="F280">
            <v>0.64807754198994805</v>
          </cell>
          <cell r="G280">
            <v>2.105125744701863</v>
          </cell>
          <cell r="H280">
            <v>2.1999041976642162</v>
          </cell>
          <cell r="I280">
            <v>4.8565423601736074E-2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0.69257470346870953</v>
          </cell>
          <cell r="E281">
            <v>0.7501907389472634</v>
          </cell>
          <cell r="F281">
            <v>0.6546237797878266</v>
          </cell>
          <cell r="G281">
            <v>2.1263896411129921</v>
          </cell>
          <cell r="H281">
            <v>2.2221254521860772</v>
          </cell>
          <cell r="I281">
            <v>4.9055983436097045E-2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2.9111746275815999E-2</v>
          </cell>
          <cell r="F282">
            <v>2.5473841647030399E-2</v>
          </cell>
          <cell r="G282">
            <v>0.125578727746081</v>
          </cell>
          <cell r="H282">
            <v>6.1337049056722E-2</v>
          </cell>
          <cell r="I282">
            <v>1.4641741903162701E-3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5.7388693806648704E-2</v>
          </cell>
          <cell r="F283">
            <v>5.0080126039077702E-2</v>
          </cell>
          <cell r="G283">
            <v>0.16266428132740618</v>
          </cell>
          <cell r="H283">
            <v>0.16998831320119459</v>
          </cell>
          <cell r="I283">
            <v>3.9420866067850086E-3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2093.65706289223</v>
          </cell>
          <cell r="H284">
            <v>2077.4128476068199</v>
          </cell>
          <cell r="I284">
            <v>2063.7485567362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2093.657062892235</v>
          </cell>
          <cell r="H285">
            <v>2077.4128476068158</v>
          </cell>
          <cell r="I285">
            <v>2063.7485567361996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8.1138968987875981E-2</v>
          </cell>
          <cell r="F286">
            <v>8.1138364763660223E-2</v>
          </cell>
          <cell r="G286">
            <v>8.1137717367366927E-2</v>
          </cell>
          <cell r="H286">
            <v>8.1133953388786623E-2</v>
          </cell>
          <cell r="I286">
            <v>3.4570300304295129E-2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8.1138968987875981E-2</v>
          </cell>
          <cell r="F287">
            <v>8.1138364763660223E-2</v>
          </cell>
          <cell r="G287">
            <v>8.1137717367366927E-2</v>
          </cell>
          <cell r="H287">
            <v>8.1133953388786623E-2</v>
          </cell>
          <cell r="I287">
            <v>3.4570300304295129E-2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0.11269301248316105</v>
          </cell>
          <cell r="F288">
            <v>0.11269217328286152</v>
          </cell>
          <cell r="G288">
            <v>0.11269127412134285</v>
          </cell>
          <cell r="H288">
            <v>0.11268604637331481</v>
          </cell>
          <cell r="I288">
            <v>4.8014305978187698E-2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6.49284264285522E-3</v>
          </cell>
          <cell r="F289">
            <v>1.58876794137029E-6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6.49284264285522E-3</v>
          </cell>
          <cell r="F290">
            <v>6.49422221889629E-3</v>
          </cell>
          <cell r="G290">
            <v>6.4937247146300992E-3</v>
          </cell>
          <cell r="H290">
            <v>6.4730766906793752E-3</v>
          </cell>
          <cell r="I290">
            <v>2.737933063182181E-3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2.9617910224641503E-7</v>
          </cell>
          <cell r="F292"/>
          <cell r="G292">
            <v>1.6227087197234582E-3</v>
          </cell>
          <cell r="H292">
            <v>1.8551862025581547E-3</v>
          </cell>
          <cell r="I292">
            <v>1.8178338085709756E-3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1.6469520572455997E-4</v>
          </cell>
          <cell r="H293">
            <v>1.219778250550357E-4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7.8008931684867466E-6</v>
          </cell>
          <cell r="F294">
            <v>3.0621740646412199E-3</v>
          </cell>
          <cell r="G294">
            <v>3.0478870792572423E-3</v>
          </cell>
          <cell r="H294">
            <v>4.2141767917655282E-3</v>
          </cell>
          <cell r="I294">
            <v>2.4691673286312723E-3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1.2754799321054505E-4</v>
          </cell>
          <cell r="G295">
            <v>1.350063389200471E-4</v>
          </cell>
          <cell r="H295">
            <v>1.4537670841558968E-4</v>
          </cell>
          <cell r="I295">
            <v>1.5050294815775812E-4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2.6536511007877801E-2</v>
          </cell>
          <cell r="F296">
            <v>6.3145660958242561E-2</v>
          </cell>
          <cell r="G296">
            <v>0.10512717366661394</v>
          </cell>
          <cell r="H296">
            <v>0.14927460037092183</v>
          </cell>
          <cell r="I296">
            <v>5.7120981404513327E-2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5.3652785599978185E-5</v>
          </cell>
          <cell r="F297">
            <v>7.9563050543039586E-4</v>
          </cell>
          <cell r="G297">
            <v>3.4449660317851648E-4</v>
          </cell>
          <cell r="H297">
            <v>5.7774224701376709E-4</v>
          </cell>
          <cell r="I297">
            <v>7.3029967855562478E-4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4.4375673157483919E-4</v>
          </cell>
          <cell r="F298">
            <v>2.026958279267012E-3</v>
          </cell>
          <cell r="G298">
            <v>2.9889041962989486E-3</v>
          </cell>
          <cell r="H298">
            <v>3.7917476806951359E-3</v>
          </cell>
          <cell r="I298">
            <v>0.10392560301482165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5.3752091633610603E-2</v>
          </cell>
          <cell r="F299">
            <v>6.8890581312251245E-2</v>
          </cell>
          <cell r="G299">
            <v>0.11106938862362203</v>
          </cell>
          <cell r="H299">
            <v>0.24746485460036377</v>
          </cell>
          <cell r="I299">
            <v>0.44868881727575044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6.8424491857740091E-2</v>
          </cell>
          <cell r="F300">
            <v>6.6901393297881306E-2</v>
          </cell>
          <cell r="G300">
            <v>3.2995256204345763E-3</v>
          </cell>
          <cell r="H300">
            <v>1.516274539233984E-3</v>
          </cell>
          <cell r="I300">
            <v>1.7616753747914319E-3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0.2419460594949232</v>
          </cell>
          <cell r="F301">
            <v>0.77329404554675463</v>
          </cell>
          <cell r="G301">
            <v>1.6021980995885381</v>
          </cell>
          <cell r="H301">
            <v>2.9330009962659376</v>
          </cell>
          <cell r="I301">
            <v>4.3618560935656205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1.2266698058901295E-2</v>
          </cell>
          <cell r="F302">
            <v>1.2777998110523943E-2</v>
          </cell>
          <cell r="G302">
            <v>1.2823525208204158E-2</v>
          </cell>
          <cell r="H302">
            <v>1.2988354388413217E-2</v>
          </cell>
          <cell r="I302">
            <v>1.284350498369651E-2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1.5618237932827803E-3</v>
          </cell>
          <cell r="F303">
            <v>2.9003271573771051E-3</v>
          </cell>
          <cell r="G303">
            <v>3.001381789692207E-3</v>
          </cell>
          <cell r="H303">
            <v>2.7800583134414809E-3</v>
          </cell>
          <cell r="I303">
            <v>2.4694852385099479E-3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2.0864377596350705E-4</v>
          </cell>
          <cell r="H304">
            <v>3.1057515397894296E-5</v>
          </cell>
          <cell r="I304">
            <v>2.55435330782733E-4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44.576906129559802</v>
          </cell>
          <cell r="E305">
            <v>44.827338726635766</v>
          </cell>
          <cell r="F305">
            <v>44.633491254585735</v>
          </cell>
          <cell r="G305">
            <v>44.838273013226853</v>
          </cell>
          <cell r="H305">
            <v>45.051866955737744</v>
          </cell>
          <cell r="I305">
            <v>44.932088586187589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44.576906129559802</v>
          </cell>
          <cell r="E306">
            <v>44.827338726635766</v>
          </cell>
          <cell r="F306">
            <v>44.633491254585735</v>
          </cell>
          <cell r="G306">
            <v>44.838273013226853</v>
          </cell>
          <cell r="H306">
            <v>45.051866955737744</v>
          </cell>
          <cell r="I306">
            <v>44.932088586187589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0.19321163903524699</v>
          </cell>
          <cell r="E307">
            <v>2.5161947494640301E-6</v>
          </cell>
          <cell r="F307">
            <v>2.16743044802444E-6</v>
          </cell>
          <cell r="G307">
            <v>1.90096857064306E-6</v>
          </cell>
          <cell r="H307">
            <v>7.8706650030560196E-3</v>
          </cell>
          <cell r="I307">
            <v>4.3111677886763902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4.7117483231657165</v>
          </cell>
          <cell r="E308">
            <v>4.7382248180901216</v>
          </cell>
          <cell r="F308">
            <v>4.7540899415112703</v>
          </cell>
          <cell r="G308">
            <v>4.7540853788914408</v>
          </cell>
          <cell r="H308">
            <v>4.761952268862057</v>
          </cell>
          <cell r="I308">
            <v>4.7492912196321679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1.5197359904135352</v>
          </cell>
          <cell r="F309">
            <v>1.5195637662329975</v>
          </cell>
          <cell r="G309">
            <v>2.6177895571899756</v>
          </cell>
          <cell r="H309">
            <v>2.6177900957802893</v>
          </cell>
          <cell r="I309">
            <v>2.6177908019053575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1.5197359904135352</v>
          </cell>
          <cell r="F310">
            <v>1.5195637662329975</v>
          </cell>
          <cell r="G310">
            <v>2.6177895571899756</v>
          </cell>
          <cell r="H310">
            <v>2.6177900957802893</v>
          </cell>
          <cell r="I310">
            <v>2.6177908019053575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5.0220528864262602E-6</v>
          </cell>
          <cell r="G311">
            <v>8.4852043190788207E-2</v>
          </cell>
          <cell r="H311">
            <v>3.53785537251651E-6</v>
          </cell>
          <cell r="I311">
            <v>4.9540125351081002E-2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0.11743628922659131</v>
          </cell>
          <cell r="G312">
            <v>0.20228824374357257</v>
          </cell>
          <cell r="H312">
            <v>0.20230961539895576</v>
          </cell>
          <cell r="I312">
            <v>0.20230439944157388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/>
          <cell r="E313"/>
          <cell r="F313">
            <v>0.43645606781500901</v>
          </cell>
          <cell r="G313">
            <v>0.42135190352388752</v>
          </cell>
          <cell r="H313">
            <v>0.67985336610094849</v>
          </cell>
          <cell r="I313">
            <v>0.69031288881067965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0.43647941046716476</v>
          </cell>
          <cell r="G314">
            <v>0.42137854625209498</v>
          </cell>
          <cell r="H314">
            <v>0.67989476067482491</v>
          </cell>
          <cell r="I314">
            <v>0.69035216569984659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7.8836174771142204E-3</v>
          </cell>
          <cell r="E315">
            <v>6.0004469922539203E-2</v>
          </cell>
          <cell r="F315">
            <v>2.3739504143340199E-7</v>
          </cell>
          <cell r="G315">
            <v>2.00618748829036E-7</v>
          </cell>
          <cell r="H315">
            <v>8.3876763738149104E-2</v>
          </cell>
          <cell r="I315">
            <v>3.5016308759749301E-2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7.8846800300778168E-3</v>
          </cell>
          <cell r="E316">
            <v>6.7889149952616995E-2</v>
          </cell>
          <cell r="F316">
            <v>6.7889387347658398E-2</v>
          </cell>
          <cell r="G316">
            <v>6.7889587966407205E-2</v>
          </cell>
          <cell r="H316">
            <v>0.10469787012125301</v>
          </cell>
          <cell r="I316">
            <v>0.104695628969143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2.3670269361128145</v>
          </cell>
          <cell r="F317">
            <v>2.3667753242556073</v>
          </cell>
          <cell r="G317">
            <v>4.0772656770951308</v>
          </cell>
          <cell r="H317">
            <v>4.0772662424247166</v>
          </cell>
          <cell r="I317">
            <v>4.0772668894181106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2.3670269361128145</v>
          </cell>
          <cell r="F318">
            <v>2.3667753242556073</v>
          </cell>
          <cell r="G318">
            <v>4.0772656770951308</v>
          </cell>
          <cell r="H318">
            <v>4.0772662424247166</v>
          </cell>
          <cell r="I318">
            <v>4.0772668894181106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3.1068654883798401E-6</v>
          </cell>
          <cell r="G319">
            <v>0.132158232936577</v>
          </cell>
          <cell r="H319">
            <v>4.7207023949357202E-6</v>
          </cell>
          <cell r="I319">
            <v>7.7161563022570698E-2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0.18290492771132077</v>
          </cell>
          <cell r="G320">
            <v>0.31506307474059714</v>
          </cell>
          <cell r="H320">
            <v>0.31509423806385967</v>
          </cell>
          <cell r="I320">
            <v>0.31508889513534843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1.90199084144998</v>
          </cell>
          <cell r="F321">
            <v>1.9017345616732015</v>
          </cell>
          <cell r="G321">
            <v>1.9022280465055015</v>
          </cell>
          <cell r="H321">
            <v>3.2762300624261766</v>
          </cell>
          <cell r="I321">
            <v>3.276232145673089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1.90199084144998</v>
          </cell>
          <cell r="F322">
            <v>1.9017345616732015</v>
          </cell>
          <cell r="G322">
            <v>1.9022280465055015</v>
          </cell>
          <cell r="H322">
            <v>3.2762300624261766</v>
          </cell>
          <cell r="I322">
            <v>3.276232145673089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7.7743061035995505E-7</v>
          </cell>
          <cell r="G323">
            <v>2.36715923094717E-5</v>
          </cell>
          <cell r="H323">
            <v>0.106188222496131</v>
          </cell>
          <cell r="I323">
            <v>6.20059384818974E-2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0.14696905330371837</v>
          </cell>
          <cell r="G324">
            <v>0.14699266697890589</v>
          </cell>
          <cell r="H324">
            <v>0.25318266595093253</v>
          </cell>
          <cell r="I324">
            <v>0.2531825546099481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0.52285505924357834</v>
          </cell>
          <cell r="F325">
            <v>0.52272662338840037</v>
          </cell>
          <cell r="G325">
            <v>0.52281727731967054</v>
          </cell>
          <cell r="H325">
            <v>3.4637490753903704</v>
          </cell>
          <cell r="I325">
            <v>3.6025623405391998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0.52285505924357834</v>
          </cell>
          <cell r="F326">
            <v>0.52272662338840037</v>
          </cell>
          <cell r="G326">
            <v>0.52281727731967054</v>
          </cell>
          <cell r="H326">
            <v>3.4637490753903704</v>
          </cell>
          <cell r="I326">
            <v>3.6025623405391998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4.6228599182302698E-7</v>
          </cell>
          <cell r="G327">
            <v>1.1675427019162199E-6</v>
          </cell>
          <cell r="H327">
            <v>0.22725775848268301</v>
          </cell>
          <cell r="I327">
            <v>2.7781146282860901E-2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4.0402223004287127E-2</v>
          </cell>
          <cell r="G328">
            <v>4.0403341127794715E-2</v>
          </cell>
          <cell r="H328">
            <v>0.26766332637397472</v>
          </cell>
          <cell r="I328">
            <v>0.27839881740919858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1127.96307033892</v>
          </cell>
          <cell r="E329">
            <v>1123.80466945133</v>
          </cell>
          <cell r="F329">
            <v>1125.86140331043</v>
          </cell>
          <cell r="G329">
            <v>1115.58294514826</v>
          </cell>
          <cell r="H329">
            <v>961.08055172305103</v>
          </cell>
          <cell r="I329">
            <v>587.41590290455395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18.999377957836359</v>
          </cell>
          <cell r="E330">
            <v>18.929333971254611</v>
          </cell>
          <cell r="F330">
            <v>18.963977538030342</v>
          </cell>
          <cell r="G330">
            <v>18.790847480334254</v>
          </cell>
          <cell r="H330">
            <v>16.188413548526572</v>
          </cell>
          <cell r="I330">
            <v>9.8944168042433791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19.999345218775094</v>
          </cell>
          <cell r="E331">
            <v>19.925614706583815</v>
          </cell>
          <cell r="F331">
            <v>19.962081618979298</v>
          </cell>
          <cell r="G331">
            <v>19.779839452983399</v>
          </cell>
          <cell r="H331">
            <v>17.040435314238501</v>
          </cell>
          <cell r="I331">
            <v>10.415175583414085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1.1977301059453E-6</v>
          </cell>
          <cell r="F332">
            <v>1.23103389444555E-6</v>
          </cell>
          <cell r="G332">
            <v>8.5431924883306301E-7</v>
          </cell>
          <cell r="H332">
            <v>0.24936927074926901</v>
          </cell>
          <cell r="I332">
            <v>0.145227688866888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1.3468356333200009</v>
          </cell>
          <cell r="F333">
            <v>1.3468329995667774</v>
          </cell>
          <cell r="G333">
            <v>1.3468303951411191</v>
          </cell>
          <cell r="H333">
            <v>1.1491072814802479</v>
          </cell>
          <cell r="I333">
            <v>0.70678672997213798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0.65258322919209089</v>
          </cell>
          <cell r="F334">
            <v>0.65243405441699953</v>
          </cell>
          <cell r="G334">
            <v>0.65253220770761644</v>
          </cell>
          <cell r="H334">
            <v>1.5269768834584756</v>
          </cell>
          <cell r="I334">
            <v>3.9968012145383787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0.65258322919209089</v>
          </cell>
          <cell r="F335">
            <v>0.65243405441699953</v>
          </cell>
          <cell r="G335">
            <v>0.65253220770761644</v>
          </cell>
          <cell r="H335">
            <v>1.5269768834584756</v>
          </cell>
          <cell r="I335">
            <v>3.9968012145383787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3.1656439459959602E-7</v>
          </cell>
          <cell r="G336">
            <v>5.6851727637532298E-7</v>
          </cell>
          <cell r="H336">
            <v>6.7573920774754506E-2</v>
          </cell>
          <cell r="I336">
            <v>0.21213723759325601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5.0426247526385339E-2</v>
          </cell>
          <cell r="G337">
            <v>5.0426767599991991E-2</v>
          </cell>
          <cell r="H337">
            <v>0.1180016078351159</v>
          </cell>
          <cell r="I337">
            <v>0.30886404362206016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1.5002754598392185</v>
          </cell>
          <cell r="G338">
            <v>1.2629727320506985</v>
          </cell>
          <cell r="H338">
            <v>1.3533041480130443</v>
          </cell>
          <cell r="I338">
            <v>3.0913147278136819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3.2251339574362699E-8</v>
          </cell>
          <cell r="E339">
            <v>3.2584245931541303E-8</v>
          </cell>
          <cell r="F339">
            <v>1.5003430762894028</v>
          </cell>
          <cell r="G339">
            <v>1.2630333426116116</v>
          </cell>
          <cell r="H339">
            <v>1.3533685109385558</v>
          </cell>
          <cell r="I339">
            <v>3.0914362515512543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5.5577804006375804E-3</v>
          </cell>
          <cell r="E340">
            <v>0.14095120560637001</v>
          </cell>
          <cell r="F340">
            <v>3.1546601963054801E-5</v>
          </cell>
          <cell r="G340">
            <v>3.2423453633446797E-5</v>
          </cell>
          <cell r="H340">
            <v>9.0794876845130296E-2</v>
          </cell>
          <cell r="I340">
            <v>0.22434226165252799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5.5577804006375804E-3</v>
          </cell>
          <cell r="E341">
            <v>0.14650004446612172</v>
          </cell>
          <cell r="F341">
            <v>0.1465025995095027</v>
          </cell>
          <cell r="G341">
            <v>0.14650285130432242</v>
          </cell>
          <cell r="H341">
            <v>0.16366725157392317</v>
          </cell>
          <cell r="I341">
            <v>0.32102600704173351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0.35862381412737709</v>
          </cell>
          <cell r="I342">
            <v>3.8574759431350527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0.35862381412737709</v>
          </cell>
          <cell r="I343">
            <v>3.8574759431350527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2.7648481978347898E-2</v>
          </cell>
          <cell r="I344">
            <v>0.27037737149178698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2.7716612979453548E-2</v>
          </cell>
          <cell r="I345">
            <v>0.29809394187635796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5.3886837594457196E-7</v>
          </cell>
          <cell r="F347">
            <v>9.9834387390060472E-4</v>
          </cell>
          <cell r="G347">
            <v>3.0457212408637006E-4</v>
          </cell>
          <cell r="H347">
            <v>2.0774069233212111E-5</v>
          </cell>
          <cell r="I347">
            <v>3.4238352640816297E-4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0.34652029269840079</v>
          </cell>
          <cell r="F348">
            <v>0.37738421084634449</v>
          </cell>
          <cell r="G348">
            <v>0.43740922902936419</v>
          </cell>
          <cell r="H348">
            <v>1.0208533722789688</v>
          </cell>
          <cell r="I348">
            <v>1.3690586069821282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1.4233057533506949E-4</v>
          </cell>
          <cell r="G349">
            <v>1.499025451354538E-4</v>
          </cell>
          <cell r="H349">
            <v>1.9440546872083776E-4</v>
          </cell>
          <cell r="I349">
            <v>2.0317834194315585E-4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0.15432949150697509</v>
          </cell>
          <cell r="F350">
            <v>0.14115213865274531</v>
          </cell>
          <cell r="G350">
            <v>2.8408554372528899E-3</v>
          </cell>
          <cell r="H350">
            <v>2.1816735617234003E-3</v>
          </cell>
          <cell r="I350">
            <v>3.515704843928779E-3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8.1086993784268591E-2</v>
          </cell>
          <cell r="F351">
            <v>8.0440677842057551E-2</v>
          </cell>
          <cell r="G351">
            <v>8.0202507828661909E-2</v>
          </cell>
          <cell r="H351">
            <v>8.0927549356223538E-2</v>
          </cell>
          <cell r="I351">
            <v>3.5774758554392001E-2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0.52849360654276611</v>
          </cell>
          <cell r="F352">
            <v>2.0905009593279189</v>
          </cell>
          <cell r="G352">
            <v>4.3400379244002973</v>
          </cell>
          <cell r="H352">
            <v>6.8220691410413243</v>
          </cell>
          <cell r="I352">
            <v>9.044608121418376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3.9880013324172451E-5</v>
          </cell>
          <cell r="F353">
            <v>6.611582065743239E-5</v>
          </cell>
          <cell r="G353">
            <v>2.8434904289699898E-4</v>
          </cell>
          <cell r="H353">
            <v>9.2372461619158637E-4</v>
          </cell>
          <cell r="I353">
            <v>1.3700940625945798E-3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7.3486977289936556E-2</v>
          </cell>
          <cell r="F354">
            <v>7.5852069780151396E-2</v>
          </cell>
          <cell r="G354">
            <v>0.20477197874346534</v>
          </cell>
          <cell r="H354">
            <v>0.41947631665812307</v>
          </cell>
          <cell r="I354">
            <v>0.61398240601330989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2.5486918180873189E-3</v>
          </cell>
          <cell r="F355">
            <v>9.4941850656214601E-3</v>
          </cell>
          <cell r="G355">
            <v>9.1175355877937073E-3</v>
          </cell>
          <cell r="H355">
            <v>0.41593472127918518</v>
          </cell>
          <cell r="I355">
            <v>0.33436992818915673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2.1541152979088433E-2</v>
          </cell>
          <cell r="F356">
            <v>2.16067031072112E-2</v>
          </cell>
          <cell r="G356">
            <v>2.1563875661446869E-2</v>
          </cell>
          <cell r="H356">
            <v>0.1226651529034736</v>
          </cell>
          <cell r="I356">
            <v>0.1561751862828217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2.4381071964439858E-3</v>
          </cell>
          <cell r="H357">
            <v>4.019603423338681E-3</v>
          </cell>
          <cell r="I357">
            <v>3.8369753526173106E-3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1.3543204315989368E-5</v>
          </cell>
          <cell r="F358">
            <v>4.8733219676435485E-3</v>
          </cell>
          <cell r="G358">
            <v>4.793008146498085E-3</v>
          </cell>
          <cell r="H358">
            <v>7.6591654361115938E-3</v>
          </cell>
          <cell r="I358">
            <v>4.9432223000392492E-3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1.574876430253496E-6</v>
          </cell>
          <cell r="F359"/>
          <cell r="G359">
            <v>3.2366739143284911E-4</v>
          </cell>
          <cell r="H359">
            <v>2.2775118323289539E-5</v>
          </cell>
          <cell r="I359">
            <v>3.0058614713147306E-4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1.5286010136250286E-2</v>
          </cell>
          <cell r="F360">
            <v>1.5573931387238301E-2</v>
          </cell>
          <cell r="G360">
            <v>1.5609042498960654E-2</v>
          </cell>
          <cell r="H360">
            <v>1.6532444467252345E-2</v>
          </cell>
          <cell r="I360">
            <v>1.6907694587986445E-2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1.5286010136250222E-2</v>
          </cell>
          <cell r="F361">
            <v>1.5573931387238279E-2</v>
          </cell>
          <cell r="G361">
            <v>1.5609042498960649E-2</v>
          </cell>
          <cell r="H361">
            <v>1.6532444467252338E-2</v>
          </cell>
          <cell r="I361">
            <v>1.6907694587986438E-2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5.8441107491185597E-4</v>
          </cell>
          <cell r="F362">
            <v>8.4534510631835695E-6</v>
          </cell>
          <cell r="G362">
            <v>4.0106821962730502E-6</v>
          </cell>
          <cell r="H362">
            <v>2.8358462194102302E-4</v>
          </cell>
          <cell r="I362">
            <v>3.1947432507375501E-4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5.8441107491185597E-4</v>
          </cell>
          <cell r="F363">
            <v>5.9269042727243151E-4</v>
          </cell>
          <cell r="G363">
            <v>5.9625691996623652E-4</v>
          </cell>
          <cell r="H363">
            <v>6.2572743636809636E-4</v>
          </cell>
          <cell r="I363">
            <v>6.2656073185544947E-4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2.3141898806562837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2.3141898806562837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0.17882909247251499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0.17882909247251499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1.1406218777974625E-4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1.1406218777974625E-4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8.7727926509063408E-6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8.7727926509063408E-6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49.629892012910481</v>
          </cell>
          <cell r="F372">
            <v>50.570167805881276</v>
          </cell>
          <cell r="G372">
            <v>52.122775486328592</v>
          </cell>
          <cell r="H372">
            <v>54.56316468798704</v>
          </cell>
          <cell r="I372">
            <v>56.328234925182791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49.629892012910481</v>
          </cell>
          <cell r="F373">
            <v>50.570167805881276</v>
          </cell>
          <cell r="G373">
            <v>52.122775486328592</v>
          </cell>
          <cell r="H373">
            <v>54.56316468798704</v>
          </cell>
          <cell r="I373">
            <v>56.328234925182791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8.3498840660329296E-2</v>
          </cell>
          <cell r="E374">
            <v>8.5189655356144894E-2</v>
          </cell>
          <cell r="F374">
            <v>5.1135820353403201E-2</v>
          </cell>
          <cell r="G374">
            <v>8.4436131129513106E-2</v>
          </cell>
          <cell r="H374">
            <v>5.3955693284999599E-2</v>
          </cell>
          <cell r="I374">
            <v>2.6066915621355902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2.6138260726930396</v>
          </cell>
          <cell r="E375">
            <v>2.6990153872944824</v>
          </cell>
          <cell r="F375">
            <v>2.7501503282904833</v>
          </cell>
          <cell r="G375">
            <v>2.8345849839711064</v>
          </cell>
          <cell r="H375">
            <v>2.96730055921571</v>
          </cell>
          <cell r="I375">
            <v>3.0632897359103248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0.34658085193699872</v>
          </cell>
          <cell r="F376">
            <v>0.37871949627410706</v>
          </cell>
          <cell r="G376">
            <v>0.43904039238691972</v>
          </cell>
          <cell r="H376">
            <v>1.0223427290147857</v>
          </cell>
          <cell r="I376">
            <v>1.373963269134179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0.34658085193699872</v>
          </cell>
          <cell r="F377">
            <v>0.37871949627410706</v>
          </cell>
          <cell r="G377">
            <v>0.43904039238691972</v>
          </cell>
          <cell r="H377">
            <v>1.0223427290147857</v>
          </cell>
          <cell r="I377">
            <v>1.373963269134179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0.35008166862323103</v>
          </cell>
          <cell r="F378">
            <v>0.38254494573142173</v>
          </cell>
          <cell r="G378">
            <v>0.44347514382517161</v>
          </cell>
          <cell r="H378">
            <v>1.032669423247258</v>
          </cell>
          <cell r="I378">
            <v>1.3878416859941207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2.7676082026462101E-2</v>
          </cell>
          <cell r="F379">
            <v>2.06331946165052E-3</v>
          </cell>
          <cell r="G379">
            <v>4.4231140700705896E-3</v>
          </cell>
          <cell r="H379">
            <v>4.1538351940885801E-2</v>
          </cell>
          <cell r="I379">
            <v>2.7521155839508898E-2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2.7676082026462101E-2</v>
          </cell>
          <cell r="F380">
            <v>2.9739401488112702E-2</v>
          </cell>
          <cell r="G380">
            <v>3.4162515558183303E-2</v>
          </cell>
          <cell r="H380">
            <v>8.1805444651372003E-2</v>
          </cell>
          <cell r="I380">
            <v>0.109326600490881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2.9828024101674693E-5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2.9828024101674693E-5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2.25988980870297E-6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2.25988980870297E-6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2.3674006230494555</v>
          </cell>
          <cell r="E385">
            <v>2.3075017562962921</v>
          </cell>
          <cell r="F385">
            <v>5.4068319173807876E-3</v>
          </cell>
          <cell r="G385">
            <v>3.5217986235964858E-4</v>
          </cell>
          <cell r="H385">
            <v>5.8243587333915139E-4</v>
          </cell>
          <cell r="I385">
            <v>1.6058573190001949E-4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330.01208685215698</v>
          </cell>
          <cell r="E386">
            <v>321.17929851151098</v>
          </cell>
          <cell r="F386">
            <v>0.75088137639131003</v>
          </cell>
          <cell r="G386">
            <v>4.8726974986178298E-2</v>
          </cell>
          <cell r="H386">
            <v>7.9987859938576794E-2</v>
          </cell>
          <cell r="I386">
            <v>2.18916137457821E-2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3.5600009369164702</v>
          </cell>
          <cell r="E387">
            <v>3.4647173517962333</v>
          </cell>
          <cell r="F387">
            <v>8.1001227226678504E-3</v>
          </cell>
          <cell r="G387">
            <v>5.2564158561141578E-4</v>
          </cell>
          <cell r="H387">
            <v>8.6286796050244626E-4</v>
          </cell>
          <cell r="I387">
            <v>2.36155488088264E-4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8.0952031200861393E-6</v>
          </cell>
          <cell r="F388">
            <v>7.7120712158412703E-6</v>
          </cell>
          <cell r="G388">
            <v>5.6944776858436699E-6</v>
          </cell>
          <cell r="H388">
            <v>4.7759552681590002E-5</v>
          </cell>
          <cell r="I388">
            <v>2.22757087992246E-6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0.17551523500464355</v>
          </cell>
          <cell r="F389">
            <v>5.1453286841690593E-4</v>
          </cell>
          <cell r="G389">
            <v>3.3319537566744994E-5</v>
          </cell>
          <cell r="H389">
            <v>5.476626005835631E-5</v>
          </cell>
          <cell r="I389">
            <v>1.5155005255989698E-5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2.3585475124216045E-2</v>
          </cell>
          <cell r="E390">
            <v>9.1813945933239098E-3</v>
          </cell>
          <cell r="F390">
            <v>0.16960259043013898</v>
          </cell>
          <cell r="G390">
            <v>0.16547095902754264</v>
          </cell>
          <cell r="H390">
            <v>0.95938364801277476</v>
          </cell>
          <cell r="I390">
            <v>1.0993873859850034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6.2066659210500719</v>
          </cell>
          <cell r="E392">
            <v>5.2401838967258731</v>
          </cell>
          <cell r="F392">
            <v>6.1669678297472768</v>
          </cell>
          <cell r="G392">
            <v>4.5838192035391314</v>
          </cell>
          <cell r="H392">
            <v>3.8999086921282231</v>
          </cell>
          <cell r="I392">
            <v>2.115851640082941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6.8197433600770472</v>
          </cell>
          <cell r="E393">
            <v>5.9490605365962592</v>
          </cell>
          <cell r="F393">
            <v>0.13594888270729277</v>
          </cell>
          <cell r="G393">
            <v>0.12232602424408621</v>
          </cell>
          <cell r="H393">
            <v>0.10172448350285587</v>
          </cell>
          <cell r="I393">
            <v>7.3864634258553302E-2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0.55537403355081461</v>
          </cell>
          <cell r="E394">
            <v>0.58695058599807703</v>
          </cell>
          <cell r="F394">
            <v>0.34066436701741448</v>
          </cell>
          <cell r="G394">
            <v>0.31482248724391515</v>
          </cell>
          <cell r="H394">
            <v>0.25868203385048522</v>
          </cell>
          <cell r="I394">
            <v>0.13500913877902931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4.0937417596893282E-2</v>
          </cell>
          <cell r="E395">
            <v>1.2635780623233938E-2</v>
          </cell>
          <cell r="F395">
            <v>0.1304526834164188</v>
          </cell>
          <cell r="G395">
            <v>0.12290658475291889</v>
          </cell>
          <cell r="H395">
            <v>0.10423279156520239</v>
          </cell>
          <cell r="I395">
            <v>7.4782832149459466E-2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5.1126720441935669E-2</v>
          </cell>
          <cell r="E396">
            <v>2.8641070822814307E-2</v>
          </cell>
          <cell r="F396">
            <v>7.7097516486111226E-2</v>
          </cell>
          <cell r="G396">
            <v>7.466759919190237E-2</v>
          </cell>
          <cell r="H396">
            <v>5.8369485207557831E-2</v>
          </cell>
          <cell r="I396">
            <v>4.1291346179563294E-2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0.26923532638303671</v>
          </cell>
          <cell r="E397">
            <v>0.21989203619407333</v>
          </cell>
          <cell r="F397">
            <v>0.21116865547249283</v>
          </cell>
          <cell r="G397">
            <v>0.20426250798920489</v>
          </cell>
          <cell r="H397">
            <v>0.19103405114779337</v>
          </cell>
          <cell r="I397">
            <v>0.17892012937017202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1.2780804261382608</v>
          </cell>
          <cell r="E398">
            <v>1.4306712794551835</v>
          </cell>
          <cell r="F398">
            <v>1.3398048200584372</v>
          </cell>
          <cell r="G398">
            <v>1.396758220030025</v>
          </cell>
          <cell r="H398">
            <v>1.4571505951779207</v>
          </cell>
          <cell r="I398">
            <v>1.4172957638118413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6.461603055986993</v>
          </cell>
          <cell r="E399">
            <v>6.911695284295905</v>
          </cell>
          <cell r="F399">
            <v>6.5167440164947026</v>
          </cell>
          <cell r="G399">
            <v>3.4595729122876238</v>
          </cell>
          <cell r="H399">
            <v>1.1580630269739753</v>
          </cell>
          <cell r="I399">
            <v>0.36912588657157003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1.6627181557974087</v>
          </cell>
          <cell r="E400">
            <v>1.9741853907720177</v>
          </cell>
          <cell r="F400">
            <v>1.787645826538184</v>
          </cell>
          <cell r="G400">
            <v>1.7894121725804177</v>
          </cell>
          <cell r="H400">
            <v>2.8910872237439587</v>
          </cell>
          <cell r="I400">
            <v>2.9195279486558992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3.1167560335260536</v>
          </cell>
          <cell r="E401">
            <v>3.5840569968220883</v>
          </cell>
          <cell r="F401">
            <v>8.8820359444918058</v>
          </cell>
          <cell r="G401">
            <v>13.605996171168306</v>
          </cell>
          <cell r="H401">
            <v>16.178825581914801</v>
          </cell>
          <cell r="I401">
            <v>18.703877492125976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1.7591294790272405E-3</v>
          </cell>
          <cell r="G402">
            <v>2.0344663632822432E-3</v>
          </cell>
          <cell r="H402">
            <v>4.4241061455289714E-3</v>
          </cell>
          <cell r="I402">
            <v>1.6693954655095742E-3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5.8327397188204802E-2</v>
          </cell>
          <cell r="G403">
            <v>6.7101697595975701E-2</v>
          </cell>
          <cell r="H403">
            <v>0.13816145437864599</v>
          </cell>
          <cell r="I403">
            <v>5.0295889024968003E-2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1.034173709010723E-3</v>
          </cell>
          <cell r="G404">
            <v>1.1897464112761648E-3</v>
          </cell>
          <cell r="H404">
            <v>2.4496711769263426E-3</v>
          </cell>
          <cell r="I404">
            <v>8.9177108200297784E-4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2.2743482328454998E-6</v>
          </cell>
          <cell r="F405">
            <v>1.5362746458364701E-4</v>
          </cell>
          <cell r="G405">
            <v>1.2695432321859801E-6</v>
          </cell>
          <cell r="H405">
            <v>5.7760183755338598E-5</v>
          </cell>
          <cell r="I405">
            <v>7.05291804354666E-7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2.2743959622777181E-6</v>
          </cell>
          <cell r="F406">
            <v>1.5584964510017717E-4</v>
          </cell>
          <cell r="G406">
            <v>1.5696452237028738E-4</v>
          </cell>
          <cell r="H406">
            <v>3.1987005779302079E-4</v>
          </cell>
          <cell r="I406">
            <v>1.415975823707617E-4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4.4891193199014185E-3</v>
          </cell>
          <cell r="G407">
            <v>1.1348535242208552E-3</v>
          </cell>
          <cell r="H407">
            <v>0.9490236502544781</v>
          </cell>
          <cell r="I407">
            <v>2.3750751454778234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5.8352861889976199E-3</v>
          </cell>
          <cell r="G408">
            <v>1.4520356095680269E-3</v>
          </cell>
          <cell r="H408">
            <v>1.1165433773006843</v>
          </cell>
          <cell r="I408">
            <v>2.6390169346784602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8.0186921636578902E-3</v>
          </cell>
          <cell r="E409">
            <v>9.3324438915016003E-2</v>
          </cell>
          <cell r="F409">
            <v>5.3962217924856603E-5</v>
          </cell>
          <cell r="G409">
            <v>5.33224822185336E-5</v>
          </cell>
          <cell r="H409">
            <v>5.8059081780311397E-2</v>
          </cell>
          <cell r="I409">
            <v>9.57364491704151E-2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8.0186921636578902E-3</v>
          </cell>
          <cell r="E410">
            <v>0.10132155963517445</v>
          </cell>
          <cell r="F410">
            <v>0.10132133913094077</v>
          </cell>
          <cell r="G410">
            <v>0.10132123661198507</v>
          </cell>
          <cell r="H410">
            <v>0.11006377267080135</v>
          </cell>
          <cell r="I410">
            <v>0.15981620847749889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1928.7103519873299</v>
          </cell>
          <cell r="E411">
            <v>1522.0059213352099</v>
          </cell>
          <cell r="F411">
            <v>1533.22515831948</v>
          </cell>
          <cell r="G411">
            <v>1533.2142583426701</v>
          </cell>
          <cell r="H411">
            <v>1078.3327431052501</v>
          </cell>
          <cell r="I411">
            <v>4.7845420113832499E-2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23.443731664251288</v>
          </cell>
          <cell r="E412">
            <v>18.500185045628147</v>
          </cell>
          <cell r="F412">
            <v>18.636556368085088</v>
          </cell>
          <cell r="G412">
            <v>18.636423877412629</v>
          </cell>
          <cell r="H412">
            <v>13.107278367685957</v>
          </cell>
          <cell r="I412">
            <v>5.81567465200927E-4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26.169746974047932</v>
          </cell>
          <cell r="E413">
            <v>20.651369353259316</v>
          </cell>
          <cell r="F413">
            <v>20.80359780623451</v>
          </cell>
          <cell r="G413">
            <v>20.80344990966988</v>
          </cell>
          <cell r="H413">
            <v>14.631380503463379</v>
          </cell>
          <cell r="I413">
            <v>6.4919158906149872E-4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4.27733584828394E-7</v>
          </cell>
          <cell r="F414">
            <v>5.96608892090931E-7</v>
          </cell>
          <cell r="G414">
            <v>5.4357703398293397E-7</v>
          </cell>
          <cell r="H414">
            <v>0.216115268379028</v>
          </cell>
          <cell r="I414">
            <v>1.2624146085609501E-7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1.6558588147341649</v>
          </cell>
          <cell r="F415">
            <v>1.6558498680954847</v>
          </cell>
          <cell r="G415">
            <v>1.655843701564875</v>
          </cell>
          <cell r="H415">
            <v>0.92722343248877692</v>
          </cell>
          <cell r="I415">
            <v>7.0703869905042183E-5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6.8111658519456723E-4</v>
          </cell>
          <cell r="G416">
            <v>7.3998083716567749E-4</v>
          </cell>
          <cell r="H416">
            <v>3.6548930361382293E-3</v>
          </cell>
          <cell r="I416">
            <v>2.1182626524487592E-3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1.92074877024868E-2</v>
          </cell>
          <cell r="G417">
            <v>2.0064865007761602E-2</v>
          </cell>
          <cell r="H417">
            <v>9.28540392964846E-2</v>
          </cell>
          <cell r="I417">
            <v>5.10555613667137E-2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6.8111658519456723E-4</v>
          </cell>
          <cell r="G418">
            <v>7.3998083716567749E-4</v>
          </cell>
          <cell r="H418">
            <v>3.6548930361382293E-3</v>
          </cell>
          <cell r="I418">
            <v>2.1182626524487592E-3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3.4055829259728362E-4</v>
          </cell>
          <cell r="G419">
            <v>3.5576001786811432E-4</v>
          </cell>
          <cell r="H419">
            <v>1.6463482144766807E-3</v>
          </cell>
          <cell r="I419">
            <v>9.0524044976442706E-4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1.2362174225142401E-6</v>
          </cell>
          <cell r="F420">
            <v>7.7107293047026199E-5</v>
          </cell>
          <cell r="G420">
            <v>5.4983948943667196E-7</v>
          </cell>
          <cell r="H420">
            <v>1.8729193686117701E-4</v>
          </cell>
          <cell r="I420">
            <v>3.3964084989733299E-7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1.2362174225142401E-6</v>
          </cell>
          <cell r="F421">
            <v>7.8312785789181097E-5</v>
          </cell>
          <cell r="G421">
            <v>7.8727012862690209E-5</v>
          </cell>
          <cell r="H421">
            <v>3.0794277553326029E-4</v>
          </cell>
          <cell r="I421">
            <v>1.8134396393784129E-4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9.6633908437559286E-4</v>
          </cell>
          <cell r="H422">
            <v>1.9757778338089942E-3</v>
          </cell>
          <cell r="I422">
            <v>5.8810091238870542E-4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5.2532745316666129E-5</v>
          </cell>
          <cell r="H423">
            <v>3.6863390804569765E-5</v>
          </cell>
          <cell r="I423">
            <v>6.1603804042942753E-5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4.1025923321973401E-8</v>
          </cell>
          <cell r="H424">
            <v>1.9284917415706366E-6</v>
          </cell>
          <cell r="I424">
            <v>6.898342784075465E-7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1.0201258481775822E-3</v>
          </cell>
          <cell r="H425">
            <v>2.0157983259257921E-3</v>
          </cell>
          <cell r="I425">
            <v>6.5151033682335914E-4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1.8876423729551609E-5</v>
          </cell>
          <cell r="G426">
            <v>1.9350779215138885E-5</v>
          </cell>
          <cell r="H426">
            <v>2.1042558022299205E-5</v>
          </cell>
          <cell r="I426">
            <v>2.1234235080156571E-5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1.8876423729551609E-5</v>
          </cell>
          <cell r="G427">
            <v>1.9350779215138885E-5</v>
          </cell>
          <cell r="H427">
            <v>2.1042558022299205E-5</v>
          </cell>
          <cell r="I427">
            <v>2.1234235080156571E-5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1.1263744985971199E-8</v>
          </cell>
          <cell r="F428">
            <v>9.8675985444669604E-7</v>
          </cell>
          <cell r="G428">
            <v>2.93325369343711E-8</v>
          </cell>
          <cell r="H428">
            <v>1.7745814475422199E-8</v>
          </cell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1.1263744985971199E-8</v>
          </cell>
          <cell r="F429">
            <v>9.9802359943266799E-7</v>
          </cell>
          <cell r="G429">
            <v>1.0273561363670399E-6</v>
          </cell>
          <cell r="H429">
            <v>1.1246936225975201E-6</v>
          </cell>
          <cell r="I429">
            <v>1.1246936225975201E-6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8.5524060915033812E-2</v>
          </cell>
          <cell r="G430">
            <v>8.5524907661348945E-2</v>
          </cell>
          <cell r="H430">
            <v>8.5525887046735985E-2</v>
          </cell>
          <cell r="I430">
            <v>8.5526323463205281E-2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8.5524060915033812E-2</v>
          </cell>
          <cell r="G431">
            <v>8.5524907661348945E-2</v>
          </cell>
          <cell r="H431">
            <v>8.5525887046735985E-2</v>
          </cell>
          <cell r="I431">
            <v>8.5526323463205281E-2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5.1867433924249603E-6</v>
          </cell>
          <cell r="G432">
            <v>8.9520527121866299E-8</v>
          </cell>
          <cell r="H432">
            <v>3.8803546223470202E-3</v>
          </cell>
          <cell r="I432">
            <v>5.9926018685394896E-3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1.2420570520229931E-2</v>
          </cell>
          <cell r="G433">
            <v>1.2420660040757051E-2</v>
          </cell>
          <cell r="H433">
            <v>1.2420796121691899E-2</v>
          </cell>
          <cell r="I433">
            <v>1.24208519151468E-2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1.8925180506143312E-3</v>
          </cell>
          <cell r="G434">
            <v>1.3765885707622252E-3</v>
          </cell>
          <cell r="H434">
            <v>1.1204758648328952E-2</v>
          </cell>
          <cell r="I434">
            <v>4.2938009308771362E-3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5.3908089926590103E-2</v>
          </cell>
          <cell r="G435">
            <v>3.8058625191661498E-2</v>
          </cell>
          <cell r="H435">
            <v>0.29256869803969998</v>
          </cell>
          <cell r="I435">
            <v>0.10621507565854001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1.8925180506143312E-3</v>
          </cell>
          <cell r="G436">
            <v>1.3765885707622252E-3</v>
          </cell>
          <cell r="H436">
            <v>1.1204758648328952E-2</v>
          </cell>
          <cell r="I436">
            <v>4.2938009308771362E-3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9.5581719727996577E-4</v>
          </cell>
          <cell r="G437">
            <v>6.7479831900109041E-4</v>
          </cell>
          <cell r="H437">
            <v>5.1873882631152547E-3</v>
          </cell>
          <cell r="I437">
            <v>1.8832460223145331E-3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1.0688874894256801E-6</v>
          </cell>
          <cell r="E438">
            <v>3.5758349334245801E-5</v>
          </cell>
          <cell r="F438">
            <v>1.1280571801333699E-4</v>
          </cell>
          <cell r="G438">
            <v>1.38628714019768E-6</v>
          </cell>
          <cell r="H438">
            <v>6.7818504671937497E-6</v>
          </cell>
          <cell r="I438">
            <v>5.7459861118249602E-7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1.0688874894256801E-6</v>
          </cell>
          <cell r="E439">
            <v>3.6778070635520869E-5</v>
          </cell>
          <cell r="F439">
            <v>1.4940217190899892E-4</v>
          </cell>
          <cell r="G439">
            <v>1.5034281050907455E-4</v>
          </cell>
          <cell r="H439">
            <v>8.6648458546759633E-4</v>
          </cell>
          <cell r="I439">
            <v>3.6008947113445628E-4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3.014019626574651E-5</v>
          </cell>
          <cell r="F440">
            <v>7.3520961082241024E-4</v>
          </cell>
          <cell r="G440">
            <v>2.5578525069947997E-4</v>
          </cell>
          <cell r="H440">
            <v>3.5431639506366901E-2</v>
          </cell>
          <cell r="I440">
            <v>1.8385850103535086E-4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2.7820813863054736E-6</v>
          </cell>
          <cell r="G441">
            <v>6.8708267970315859E-6</v>
          </cell>
          <cell r="H441">
            <v>9.0253096376408614E-4</v>
          </cell>
          <cell r="I441">
            <v>1.0231313621423476E-4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2.612140372154599E-3</v>
          </cell>
          <cell r="F442">
            <v>1.0000480951660074E-2</v>
          </cell>
          <cell r="G442">
            <v>1.0233383800075647E-2</v>
          </cell>
          <cell r="H442">
            <v>0.4260204505843182</v>
          </cell>
          <cell r="I442">
            <v>0.33933300209679063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2.6432011892960038E-3</v>
          </cell>
          <cell r="F443">
            <v>1.0739671155640987E-2</v>
          </cell>
          <cell r="G443">
            <v>1.0496432690564902E-2</v>
          </cell>
          <cell r="H443">
            <v>0.46235462105444902</v>
          </cell>
          <cell r="I443">
            <v>0.33961917373403983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0.52856215101812398</v>
          </cell>
          <cell r="F444">
            <v>2.0926424522242408</v>
          </cell>
          <cell r="G444">
            <v>4.3427530545322472</v>
          </cell>
          <cell r="H444">
            <v>6.8255427954061618</v>
          </cell>
          <cell r="I444">
            <v>9.0586941636654981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0.16246787428835757</v>
          </cell>
          <cell r="F445">
            <v>0.62779273566727223</v>
          </cell>
          <cell r="G445">
            <v>1.2527172272689149</v>
          </cell>
          <cell r="H445">
            <v>1.8447412960557177</v>
          </cell>
          <cell r="I445">
            <v>2.3227420932475629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0.52856215101812398</v>
          </cell>
          <cell r="F446">
            <v>2.0926424522242408</v>
          </cell>
          <cell r="G446">
            <v>4.3427530545322472</v>
          </cell>
          <cell r="H446">
            <v>6.8255427954061618</v>
          </cell>
          <cell r="I446">
            <v>9.0586941636654981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4.2056943081186397E-2</v>
          </cell>
          <cell r="F447">
            <v>0.12164424626597301</v>
          </cell>
          <cell r="G447">
            <v>0.17608223740974499</v>
          </cell>
          <cell r="H447">
            <v>0.27304598080187897</v>
          </cell>
          <cell r="I447">
            <v>0.46316126440984001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4.2056943081186397E-2</v>
          </cell>
          <cell r="F448">
            <v>0.16370109057086576</v>
          </cell>
          <cell r="G448">
            <v>0.3397830684962545</v>
          </cell>
          <cell r="H448">
            <v>0.53643478471133188</v>
          </cell>
          <cell r="I448">
            <v>0.7127480634302068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4.3997747262794545E-3</v>
          </cell>
          <cell r="H449">
            <v>8.4781691402586823</v>
          </cell>
          <cell r="I449">
            <v>7.3322976863073457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4.3997747262794545E-3</v>
          </cell>
          <cell r="H450">
            <v>8.4781691402586823</v>
          </cell>
          <cell r="I450">
            <v>7.3322976863073457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2.5551380680392599E-4</v>
          </cell>
          <cell r="H451">
            <v>0.24563722714345901</v>
          </cell>
          <cell r="I451">
            <v>0.174204455836032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2.5551380680392599E-4</v>
          </cell>
          <cell r="H452">
            <v>0.29872972319420998</v>
          </cell>
          <cell r="I452">
            <v>0.25834042512403299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0.80334976343221998</v>
          </cell>
          <cell r="F453">
            <v>0.76389800328276802</v>
          </cell>
          <cell r="G453">
            <v>0.57834277330095774</v>
          </cell>
          <cell r="H453">
            <v>0.12748964341731955</v>
          </cell>
          <cell r="I453">
            <v>6.5749913456738529E-2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E454">
            <v>0.80338140772024902</v>
          </cell>
          <cell r="F454">
            <v>0.76393351486624783</v>
          </cell>
          <cell r="G454">
            <v>0.57837371874657062</v>
          </cell>
          <cell r="H454">
            <v>0.12749736285417101</v>
          </cell>
          <cell r="I454">
            <v>6.575318488230418E-2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8.5359812564213492E-3</v>
          </cell>
          <cell r="E455">
            <v>6.8381788575525695E-2</v>
          </cell>
          <cell r="F455">
            <v>5.5825442810256997E-5</v>
          </cell>
          <cell r="G455">
            <v>5.52516317591202E-5</v>
          </cell>
          <cell r="H455">
            <v>1.7229273300586E-2</v>
          </cell>
          <cell r="I455">
            <v>2.7873894765072001E-5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8.5359812564213492E-3</v>
          </cell>
          <cell r="E456">
            <v>7.6894665447089422E-2</v>
          </cell>
          <cell r="F456">
            <v>7.6894763926969492E-2</v>
          </cell>
          <cell r="G456">
            <v>7.6893968610796851E-2</v>
          </cell>
          <cell r="H456">
            <v>1.8211344320959302E-2</v>
          </cell>
          <cell r="I456">
            <v>7.7034206553409593E-3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1.7294131295510404E-3</v>
          </cell>
          <cell r="H457">
            <v>3.2328549839884813E-3</v>
          </cell>
          <cell r="I457">
            <v>9.4784282257416661E-4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1.7468819490414535E-3</v>
          </cell>
          <cell r="H458">
            <v>3.2655100848368477E-3</v>
          </cell>
          <cell r="I458">
            <v>9.5741699249915697E-4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1.7294131295510404E-3</v>
          </cell>
          <cell r="H459">
            <v>3.2328549839884813E-3</v>
          </cell>
          <cell r="I459">
            <v>9.4784282257416661E-4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1.7658040750941699E-4</v>
          </cell>
          <cell r="H460">
            <v>2.2358827762263399E-4</v>
          </cell>
          <cell r="I460">
            <v>6.0841401666681797E-5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1.7658040750941699E-4</v>
          </cell>
          <cell r="H461">
            <v>3.3640090011380103E-4</v>
          </cell>
          <cell r="I461">
            <v>1.1601136272470101E-4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8.5991027225866407E-3</v>
          </cell>
          <cell r="G463">
            <v>6.6375675908583219E-3</v>
          </cell>
          <cell r="H463">
            <v>8.399595458561419E-3</v>
          </cell>
          <cell r="I463">
            <v>5.3795818355753134E-3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61.718525444033176</v>
          </cell>
          <cell r="E464">
            <v>58.235868538384878</v>
          </cell>
          <cell r="F464">
            <v>58.267404884231738</v>
          </cell>
          <cell r="G464">
            <v>58.050559366377229</v>
          </cell>
          <cell r="H464">
            <v>58.520550788868405</v>
          </cell>
          <cell r="I464">
            <v>54.636817381509921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1.400790444162149</v>
          </cell>
          <cell r="F465">
            <v>2.4005297632022113</v>
          </cell>
          <cell r="G465">
            <v>3.8701888323049616</v>
          </cell>
          <cell r="H465">
            <v>3.8704278756090549</v>
          </cell>
          <cell r="I465">
            <v>5.206090761123777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3.9773105408604557</v>
          </cell>
          <cell r="F466">
            <v>3.9773189894634697</v>
          </cell>
          <cell r="G466">
            <v>4.0512499307571543</v>
          </cell>
          <cell r="H466">
            <v>6.1071536427324249</v>
          </cell>
          <cell r="I466">
            <v>12.497498115775887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9.8138878658674269</v>
          </cell>
          <cell r="E467">
            <v>10.335083084967538</v>
          </cell>
          <cell r="F467">
            <v>10.490366494177934</v>
          </cell>
          <cell r="G467">
            <v>10.677074983447726</v>
          </cell>
          <cell r="H467">
            <v>11.013341787648153</v>
          </cell>
          <cell r="I467">
            <v>10.948368246271215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6.7627946782441314E-2</v>
          </cell>
          <cell r="E468">
            <v>8.5488734481904777E-2</v>
          </cell>
          <cell r="F468">
            <v>8.4787193622152646E-2</v>
          </cell>
          <cell r="G468">
            <v>8.5366410705973589E-2</v>
          </cell>
          <cell r="H468">
            <v>8.4783333884937126E-2</v>
          </cell>
          <cell r="I468">
            <v>8.5379577339300183E-2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2.1252946363356886E-4</v>
          </cell>
          <cell r="F469">
            <v>7.7146422388640022E-4</v>
          </cell>
          <cell r="G469">
            <v>8.2864980720527733E-4</v>
          </cell>
          <cell r="H469">
            <v>1.2038766406080974E-3</v>
          </cell>
          <cell r="I469">
            <v>5.0383905653091044E-4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2.1251207760068758E-4</v>
          </cell>
          <cell r="F470">
            <v>7.7197998380885925E-4</v>
          </cell>
          <cell r="G470">
            <v>8.3496139651726461E-4</v>
          </cell>
          <cell r="H470">
            <v>1.2434164702064935E-3</v>
          </cell>
          <cell r="I470">
            <v>5.129450178601012E-4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4.2504154123425671E-4</v>
          </cell>
          <cell r="F471">
            <v>1.5434442076952615E-3</v>
          </cell>
          <cell r="G471">
            <v>1.663611203722541E-3</v>
          </cell>
          <cell r="H471">
            <v>2.4472931108145907E-3</v>
          </cell>
          <cell r="I471">
            <v>1.0167840743910122E-3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2.2572820871691855E-4</v>
          </cell>
          <cell r="G472">
            <v>2.2299663561702217E-4</v>
          </cell>
          <cell r="H472">
            <v>3.444971447505531E-4</v>
          </cell>
          <cell r="I472">
            <v>1.8473905932435796E-4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2.2577510199608096E-4</v>
          </cell>
          <cell r="G473">
            <v>2.2304370581306882E-4</v>
          </cell>
          <cell r="H473">
            <v>3.4456567962888195E-4</v>
          </cell>
          <cell r="I473">
            <v>1.8476973625733328E-4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1.5793696398459399E-5</v>
          </cell>
          <cell r="E474">
            <v>2.97841246788147E-7</v>
          </cell>
          <cell r="F474">
            <v>9.0253236273834202E-5</v>
          </cell>
          <cell r="G474">
            <v>2.4323188602650001E-5</v>
          </cell>
          <cell r="H474">
            <v>3.1185346938049003E-5</v>
          </cell>
          <cell r="I474">
            <v>2.1344029048838101E-5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1.5793696398459399E-5</v>
          </cell>
          <cell r="E475">
            <v>4.6201092670440278E-7</v>
          </cell>
          <cell r="F475">
            <v>9.0576583126340205E-5</v>
          </cell>
          <cell r="G475">
            <v>9.0931339575381297E-5</v>
          </cell>
          <cell r="H475">
            <v>1.3906019753715459E-4</v>
          </cell>
          <cell r="I475">
            <v>5.2228471186454202E-5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0.43672459126128288</v>
          </cell>
          <cell r="E476">
            <v>0.55206558932599137</v>
          </cell>
          <cell r="F476">
            <v>3.1474767952404585</v>
          </cell>
          <cell r="G476">
            <v>7.3029038845970353</v>
          </cell>
          <cell r="H476">
            <v>7.3029165410249952</v>
          </cell>
          <cell r="I476">
            <v>7.3029206442220183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0.43672459126128288</v>
          </cell>
          <cell r="E477">
            <v>0.55206558932599137</v>
          </cell>
          <cell r="F477">
            <v>3.1474767952404585</v>
          </cell>
          <cell r="G477">
            <v>7.3029038845970353</v>
          </cell>
          <cell r="H477">
            <v>7.3029165410249952</v>
          </cell>
          <cell r="I477">
            <v>7.3029206442220183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1.47472789952105E-4</v>
          </cell>
          <cell r="H478">
            <v>4.2392680424263227E-4</v>
          </cell>
          <cell r="I478">
            <v>1.4357354373597948E-4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2.8466931068010684E-4</v>
          </cell>
          <cell r="H479">
            <v>4.2749571779563186E-4</v>
          </cell>
          <cell r="I479">
            <v>1.439988729110284E-4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4.3214210063221182E-4</v>
          </cell>
          <cell r="H480">
            <v>8.5142252203826375E-4</v>
          </cell>
          <cell r="I480">
            <v>2.8757241664700812E-4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1522.55571727386</v>
          </cell>
          <cell r="E481">
            <v>1361.5408277046699</v>
          </cell>
          <cell r="F481">
            <v>1550.7422700074101</v>
          </cell>
          <cell r="G481">
            <v>1712.25062218022</v>
          </cell>
          <cell r="H481">
            <v>1618.2374448047401</v>
          </cell>
          <cell r="I481">
            <v>875.94145299621403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27.213956642099216</v>
          </cell>
          <cell r="E482">
            <v>28.488467022552424</v>
          </cell>
          <cell r="F482">
            <v>27.410803208817203</v>
          </cell>
          <cell r="G482">
            <v>30.262875586273864</v>
          </cell>
          <cell r="H482">
            <v>28.675445472047254</v>
          </cell>
          <cell r="I482">
            <v>15.535959022255629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26.995668745990425</v>
          </cell>
          <cell r="E483">
            <v>24.140794817458641</v>
          </cell>
          <cell r="F483">
            <v>27.495430319280306</v>
          </cell>
          <cell r="G483">
            <v>30.359053584755756</v>
          </cell>
          <cell r="H483">
            <v>28.692153276679871</v>
          </cell>
          <cell r="I483">
            <v>15.530876826173971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0.30522613506633517</v>
          </cell>
          <cell r="E484">
            <v>4.4386820198779109</v>
          </cell>
          <cell r="F484">
            <v>2.2913810092086632E-3</v>
          </cell>
          <cell r="G484">
            <v>2.7872777088210722E-4</v>
          </cell>
          <cell r="H484">
            <v>3.6904686499345424E-4</v>
          </cell>
          <cell r="I484">
            <v>5.202665269629091E-4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6.4859738309827326E-4</v>
          </cell>
          <cell r="G485">
            <v>2.2289302302278775E-4</v>
          </cell>
          <cell r="H485">
            <v>7.453153175766597E-2</v>
          </cell>
          <cell r="I485">
            <v>5.4196450092060831E-2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4.8474421932004101E-7</v>
          </cell>
          <cell r="E486">
            <v>9.5808053300388602E-8</v>
          </cell>
          <cell r="F486">
            <v>1.3500294181665901E-7</v>
          </cell>
          <cell r="G486">
            <v>1.5267692355570901E-7</v>
          </cell>
          <cell r="H486">
            <v>3.0684910975778201E-7</v>
          </cell>
          <cell r="I486">
            <v>5.35714551535262E-7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2.2350526863693596</v>
          </cell>
          <cell r="E487">
            <v>2.2350527821774127</v>
          </cell>
          <cell r="F487">
            <v>2.2350529171803548</v>
          </cell>
          <cell r="G487">
            <v>2.2350530698572784</v>
          </cell>
          <cell r="H487">
            <v>2.2350536173100473</v>
          </cell>
          <cell r="I487">
            <v>1.1208924538883187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0.62578737922649752</v>
          </cell>
          <cell r="E488">
            <v>0.73757371082664192</v>
          </cell>
          <cell r="F488">
            <v>0.7363381602693464</v>
          </cell>
          <cell r="G488">
            <v>0.73430685026763531</v>
          </cell>
          <cell r="H488">
            <v>0.73026484049996909</v>
          </cell>
          <cell r="I488">
            <v>0.72628173832686749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0.62578737922649752</v>
          </cell>
          <cell r="E489">
            <v>0.73757371082664192</v>
          </cell>
          <cell r="F489">
            <v>0.7363381602693464</v>
          </cell>
          <cell r="G489">
            <v>0.73430685026763531</v>
          </cell>
          <cell r="H489">
            <v>0.73026484049996909</v>
          </cell>
          <cell r="I489">
            <v>0.72628173832686749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5.311118058322716</v>
          </cell>
          <cell r="E490">
            <v>6.2669385301171685</v>
          </cell>
          <cell r="F490">
            <v>5.7596623461404732</v>
          </cell>
          <cell r="G490">
            <v>8.0316441866529331</v>
          </cell>
          <cell r="H490">
            <v>7.9825513704435531</v>
          </cell>
          <cell r="I490">
            <v>5.7268223844703554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9.0018950141062959</v>
          </cell>
          <cell r="E491">
            <v>10.609941078076472</v>
          </cell>
          <cell r="F491">
            <v>9.7346405850261561</v>
          </cell>
          <cell r="G491">
            <v>13.536478966268993</v>
          </cell>
          <cell r="H491">
            <v>13.378577715827179</v>
          </cell>
          <cell r="I491">
            <v>9.544703974117251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5.311118058322716</v>
          </cell>
          <cell r="E492">
            <v>6.2669385301171685</v>
          </cell>
          <cell r="F492">
            <v>5.7596623461404732</v>
          </cell>
          <cell r="G492">
            <v>8.0316441866529331</v>
          </cell>
          <cell r="H492">
            <v>7.9825513704435531</v>
          </cell>
          <cell r="I492">
            <v>5.7268223844703554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5.2697018778792203E-2</v>
          </cell>
          <cell r="F493">
            <v>3.8753824474208503E-5</v>
          </cell>
          <cell r="G493">
            <v>9.7750010418991104E-2</v>
          </cell>
          <cell r="H493">
            <v>0.16566058711206899</v>
          </cell>
          <cell r="I493">
            <v>0.135002716922278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0.34152937564568187</v>
          </cell>
          <cell r="F494">
            <v>0.34156326995037795</v>
          </cell>
          <cell r="G494">
            <v>0.43930628176795361</v>
          </cell>
          <cell r="H494">
            <v>0.47094569167021838</v>
          </cell>
          <cell r="I494">
            <v>0.35611914372682735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3.908664142164976E-4</v>
          </cell>
          <cell r="E495">
            <v>1.4768901766884255E-4</v>
          </cell>
          <cell r="F495">
            <v>2.5599329848590341E-4</v>
          </cell>
          <cell r="G495">
            <v>1.5252107503712783E-3</v>
          </cell>
          <cell r="H495">
            <v>3.5751386727343886</v>
          </cell>
          <cell r="I495">
            <v>5.1707458783981677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0.17210691426937838</v>
          </cell>
          <cell r="E496">
            <v>0.52148111784684659</v>
          </cell>
          <cell r="F496">
            <v>1.1321137329065081</v>
          </cell>
          <cell r="G496">
            <v>2.6334768334938992</v>
          </cell>
          <cell r="H496">
            <v>0.37689948845076376</v>
          </cell>
          <cell r="I496">
            <v>0.71398694297498144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0.17249778068359481</v>
          </cell>
          <cell r="E497">
            <v>0.52162880686451574</v>
          </cell>
          <cell r="F497">
            <v>1.1323697262049937</v>
          </cell>
          <cell r="G497">
            <v>2.6350020442442736</v>
          </cell>
          <cell r="H497">
            <v>3.9520381611851527</v>
          </cell>
          <cell r="I497">
            <v>5.8847328213731496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F498">
            <v>8.1254225964059124E-2</v>
          </cell>
          <cell r="G498">
            <v>8.0696310828518011E-2</v>
          </cell>
          <cell r="H498">
            <v>0.30231060476392813</v>
          </cell>
          <cell r="I498">
            <v>0.30164804792558891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F499">
            <v>8.125998888975032E-2</v>
          </cell>
          <cell r="G499">
            <v>8.0701950621779775E-2</v>
          </cell>
          <cell r="H499">
            <v>0.30234870006165732</v>
          </cell>
          <cell r="I499">
            <v>0.30168928298103992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1.0691780758222301E-2</v>
          </cell>
          <cell r="E500">
            <v>5.3986459193182497E-3</v>
          </cell>
          <cell r="F500">
            <v>8.8218936019680402E-7</v>
          </cell>
          <cell r="G500">
            <v>2.6442991282345299E-6</v>
          </cell>
          <cell r="H500">
            <v>3.6811743886813603E-2</v>
          </cell>
          <cell r="I500">
            <v>2.23765099799049E-2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1.0691780758222301E-2</v>
          </cell>
          <cell r="E501">
            <v>1.6090426677540501E-2</v>
          </cell>
          <cell r="F501">
            <v>1.6091308866900699E-2</v>
          </cell>
          <cell r="G501">
            <v>1.60939531660289E-2</v>
          </cell>
          <cell r="H501">
            <v>5.8092658692432998E-2</v>
          </cell>
          <cell r="I501">
            <v>5.8092909697459102E-2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3.5485964155286896E-5</v>
          </cell>
          <cell r="F502">
            <v>3.5565384053278562E-5</v>
          </cell>
          <cell r="G502">
            <v>3.5672230889641526E-5</v>
          </cell>
          <cell r="H502">
            <v>2.3597505195591301E-5</v>
          </cell>
          <cell r="I502">
            <v>1.5064018788982618E-5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2.1852626452422379E-4</v>
          </cell>
          <cell r="F503">
            <v>2.1901534053075648E-4</v>
          </cell>
          <cell r="G503">
            <v>2.1967331448137091E-4</v>
          </cell>
          <cell r="H503">
            <v>1.453732092702498E-4</v>
          </cell>
          <cell r="I503">
            <v>9.305818640332366E-5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2.5401222867951057E-4</v>
          </cell>
          <cell r="F504">
            <v>2.5458072458403494E-4</v>
          </cell>
          <cell r="G504">
            <v>2.553455453710127E-4</v>
          </cell>
          <cell r="H504">
            <v>1.6898002149730464E-4</v>
          </cell>
          <cell r="I504">
            <v>1.081696855828573E-4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1.37890782693823E-5</v>
          </cell>
          <cell r="F505">
            <v>3.3362932480115801E-8</v>
          </cell>
          <cell r="G505">
            <v>4.3630588597749903E-8</v>
          </cell>
          <cell r="H505">
            <v>3.7240123437874999E-6</v>
          </cell>
          <cell r="I505">
            <v>8.6666624443786198E-7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1.37890782693823E-5</v>
          </cell>
          <cell r="F506">
            <v>1.38224412018625E-5</v>
          </cell>
          <cell r="G506">
            <v>1.3866071790460199E-5</v>
          </cell>
          <cell r="H506">
            <v>9.1666812396468995E-6</v>
          </cell>
          <cell r="I506">
            <v>5.8564222148070198E-6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1.0114785847897961E-4</v>
          </cell>
          <cell r="F507">
            <v>7.6143821509704231E-3</v>
          </cell>
          <cell r="G507">
            <v>2.1125825275652927E-3</v>
          </cell>
          <cell r="H507">
            <v>1.1029938610262742</v>
          </cell>
          <cell r="I507">
            <v>1.1542299897428183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1.0123053361234697E-4</v>
          </cell>
          <cell r="F508">
            <v>7.6241067769614451E-3</v>
          </cell>
          <cell r="G508">
            <v>2.1125825275652905E-3</v>
          </cell>
          <cell r="H508">
            <v>1.1029938610262737</v>
          </cell>
          <cell r="I508">
            <v>1.1542299897428183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1.239513870575025E-4</v>
          </cell>
          <cell r="F509">
            <v>9.0772660442377615E-3</v>
          </cell>
          <cell r="G509">
            <v>2.429133668823337E-3</v>
          </cell>
          <cell r="H509">
            <v>1.1864259588550132</v>
          </cell>
          <cell r="I509">
            <v>1.1662719038369034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1.239513870575025E-4</v>
          </cell>
          <cell r="F510">
            <v>9.0772660442377615E-3</v>
          </cell>
          <cell r="G510">
            <v>2.429133668823337E-3</v>
          </cell>
          <cell r="H510">
            <v>1.1864259588550132</v>
          </cell>
          <cell r="I510">
            <v>1.1662719038369034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6.0554441013673703E-4</v>
          </cell>
          <cell r="E511">
            <v>1.5221161217782101E-5</v>
          </cell>
          <cell r="F511">
            <v>1.75668598276388E-5</v>
          </cell>
          <cell r="G511">
            <v>8.9741828504220992E-6</v>
          </cell>
          <cell r="H511">
            <v>8.7701530907643297E-6</v>
          </cell>
          <cell r="I511">
            <v>2.37782815544139E-5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6.0554441013673703E-4</v>
          </cell>
          <cell r="E512">
            <v>6.2032921925782205E-4</v>
          </cell>
          <cell r="F512">
            <v>6.3671280359163507E-4</v>
          </cell>
          <cell r="G512">
            <v>6.4343350810791848E-4</v>
          </cell>
          <cell r="H512">
            <v>0.29867737992321747</v>
          </cell>
          <cell r="I512">
            <v>0.23784185660591325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5.1382877414284447E-4</v>
          </cell>
          <cell r="H513">
            <v>0.34665117127247885</v>
          </cell>
          <cell r="I513">
            <v>0.20832239326547361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3.2411178080876121E-4</v>
          </cell>
          <cell r="H514">
            <v>6.9724333698137256E-2</v>
          </cell>
          <cell r="I514">
            <v>6.5207648207748062E-2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8.3794055495160628E-4</v>
          </cell>
          <cell r="H515">
            <v>0.41637550497061576</v>
          </cell>
          <cell r="I515">
            <v>0.27353004147322135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2652.0813589479799</v>
          </cell>
          <cell r="E516">
            <v>2731.8203494262898</v>
          </cell>
          <cell r="F516">
            <v>2710.3520383404102</v>
          </cell>
          <cell r="G516">
            <v>2617.8531891319899</v>
          </cell>
          <cell r="H516">
            <v>2323.2354969853</v>
          </cell>
          <cell r="I516">
            <v>1329.8754540930499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47.181921552938846</v>
          </cell>
          <cell r="E517">
            <v>48.283000929395627</v>
          </cell>
          <cell r="F517">
            <v>47.904334198407824</v>
          </cell>
          <cell r="G517">
            <v>46.268968183264242</v>
          </cell>
          <cell r="H517">
            <v>41.155920423559039</v>
          </cell>
          <cell r="I517">
            <v>23.585904238167274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47.022719130283363</v>
          </cell>
          <cell r="E518">
            <v>48.436531018196561</v>
          </cell>
          <cell r="F518">
            <v>48.055887204617186</v>
          </cell>
          <cell r="G518">
            <v>46.415836686737293</v>
          </cell>
          <cell r="H518">
            <v>41.192118740874214</v>
          </cell>
          <cell r="I518">
            <v>23.579352022926482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0.30993071345091505</v>
          </cell>
          <cell r="E519">
            <v>7.1573173855443337E-4</v>
          </cell>
          <cell r="F519">
            <v>7.1642620538690132E-4</v>
          </cell>
          <cell r="G519">
            <v>7.1706977413960721E-4</v>
          </cell>
          <cell r="H519">
            <v>7.2032551451513109E-4</v>
          </cell>
          <cell r="I519">
            <v>7.2695003055688848E-4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7.6669196854211024E-4</v>
          </cell>
          <cell r="G520">
            <v>2.2617883055159037E-4</v>
          </cell>
          <cell r="H520">
            <v>9.455886672017208E-2</v>
          </cell>
          <cell r="I520">
            <v>8.1173256891651918E-2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3.7837560099961101E-7</v>
          </cell>
          <cell r="E521">
            <v>9.1078098715366998E-8</v>
          </cell>
          <cell r="F521">
            <v>2.9986774740140302E-7</v>
          </cell>
          <cell r="G521">
            <v>1.41083329468023E-7</v>
          </cell>
          <cell r="H521">
            <v>2.8065776140947098E-7</v>
          </cell>
          <cell r="I521">
            <v>6.0647861865803097E-7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3.0972403857715212</v>
          </cell>
          <cell r="E522">
            <v>3.09724047684962</v>
          </cell>
          <cell r="F522">
            <v>3.0972407767173671</v>
          </cell>
          <cell r="G522">
            <v>3.0972409178006965</v>
          </cell>
          <cell r="H522">
            <v>3.097241450924026</v>
          </cell>
          <cell r="I522">
            <v>1.5532842980429449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8.5904219462575677E-4</v>
          </cell>
          <cell r="F523">
            <v>2.8091848262095801E-3</v>
          </cell>
          <cell r="G523">
            <v>2.989465552394491E-3</v>
          </cell>
          <cell r="H523">
            <v>2.6149944165873131E-3</v>
          </cell>
          <cell r="I523">
            <v>1.5571047200837712E-3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8.5904219462575677E-4</v>
          </cell>
          <cell r="F524">
            <v>2.8091848262095801E-3</v>
          </cell>
          <cell r="G524">
            <v>2.989465552394491E-3</v>
          </cell>
          <cell r="H524">
            <v>2.6149944165873131E-3</v>
          </cell>
          <cell r="I524">
            <v>1.5571047200837712E-3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8.6771938851086571E-4</v>
          </cell>
          <cell r="F525">
            <v>2.8375604305147248E-3</v>
          </cell>
          <cell r="G525">
            <v>3.0196621741358487E-3</v>
          </cell>
          <cell r="H525">
            <v>2.6414085016033474E-3</v>
          </cell>
          <cell r="I525">
            <v>1.5728330505896686E-3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1.0477355915526E-4</v>
          </cell>
          <cell r="F526">
            <v>2.7181504764525001E-4</v>
          </cell>
          <cell r="G526">
            <v>2.1092630212431299E-4</v>
          </cell>
          <cell r="H526">
            <v>1.96587190009333E-4</v>
          </cell>
          <cell r="I526">
            <v>1.0360410954078599E-4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1.0477355915526E-4</v>
          </cell>
          <cell r="F527">
            <v>3.2009406354255706E-4</v>
          </cell>
          <cell r="G527">
            <v>3.2479964701257201E-4</v>
          </cell>
          <cell r="H527">
            <v>3.2246807579858303E-4</v>
          </cell>
          <cell r="I527">
            <v>1.6999269594119101E-4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2.2182652472918451E-3</v>
          </cell>
          <cell r="H528">
            <v>3.0287862183923609E-3</v>
          </cell>
          <cell r="I528">
            <v>5.242304004024976E-4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1.0592803509637664E-6</v>
          </cell>
          <cell r="H529">
            <v>3.5731313867792177E-6</v>
          </cell>
          <cell r="I529">
            <v>4.3148038298918192E-7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2.2202727304439576E-3</v>
          </cell>
          <cell r="H530">
            <v>3.033334986608661E-3</v>
          </cell>
          <cell r="I530">
            <v>5.2583661822345118E-4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0.95915874129352607</v>
          </cell>
          <cell r="E531">
            <v>1.1059309851989667</v>
          </cell>
          <cell r="F531">
            <v>1.2360429731290519</v>
          </cell>
          <cell r="G531">
            <v>1.2358511975150854</v>
          </cell>
          <cell r="H531">
            <v>0.62883930844202252</v>
          </cell>
          <cell r="I531">
            <v>1.0653139706865218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2.0650706637340445E-4</v>
          </cell>
          <cell r="E532">
            <v>7.7113348648712919E-5</v>
          </cell>
          <cell r="F532">
            <v>1.26422930546097E-4</v>
          </cell>
          <cell r="G532">
            <v>3.3531664695304848E-4</v>
          </cell>
          <cell r="H532">
            <v>0.60736780317403183</v>
          </cell>
          <cell r="I532">
            <v>1.0696542325919882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0.9593652483599</v>
          </cell>
          <cell r="E533">
            <v>1.1060080985476157</v>
          </cell>
          <cell r="F533">
            <v>1.2361693960595974</v>
          </cell>
          <cell r="G533">
            <v>1.2361865141620376</v>
          </cell>
          <cell r="H533">
            <v>1.2362071116160556</v>
          </cell>
          <cell r="I533">
            <v>2.1349682032785107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8.5298202544967997E-4</v>
          </cell>
          <cell r="H534">
            <v>1.7627433772984453E-3</v>
          </cell>
          <cell r="I534">
            <v>5.6367178666761589E-4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8.5298202544967997E-4</v>
          </cell>
          <cell r="H535">
            <v>1.7627433772984453E-3</v>
          </cell>
          <cell r="I535">
            <v>5.6367178666761589E-4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8.6159800550472687E-4</v>
          </cell>
          <cell r="H536">
            <v>1.7805488659580261E-3</v>
          </cell>
          <cell r="I536">
            <v>5.6936544107839978E-4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1.032387350017E-4</v>
          </cell>
          <cell r="H537">
            <v>1.28852762606839E-4</v>
          </cell>
          <cell r="I537">
            <v>3.2499832657372002E-5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1.032387350017E-4</v>
          </cell>
          <cell r="H538">
            <v>1.9535725884264299E-4</v>
          </cell>
          <cell r="I538">
            <v>6.3311000458819998E-5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3.2758425464882747E-5</v>
          </cell>
          <cell r="G539">
            <v>3.4609745180268714E-5</v>
          </cell>
          <cell r="H539">
            <v>1.6532228616163145E-4</v>
          </cell>
          <cell r="I539">
            <v>1.3091172454292728E-4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3.2810300893546006E-5</v>
          </cell>
          <cell r="G540">
            <v>3.4661176128188151E-5</v>
          </cell>
          <cell r="H540">
            <v>1.6537509905335896E-4</v>
          </cell>
          <cell r="I540">
            <v>1.3095128927016221E-4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9.9990271420106496E-6</v>
          </cell>
          <cell r="E541">
            <v>1.43945301926323E-7</v>
          </cell>
          <cell r="F541">
            <v>1.3669600936917101E-5</v>
          </cell>
          <cell r="G541">
            <v>7.8051207417250905E-6</v>
          </cell>
          <cell r="H541">
            <v>3.4609859540636299E-5</v>
          </cell>
          <cell r="I541">
            <v>1.4300233386427001E-5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9.9990271420106496E-6</v>
          </cell>
          <cell r="E542">
            <v>2.1993765190707032E-7</v>
          </cell>
          <cell r="F542">
            <v>1.382172492384371E-5</v>
          </cell>
          <cell r="G542">
            <v>1.3894681328125296E-5</v>
          </cell>
          <cell r="H542">
            <v>5.4344608818317395E-5</v>
          </cell>
          <cell r="I542">
            <v>3.2003622123387703E-5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1.1032247750084603E-5</v>
          </cell>
          <cell r="F543">
            <v>1.6003985168083166</v>
          </cell>
          <cell r="G543">
            <v>1.8877830850050246</v>
          </cell>
          <cell r="H543">
            <v>2.7148208105731415</v>
          </cell>
          <cell r="I543">
            <v>4.4437311132194868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1.1014463178088131E-5</v>
          </cell>
          <cell r="F544">
            <v>2.221612756425829</v>
          </cell>
          <cell r="G544">
            <v>3.016208756783108</v>
          </cell>
          <cell r="H544">
            <v>3.8757396397583981</v>
          </cell>
          <cell r="I544">
            <v>4.413439374585467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2.1467215119184604E-5</v>
          </cell>
          <cell r="F545">
            <v>3.8220112732341467</v>
          </cell>
          <cell r="G545">
            <v>4.9039918417881365</v>
          </cell>
          <cell r="H545">
            <v>6.5905604503315365</v>
          </cell>
          <cell r="I545">
            <v>8.8571704878049609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213.780453714949</v>
          </cell>
          <cell r="E546">
            <v>3.4927555800758403E-2</v>
          </cell>
          <cell r="F546">
            <v>9.7313411087504603E-2</v>
          </cell>
          <cell r="G546">
            <v>4.8464151325048201E-2</v>
          </cell>
          <cell r="H546">
            <v>8.7795614475892403E-2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2.7300009220668771</v>
          </cell>
          <cell r="E547">
            <v>4.4602889499314845E-4</v>
          </cell>
          <cell r="F547">
            <v>1.2427034248537723E-3</v>
          </cell>
          <cell r="G547">
            <v>6.1889277296130348E-4</v>
          </cell>
          <cell r="H547">
            <v>1.1211600700979062E-3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2.7763695287655752</v>
          </cell>
          <cell r="E548">
            <v>4.5360462078906965E-4</v>
          </cell>
          <cell r="F548">
            <v>1.2638105336039561E-3</v>
          </cell>
          <cell r="G548">
            <v>6.2940456266296415E-4</v>
          </cell>
          <cell r="H548">
            <v>1.1402027854012001E-3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1.6951371203822627E-4</v>
          </cell>
          <cell r="G549">
            <v>1.8410400192779339E-4</v>
          </cell>
          <cell r="H549">
            <v>2.8256404412599823E-4</v>
          </cell>
          <cell r="I549">
            <v>2.9490807197713148E-4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1.6951371203822627E-4</v>
          </cell>
          <cell r="G550">
            <v>1.8410400192779339E-4</v>
          </cell>
          <cell r="H550">
            <v>2.8256404412599823E-4</v>
          </cell>
          <cell r="I550">
            <v>2.9490807197713148E-4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4.4056209740930197E-8</v>
          </cell>
          <cell r="E551">
            <v>6.2093894146327495E-8</v>
          </cell>
          <cell r="F551">
            <v>1.4940529694462399E-5</v>
          </cell>
          <cell r="G551">
            <v>2.2135697300250801E-7</v>
          </cell>
          <cell r="H551">
            <v>3.4774329485247799E-7</v>
          </cell>
          <cell r="I551">
            <v>1.08897626181095E-7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4.4056209740930197E-8</v>
          </cell>
          <cell r="E552">
            <v>1.06150103887258E-7</v>
          </cell>
          <cell r="F552">
            <v>1.50466797983497E-5</v>
          </cell>
          <cell r="G552">
            <v>1.525679188639889E-5</v>
          </cell>
          <cell r="H552">
            <v>2.279270603135126E-5</v>
          </cell>
          <cell r="I552">
            <v>2.2884311970760955E-5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0.4708982433093048</v>
          </cell>
          <cell r="G553">
            <v>0.47097562643733798</v>
          </cell>
          <cell r="H553">
            <v>1.7000339483353508</v>
          </cell>
          <cell r="I553">
            <v>1.7000402709012716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0.4708982433093048</v>
          </cell>
          <cell r="G554">
            <v>0.47097562643733798</v>
          </cell>
          <cell r="H554">
            <v>1.7000339483353508</v>
          </cell>
          <cell r="I554">
            <v>1.7000402709012716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3.7493047808364101E-6</v>
          </cell>
          <cell r="G555">
            <v>1.1238271294996699E-5</v>
          </cell>
          <cell r="H555">
            <v>0.15295461146366299</v>
          </cell>
          <cell r="I555">
            <v>9.6158411861042001E-2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6.8388062684327941E-2</v>
          </cell>
          <cell r="G556">
            <v>6.8399300955622938E-2</v>
          </cell>
          <cell r="H556">
            <v>0.24689411859011601</v>
          </cell>
          <cell r="I556">
            <v>0.24689508246033601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5.6049989988205136E-4</v>
          </cell>
          <cell r="H557">
            <v>1.1491916304356513E-3</v>
          </cell>
          <cell r="I557">
            <v>1.1639748583946827E-3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5.9198865830239068E-4</v>
          </cell>
          <cell r="H558">
            <v>1.2137529579882129E-3</v>
          </cell>
          <cell r="I558">
            <v>1.2293667043719115E-3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7.1036253857927696E-5</v>
          </cell>
          <cell r="H559">
            <v>9.8153161501468903E-5</v>
          </cell>
          <cell r="I559">
            <v>6.9824288672160206E-5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7.1036253857927696E-5</v>
          </cell>
          <cell r="H560">
            <v>1.5013978955048828E-4</v>
          </cell>
          <cell r="I560">
            <v>1.4236045671172946E-4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8.2097910637734996E-3</v>
          </cell>
          <cell r="F561">
            <v>8.20995862510711E-3</v>
          </cell>
          <cell r="G561">
            <v>8.4915091225380799E-3</v>
          </cell>
          <cell r="H561">
            <v>2.0370538908772301E-2</v>
          </cell>
          <cell r="I561">
            <v>2.1191060880101385E-2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2.1541641364639075</v>
          </cell>
          <cell r="F562">
            <v>2.1542081028222126</v>
          </cell>
          <cell r="G562">
            <v>2.2280840369913091</v>
          </cell>
          <cell r="H562">
            <v>5.3450184075148082</v>
          </cell>
          <cell r="I562">
            <v>5.5603148736596371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2.1623739275276801</v>
          </cell>
          <cell r="F563">
            <v>2.162418061447319</v>
          </cell>
          <cell r="G563">
            <v>2.236575546113849</v>
          </cell>
          <cell r="H563">
            <v>5.3653889464235771</v>
          </cell>
          <cell r="I563">
            <v>5.5815059345397309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0.117604894464315</v>
          </cell>
          <cell r="F564">
            <v>3.5376200244462199E-6</v>
          </cell>
          <cell r="G564">
            <v>4.02812946684338E-3</v>
          </cell>
          <cell r="H564">
            <v>7.0975106388040901E-2</v>
          </cell>
          <cell r="I564">
            <v>0.15979868880836201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0.117604894464315</v>
          </cell>
          <cell r="F565">
            <v>0.11760843208433901</v>
          </cell>
          <cell r="G565">
            <v>0.12163656155118301</v>
          </cell>
          <cell r="H565">
            <v>0.29180302305400102</v>
          </cell>
          <cell r="I565">
            <v>0.30355274063338999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2.1960825948189261E-3</v>
          </cell>
          <cell r="H566">
            <v>2.9984983562084356E-3</v>
          </cell>
          <cell r="I566">
            <v>5.1898809639847282E-4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2.2182652472918451E-3</v>
          </cell>
          <cell r="H567">
            <v>3.0287862183923609E-3</v>
          </cell>
          <cell r="I567">
            <v>5.242304004024976E-4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2.1960825948189261E-3</v>
          </cell>
          <cell r="H568">
            <v>2.9984983562084356E-3</v>
          </cell>
          <cell r="I568">
            <v>5.1898809639847282E-4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1.8524864413258801E-4</v>
          </cell>
          <cell r="H569">
            <v>1.7352819547978801E-4</v>
          </cell>
          <cell r="I569">
            <v>3.1636282252524101E-5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1.8524864413258801E-4</v>
          </cell>
          <cell r="H570">
            <v>2.6629444411573099E-4</v>
          </cell>
          <cell r="I570">
            <v>6.6518283257710015E-5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F571">
            <v>1.9984471179599487E-3</v>
          </cell>
          <cell r="G571">
            <v>7.8651593212988099E-4</v>
          </cell>
          <cell r="H571">
            <v>4.8637696402790221E-3</v>
          </cell>
          <cell r="I571">
            <v>2.3424575715192404E-3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F572">
            <v>2.578657259689505E-3</v>
          </cell>
          <cell r="G572">
            <v>9.8316083043056704E-4</v>
          </cell>
          <cell r="H572">
            <v>5.7221736341620064E-3</v>
          </cell>
          <cell r="I572">
            <v>2.6027687447114601E-3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9.3761834976601995E-4</v>
          </cell>
          <cell r="E573">
            <v>5.0499707392328E-6</v>
          </cell>
          <cell r="F573">
            <v>2.9039751667946E-5</v>
          </cell>
          <cell r="G573">
            <v>1.7239502156739902E-5</v>
          </cell>
          <cell r="H573">
            <v>3.5934024829644598E-5</v>
          </cell>
          <cell r="I573">
            <v>2.97488582277432E-5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9.3761834976601995E-4</v>
          </cell>
          <cell r="E574">
            <v>8.6553180553899586E-6</v>
          </cell>
          <cell r="F574">
            <v>3.5155215188006016E-5</v>
          </cell>
          <cell r="G574">
            <v>3.537631771765009E-5</v>
          </cell>
          <cell r="H574">
            <v>2.0388041606035829E-4</v>
          </cell>
          <cell r="I574">
            <v>8.4728537982075506E-5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0.48734154705436228</v>
          </cell>
          <cell r="F575">
            <v>0.48734592170909918</v>
          </cell>
          <cell r="G575">
            <v>0.48734520987738933</v>
          </cell>
          <cell r="H575">
            <v>0.48726024285238712</v>
          </cell>
          <cell r="I575">
            <v>0.48735294013113767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0.7533367685300566</v>
          </cell>
          <cell r="F576">
            <v>0.75334353090909767</v>
          </cell>
          <cell r="G576">
            <v>0.75334243055349681</v>
          </cell>
          <cell r="H576">
            <v>0.75321108779309953</v>
          </cell>
          <cell r="I576">
            <v>0.75335438004644295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1.240678315584419</v>
          </cell>
          <cell r="F577">
            <v>1.2406894526181964</v>
          </cell>
          <cell r="G577">
            <v>1.2406876404308853</v>
          </cell>
          <cell r="H577">
            <v>1.2404713306454869</v>
          </cell>
          <cell r="I577">
            <v>1.2407073201775807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4.23374616891623E-6</v>
          </cell>
          <cell r="G578">
            <v>9.4718564872981996E-8</v>
          </cell>
          <cell r="H578">
            <v>6.74672147016806E-2</v>
          </cell>
          <cell r="I578">
            <v>1.8521362230352501E-2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6.7477574262089293E-2</v>
          </cell>
          <cell r="G579">
            <v>6.7477668980654201E-2</v>
          </cell>
          <cell r="H579">
            <v>6.7469760732129694E-2</v>
          </cell>
          <cell r="I579">
            <v>6.7485314095846904E-2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0.563361866633459</v>
          </cell>
          <cell r="E580">
            <v>1.127623087758288</v>
          </cell>
          <cell r="F580">
            <v>1.1388556690426102</v>
          </cell>
          <cell r="G580">
            <v>2.4141168654891962</v>
          </cell>
          <cell r="H580">
            <v>6.1426198779168688</v>
          </cell>
          <cell r="I580">
            <v>6.4142154001992022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0.563361866633459</v>
          </cell>
          <cell r="E581">
            <v>1.127623087758288</v>
          </cell>
          <cell r="F581">
            <v>1.1388556690426102</v>
          </cell>
          <cell r="G581">
            <v>2.4141168654891962</v>
          </cell>
          <cell r="H581">
            <v>6.1426198779168688</v>
          </cell>
          <cell r="I581">
            <v>6.4142154001992022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9.3333120987911596E-4</v>
          </cell>
          <cell r="G582">
            <v>0.103004862408296</v>
          </cell>
          <cell r="H582">
            <v>0.16649320118021699</v>
          </cell>
          <cell r="I582">
            <v>6.40590454088555E-2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9.2032358892096502E-2</v>
          </cell>
          <cell r="G583">
            <v>0.195037221300393</v>
          </cell>
          <cell r="H583">
            <v>0.496279495697107</v>
          </cell>
          <cell r="I583">
            <v>0.51822546003193704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2.3168649093517596E-2</v>
          </cell>
          <cell r="F584">
            <v>2.3168936612551528E-2</v>
          </cell>
          <cell r="G584">
            <v>2.3171077772312282E-2</v>
          </cell>
          <cell r="H584">
            <v>1.2532716363211208E-3</v>
          </cell>
          <cell r="I584">
            <v>2.8969555947511165E-3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4.5979498404605385E-2</v>
          </cell>
          <cell r="F585">
            <v>4.598006900243818E-2</v>
          </cell>
          <cell r="G585">
            <v>4.5984318255444009E-2</v>
          </cell>
          <cell r="H585">
            <v>2.4871886561088716E-3</v>
          </cell>
          <cell r="I585">
            <v>5.7491727122035699E-3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6.9148147498122967E-2</v>
          </cell>
          <cell r="F586">
            <v>6.9149005614989711E-2</v>
          </cell>
          <cell r="G586">
            <v>6.9155396027756347E-2</v>
          </cell>
          <cell r="H586">
            <v>3.7404602924299918E-3</v>
          </cell>
          <cell r="I586">
            <v>8.6461283069546972E-3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5.4491349125091401E-7</v>
          </cell>
          <cell r="G587">
            <v>3.7126872920897003E-7</v>
          </cell>
          <cell r="H587">
            <v>2.0170402883346299E-4</v>
          </cell>
          <cell r="I587">
            <v>3.23406815834927E-4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3.7618392761689899E-3</v>
          </cell>
          <cell r="G588">
            <v>3.7622105448982001E-3</v>
          </cell>
          <cell r="H588">
            <v>2.0349330704910301E-4</v>
          </cell>
          <cell r="I588">
            <v>4.7039896139926301E-4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5.0534843142480417E-4</v>
          </cell>
          <cell r="H589">
            <v>1.5420085121042322E-3</v>
          </cell>
          <cell r="I589">
            <v>1.356720734142801E-2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4.3512002355379823E-4</v>
          </cell>
          <cell r="H590">
            <v>1.2631190957632917E-3</v>
          </cell>
          <cell r="I590">
            <v>9.9608859440662549E-3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3.41702972417262E-5</v>
          </cell>
          <cell r="H591">
            <v>3.8626104448687401E-6</v>
          </cell>
          <cell r="I591">
            <v>6.6491595753135496E-4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3.41702972417262E-5</v>
          </cell>
          <cell r="H592">
            <v>8.5090397585766447E-5</v>
          </cell>
          <cell r="I592">
            <v>7.3789411699546963E-4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4.2799755196804465</v>
          </cell>
          <cell r="E593">
            <v>3.506885622459023</v>
          </cell>
          <cell r="F593">
            <v>4.2574561019035722</v>
          </cell>
          <cell r="G593">
            <v>2.1342492681358469</v>
          </cell>
          <cell r="H593">
            <v>0.68134682227016952</v>
          </cell>
          <cell r="I593">
            <v>0.19724085559833693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4.5052373891373136</v>
          </cell>
          <cell r="E594">
            <v>3.6914585499568666</v>
          </cell>
          <cell r="F594">
            <v>4.4815327388458641</v>
          </cell>
          <cell r="G594">
            <v>2.2465781769851052</v>
          </cell>
          <cell r="H594">
            <v>0.71720718133702122</v>
          </cell>
          <cell r="I594">
            <v>0.20762195326140728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6.5142370292597295E-8</v>
          </cell>
          <cell r="E595">
            <v>8.40437643025793E-7</v>
          </cell>
          <cell r="F595">
            <v>9.5808091355470207E-7</v>
          </cell>
          <cell r="G595">
            <v>5.3185378675609497E-7</v>
          </cell>
          <cell r="H595">
            <v>2.91346864573961E-2</v>
          </cell>
          <cell r="I595">
            <v>2.7298840019788599E-7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0.34576936501870326</v>
          </cell>
          <cell r="E596">
            <v>0.34576943030918067</v>
          </cell>
          <cell r="F596">
            <v>0.34576904290265503</v>
          </cell>
          <cell r="G596">
            <v>0.30413848134205873</v>
          </cell>
          <cell r="H596">
            <v>5.5170810207676696E-2</v>
          </cell>
          <cell r="I596">
            <v>2.9007505285402663E-2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6.6446947759332673</v>
          </cell>
          <cell r="E597">
            <v>6.9687089460287002</v>
          </cell>
          <cell r="F597">
            <v>6.7488154882741096</v>
          </cell>
          <cell r="G597">
            <v>3.6555000852504653</v>
          </cell>
          <cell r="H597">
            <v>1.2509429202033915</v>
          </cell>
          <cell r="I597">
            <v>0.39333666657714383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8.411006045485145</v>
          </cell>
          <cell r="E598">
            <v>8.7988749318544226</v>
          </cell>
          <cell r="F598">
            <v>8.4890760858793808</v>
          </cell>
          <cell r="G598">
            <v>4.5693751065630845</v>
          </cell>
          <cell r="H598">
            <v>1.5443739755597421</v>
          </cell>
          <cell r="I598">
            <v>0.47967886167944424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6.7319717831640397E-6</v>
          </cell>
          <cell r="E599">
            <v>3.4225735854962303E-2</v>
          </cell>
          <cell r="F599">
            <v>1.8000928272722699E-6</v>
          </cell>
          <cell r="G599">
            <v>8.39739441171746E-7</v>
          </cell>
          <cell r="H599">
            <v>1.1752239798270499E-2</v>
          </cell>
          <cell r="I599">
            <v>9.8415248143935507E-7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0.43757532074546018</v>
          </cell>
          <cell r="E600">
            <v>0.47180085235007097</v>
          </cell>
          <cell r="F600">
            <v>0.47179996274939306</v>
          </cell>
          <cell r="G600">
            <v>0.43852684814452619</v>
          </cell>
          <cell r="H600">
            <v>8.4731665127634151E-2</v>
          </cell>
          <cell r="I600">
            <v>3.9396870842938359E-2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6.5822715640516805</v>
          </cell>
          <cell r="E601">
            <v>7.0678489327521623</v>
          </cell>
          <cell r="F601">
            <v>6.7951535754999659</v>
          </cell>
          <cell r="G601">
            <v>7.8368754247759975</v>
          </cell>
          <cell r="H601">
            <v>9.753190930880745</v>
          </cell>
          <cell r="I601">
            <v>11.170261848559035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7.1200006230636212</v>
          </cell>
          <cell r="E602">
            <v>7.6289064508747737</v>
          </cell>
          <cell r="F602">
            <v>7.3111251431688045</v>
          </cell>
          <cell r="G602">
            <v>8.3872755257954275</v>
          </cell>
          <cell r="H602">
            <v>10.328736206566411</v>
          </cell>
          <cell r="I602">
            <v>11.758170366904242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6.5822715640516805</v>
          </cell>
          <cell r="E603">
            <v>7.0678489327521623</v>
          </cell>
          <cell r="F603">
            <v>6.7951535754999659</v>
          </cell>
          <cell r="G603">
            <v>7.8368754247759975</v>
          </cell>
          <cell r="H603">
            <v>9.753190930880745</v>
          </cell>
          <cell r="I603">
            <v>11.170261848559035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4.64156801231735E-2</v>
          </cell>
          <cell r="F604">
            <v>9.1328215226021095E-2</v>
          </cell>
          <cell r="G604">
            <v>8.3264042542445002E-2</v>
          </cell>
          <cell r="H604">
            <v>0.28519815348211203</v>
          </cell>
          <cell r="I604">
            <v>0.42151398186794597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0.61541175555668859</v>
          </cell>
          <cell r="F605">
            <v>0.656073983992012</v>
          </cell>
          <cell r="G605">
            <v>0.654029802722913</v>
          </cell>
          <cell r="H605">
            <v>0.79546671872651542</v>
          </cell>
          <cell r="I605">
            <v>0.79547107991589949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0.41000516418848787</v>
          </cell>
          <cell r="E606">
            <v>0.82064314215711898</v>
          </cell>
          <cell r="F606">
            <v>0.82044872293340521</v>
          </cell>
          <cell r="G606">
            <v>1.7485513526487995</v>
          </cell>
          <cell r="H606">
            <v>4.4620403473706078</v>
          </cell>
          <cell r="I606">
            <v>4.6680482370358396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0.41000516418848787</v>
          </cell>
          <cell r="E607">
            <v>0.82064314215711898</v>
          </cell>
          <cell r="F607">
            <v>0.82044872293340521</v>
          </cell>
          <cell r="G607">
            <v>1.7485513526487995</v>
          </cell>
          <cell r="H607">
            <v>4.4620403473706078</v>
          </cell>
          <cell r="I607">
            <v>4.6680482370358396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5.0759612440629403E-6</v>
          </cell>
          <cell r="G608">
            <v>7.4963425098590095E-2</v>
          </cell>
          <cell r="H608">
            <v>0.121168109577022</v>
          </cell>
          <cell r="I608">
            <v>4.7158025067022401E-2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6.63038560505117E-2</v>
          </cell>
          <cell r="G609">
            <v>0.141267281149102</v>
          </cell>
          <cell r="H609">
            <v>0.36050120418472997</v>
          </cell>
          <cell r="I609">
            <v>0.37714770919397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4.5960400777022153E-2</v>
          </cell>
          <cell r="F610">
            <v>4.5957846659923106E-2</v>
          </cell>
          <cell r="G610">
            <v>4.5960666702372435E-2</v>
          </cell>
          <cell r="H610">
            <v>3.1136913422083018E-4</v>
          </cell>
          <cell r="I610">
            <v>0.57457235216251412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0.49391521340395816</v>
          </cell>
          <cell r="F611">
            <v>0.49388776548638774</v>
          </cell>
          <cell r="G611">
            <v>0.49391807118095515</v>
          </cell>
          <cell r="H611">
            <v>3.3461403681443549E-3</v>
          </cell>
          <cell r="I611">
            <v>6.1746638657738373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0.53987561418098029</v>
          </cell>
          <cell r="F612">
            <v>0.53984561214631133</v>
          </cell>
          <cell r="G612">
            <v>0.53987873788332763</v>
          </cell>
          <cell r="H612">
            <v>3.6575095023651831E-3</v>
          </cell>
          <cell r="I612">
            <v>6.7492362179363514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2.93634797595573E-2</v>
          </cell>
          <cell r="F613">
            <v>1.02684973431058E-7</v>
          </cell>
          <cell r="G613">
            <v>3.1223610808379402E-7</v>
          </cell>
          <cell r="H613">
            <v>1.9717102198946201E-4</v>
          </cell>
          <cell r="I613">
            <v>0.36690979688169101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2.93634797595573E-2</v>
          </cell>
          <cell r="F614">
            <v>2.93635824445308E-2</v>
          </cell>
          <cell r="G614">
            <v>2.9363894680638901E-2</v>
          </cell>
          <cell r="H614">
            <v>1.9897683758967599E-4</v>
          </cell>
          <cell r="I614">
            <v>0.367053556454427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0.66656256489381938</v>
          </cell>
          <cell r="E615">
            <v>8.8442966081739419E-2</v>
          </cell>
          <cell r="F615">
            <v>4.8800228731655952E-2</v>
          </cell>
          <cell r="G615">
            <v>4.1208707625003275E-2</v>
          </cell>
          <cell r="H615">
            <v>3.0743336327330905E-2</v>
          </cell>
          <cell r="I615">
            <v>1.3355146035375966E-2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3.3986811876135664E-3</v>
          </cell>
          <cell r="E616">
            <v>1.9513414779004624E-3</v>
          </cell>
          <cell r="F616">
            <v>1.52824315572988E-3</v>
          </cell>
          <cell r="G616">
            <v>9.4762432062066131E-4</v>
          </cell>
          <cell r="H616">
            <v>3.1145734835007041E-3</v>
          </cell>
          <cell r="I616">
            <v>2.2433481227748069E-3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0.66996124608143381</v>
          </cell>
          <cell r="E617">
            <v>9.0394307559639814E-2</v>
          </cell>
          <cell r="F617">
            <v>5.0328471887385866E-2</v>
          </cell>
          <cell r="G617">
            <v>4.2156331945623952E-2</v>
          </cell>
          <cell r="H617">
            <v>3.3857909810831602E-2</v>
          </cell>
          <cell r="I617">
            <v>1.5598494158150757E-2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2.3940347273419271</v>
          </cell>
          <cell r="E618">
            <v>2.121960279166712E-4</v>
          </cell>
          <cell r="F618">
            <v>2.2848561058735575</v>
          </cell>
          <cell r="G618">
            <v>1.9211743976290589</v>
          </cell>
          <cell r="H618">
            <v>1.2332138871014944</v>
          </cell>
          <cell r="I618">
            <v>0.64631521561457639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2.6235997011966337</v>
          </cell>
          <cell r="E619">
            <v>2.3190822723133465E-4</v>
          </cell>
          <cell r="F619">
            <v>2.4869182104746224</v>
          </cell>
          <cell r="G619">
            <v>2.0769452947341183</v>
          </cell>
          <cell r="H619">
            <v>1.3154281462415931</v>
          </cell>
          <cell r="I619">
            <v>0.68033180591008025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9.6748749495283393E-7</v>
          </cell>
          <cell r="E620">
            <v>1.5075389970212199E-6</v>
          </cell>
          <cell r="F620">
            <v>0.176531886693366</v>
          </cell>
          <cell r="G620">
            <v>2.7812128081835902E-6</v>
          </cell>
          <cell r="H620">
            <v>9.3303285540163594E-2</v>
          </cell>
          <cell r="I620">
            <v>3.09313163318286E-4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0.18498901583893695</v>
          </cell>
          <cell r="E621">
            <v>2.8851030866972049E-5</v>
          </cell>
          <cell r="F621">
            <v>0.17656015648841702</v>
          </cell>
          <cell r="G621">
            <v>0.17656013036323098</v>
          </cell>
          <cell r="H621">
            <v>0.12457749749350687</v>
          </cell>
          <cell r="I621">
            <v>6.8025213216348135E-2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0.67719547382474932</v>
          </cell>
          <cell r="E622">
            <v>1.3554918128328155</v>
          </cell>
          <cell r="F622">
            <v>1.355129134624149</v>
          </cell>
          <cell r="G622">
            <v>1.3554364567043136</v>
          </cell>
          <cell r="H622">
            <v>4.8217132729371546</v>
          </cell>
          <cell r="I622">
            <v>7.7103779562749546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0.67719547382474932</v>
          </cell>
          <cell r="E623">
            <v>1.3554918128328155</v>
          </cell>
          <cell r="F623">
            <v>1.355129134624149</v>
          </cell>
          <cell r="G623">
            <v>1.3554364567043136</v>
          </cell>
          <cell r="H623">
            <v>4.8217132729371546</v>
          </cell>
          <cell r="I623">
            <v>7.7103779562749546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5.4754015257639302E-2</v>
          </cell>
          <cell r="F624">
            <v>8.5676941841313004E-8</v>
          </cell>
          <cell r="G624">
            <v>7.7705186572665999E-8</v>
          </cell>
          <cell r="H624">
            <v>0.20013761227351001</v>
          </cell>
          <cell r="I624">
            <v>0.28377268857972099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0.109508043882624</v>
          </cell>
          <cell r="F625">
            <v>0.109508129559565</v>
          </cell>
          <cell r="G625">
            <v>0.10950820726475199</v>
          </cell>
          <cell r="H625">
            <v>0.38956005481257</v>
          </cell>
          <cell r="I625">
            <v>0.62293746999824195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4.0122056473447867E-2</v>
          </cell>
          <cell r="F626">
            <v>4.0118439474252567E-2</v>
          </cell>
          <cell r="G626">
            <v>4.0120442314898558E-2</v>
          </cell>
          <cell r="H626">
            <v>2.6551339758409026E-4</v>
          </cell>
          <cell r="I626">
            <v>3.8251552303017813E-4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0.1967937310352508</v>
          </cell>
          <cell r="F627">
            <v>0.19677599010097804</v>
          </cell>
          <cell r="G627">
            <v>0.19678581378695115</v>
          </cell>
          <cell r="H627">
            <v>1.3023104183355655E-3</v>
          </cell>
          <cell r="I627">
            <v>1.876191391281902E-3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0.23691578750869891</v>
          </cell>
          <cell r="F628">
            <v>0.23689442957523044</v>
          </cell>
          <cell r="G628">
            <v>0.23690625610184962</v>
          </cell>
          <cell r="H628">
            <v>1.5678238159196548E-3</v>
          </cell>
          <cell r="I628">
            <v>2.258706914312081E-3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1.2886101099584201E-2</v>
          </cell>
          <cell r="F629">
            <v>7.6483384070664002E-8</v>
          </cell>
          <cell r="G629">
            <v>1.74650451975019E-7</v>
          </cell>
          <cell r="H629">
            <v>8.4344195226151194E-5</v>
          </cell>
          <cell r="I629">
            <v>6.1316290984203103E-5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1.2886101099584201E-2</v>
          </cell>
          <cell r="F630">
            <v>1.28861775829682E-2</v>
          </cell>
          <cell r="G630">
            <v>1.28863522334202E-2</v>
          </cell>
          <cell r="H630">
            <v>8.5277592628748799E-5</v>
          </cell>
          <cell r="I630">
            <v>1.2286633641548901E-4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0.67583067088357984</v>
          </cell>
          <cell r="F631">
            <v>0.65153908427903029</v>
          </cell>
          <cell r="G631">
            <v>0.41440436257359597</v>
          </cell>
          <cell r="H631">
            <v>6.5023505669506321E-2</v>
          </cell>
          <cell r="I631">
            <v>4.3976087474501657E-2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E632">
            <v>0.67585457271361493</v>
          </cell>
          <cell r="F632">
            <v>0.65156640790552245</v>
          </cell>
          <cell r="G632">
            <v>0.4144261993847374</v>
          </cell>
          <cell r="H632">
            <v>6.5027816889107831E-2</v>
          </cell>
          <cell r="I632">
            <v>4.3978328776784363E-2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8.6776945662666496E-3</v>
          </cell>
          <cell r="E633">
            <v>5.2352690929180198E-2</v>
          </cell>
          <cell r="F633">
            <v>2.8590425454725699E-5</v>
          </cell>
          <cell r="G633">
            <v>1.8762621113398599E-5</v>
          </cell>
          <cell r="H633">
            <v>9.4834023966338596E-3</v>
          </cell>
          <cell r="I633">
            <v>1.6900083607579201E-5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8.6776945662666496E-3</v>
          </cell>
          <cell r="E634">
            <v>6.1018135640254344E-2</v>
          </cell>
          <cell r="F634">
            <v>6.1018064960918515E-2</v>
          </cell>
          <cell r="G634">
            <v>5.3671498678956889E-2</v>
          </cell>
          <cell r="H634">
            <v>9.7360270452634592E-3</v>
          </cell>
          <cell r="I634">
            <v>5.1189730681422407E-3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0.42667045596683412</v>
          </cell>
          <cell r="F635">
            <v>0.42651130134173565</v>
          </cell>
          <cell r="G635">
            <v>0.42662997560759863</v>
          </cell>
          <cell r="H635">
            <v>0.42663470240243828</v>
          </cell>
          <cell r="I635">
            <v>2.4578864387143788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0.42667045596683412</v>
          </cell>
          <cell r="F636">
            <v>0.42651130134173565</v>
          </cell>
          <cell r="G636">
            <v>0.42662997560759863</v>
          </cell>
          <cell r="H636">
            <v>0.42663470240243828</v>
          </cell>
          <cell r="I636">
            <v>2.4578864387143788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3.4470530510725801E-2</v>
          </cell>
          <cell r="F637">
            <v>5.6198700698283999E-8</v>
          </cell>
          <cell r="G637">
            <v>4.0394733799402203E-8</v>
          </cell>
          <cell r="H637">
            <v>3.9169807303747098E-7</v>
          </cell>
          <cell r="I637">
            <v>0.178647078830345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3.4470530510725801E-2</v>
          </cell>
          <cell r="F638">
            <v>3.4470586709426501E-2</v>
          </cell>
          <cell r="G638">
            <v>3.4470627104160399E-2</v>
          </cell>
          <cell r="H638">
            <v>3.4471153120535503E-2</v>
          </cell>
          <cell r="I638">
            <v>0.19857513938868601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7.034246006616604E-4</v>
          </cell>
          <cell r="F639">
            <v>7.0984825540710672E-4</v>
          </cell>
          <cell r="G639">
            <v>7.1513503050379913E-4</v>
          </cell>
          <cell r="H639">
            <v>7.7461894017110495E-4</v>
          </cell>
          <cell r="I639">
            <v>7.7700457743069872E-4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7.034246006616604E-4</v>
          </cell>
          <cell r="F640">
            <v>7.0984825540710672E-4</v>
          </cell>
          <cell r="G640">
            <v>7.1513503050379913E-4</v>
          </cell>
          <cell r="H640">
            <v>7.7461894017110495E-4</v>
          </cell>
          <cell r="I640">
            <v>7.7700457743069872E-4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3.8241667042987803E-5</v>
          </cell>
          <cell r="F641">
            <v>3.5190210478520698E-7</v>
          </cell>
          <cell r="G641">
            <v>2.8956203611624498E-7</v>
          </cell>
          <cell r="H641">
            <v>4.4323762836486296E-6</v>
          </cell>
          <cell r="I641">
            <v>2.32006893318868E-5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3.8241667042987803E-5</v>
          </cell>
          <cell r="F642">
            <v>3.8593569147773E-5</v>
          </cell>
          <cell r="G642">
            <v>3.8883131183889198E-5</v>
          </cell>
          <cell r="H642">
            <v>4.2122839408607599E-5</v>
          </cell>
          <cell r="I642">
            <v>4.2250258278283503E-5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0.12990022157945499</v>
          </cell>
          <cell r="G643">
            <v>0.12766331806720099</v>
          </cell>
          <cell r="H643">
            <v>0.18469124671550799</v>
          </cell>
          <cell r="I643">
            <v>5.6089619046695703E-2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4.6063908361508709E-3</v>
          </cell>
          <cell r="G644">
            <v>4.7081507372300942E-3</v>
          </cell>
          <cell r="H644">
            <v>7.2697618388019216E-3</v>
          </cell>
          <cell r="I644">
            <v>2.3271224923629048E-3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2.3031954180754368E-3</v>
          </cell>
          <cell r="G645">
            <v>2.2635340082836999E-3</v>
          </cell>
          <cell r="H645">
            <v>3.2746674949558183E-3</v>
          </cell>
          <cell r="I645">
            <v>9.9449679160807953E-4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4.6063908361508709E-3</v>
          </cell>
          <cell r="G646">
            <v>4.7081507372300942E-3</v>
          </cell>
          <cell r="H646">
            <v>7.2697618388019216E-3</v>
          </cell>
          <cell r="I646">
            <v>2.3271224923629048E-3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1.95651533860813E-6</v>
          </cell>
          <cell r="F647">
            <v>3.8304221237112101E-4</v>
          </cell>
          <cell r="G647">
            <v>1.7226355098209799E-6</v>
          </cell>
          <cell r="H647">
            <v>2.7825938627060001E-6</v>
          </cell>
          <cell r="I647">
            <v>3.8080191771406703E-7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1.95651533860813E-6</v>
          </cell>
          <cell r="F648">
            <v>3.849433568308729E-4</v>
          </cell>
          <cell r="G648">
            <v>3.8645144794020105E-4</v>
          </cell>
          <cell r="H648">
            <v>5.9099893324032066E-4</v>
          </cell>
          <cell r="I648">
            <v>2.2196431696318758E-4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1.312012207307619E-3</v>
          </cell>
          <cell r="H649">
            <v>1.1295898742516252E-3</v>
          </cell>
          <cell r="I649">
            <v>1.9850687740139648E-4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2.5899881739624892E-4</v>
          </cell>
          <cell r="H650">
            <v>1.1288709069909246E-3</v>
          </cell>
          <cell r="I650">
            <v>1.9859247281789699E-4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1.5710110247038672E-3</v>
          </cell>
          <cell r="H651">
            <v>2.2584607812425493E-3</v>
          </cell>
          <cell r="I651">
            <v>3.9709935021929355E-4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0.2709691215542655</v>
          </cell>
          <cell r="F652">
            <v>0.27086177889022134</v>
          </cell>
          <cell r="G652">
            <v>0.27093507587256532</v>
          </cell>
          <cell r="H652">
            <v>0.2709379357407492</v>
          </cell>
          <cell r="I652">
            <v>0.1566352547480834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0.2709691215542655</v>
          </cell>
          <cell r="F653">
            <v>0.27086177889022134</v>
          </cell>
          <cell r="G653">
            <v>0.27093507587256532</v>
          </cell>
          <cell r="H653">
            <v>0.2709379357407492</v>
          </cell>
          <cell r="I653">
            <v>0.1566352547480834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2.1891707624877299E-2</v>
          </cell>
          <cell r="F654">
            <v>1.81406023841237E-8</v>
          </cell>
          <cell r="G654">
            <v>2.2118256800094E-8</v>
          </cell>
          <cell r="H654">
            <v>7.5968188108169803E-8</v>
          </cell>
          <cell r="I654">
            <v>1.6412313510352199E-7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2.1891707624877299E-2</v>
          </cell>
          <cell r="F655">
            <v>2.1891725765479601E-2</v>
          </cell>
          <cell r="G655">
            <v>2.18917478837364E-2</v>
          </cell>
          <cell r="H655">
            <v>2.18918710293E-2</v>
          </cell>
          <cell r="I655">
            <v>1.2655942678003299E-2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1.2754799321054505E-4</v>
          </cell>
          <cell r="G656">
            <v>1.350063389200471E-4</v>
          </cell>
          <cell r="H656">
            <v>1.4537670841558968E-4</v>
          </cell>
          <cell r="I656">
            <v>1.5050294815775812E-4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1.2754799321054505E-4</v>
          </cell>
          <cell r="G657">
            <v>1.350063389200471E-4</v>
          </cell>
          <cell r="H657">
            <v>1.4537670841558968E-4</v>
          </cell>
          <cell r="I657">
            <v>1.5050294815775812E-4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4.4281524672064699E-8</v>
          </cell>
          <cell r="F658">
            <v>1.1639409707179001E-5</v>
          </cell>
          <cell r="G658">
            <v>1.4970749948698199E-7</v>
          </cell>
          <cell r="H658">
            <v>1.1625608050156501E-7</v>
          </cell>
          <cell r="I658">
            <v>4.88796110349462E-8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4.4281524672064699E-8</v>
          </cell>
          <cell r="F659">
            <v>1.16836912318511E-5</v>
          </cell>
          <cell r="G659">
            <v>1.18333987313381E-5</v>
          </cell>
          <cell r="H659">
            <v>1.2871339588281405E-5</v>
          </cell>
          <cell r="I659">
            <v>1.2906385388664645E-5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0.21784032827000904</v>
          </cell>
          <cell r="E660">
            <v>0.66774703251550105</v>
          </cell>
          <cell r="F660">
            <v>1.1210742818591632</v>
          </cell>
          <cell r="G660">
            <v>1.5189128352648982</v>
          </cell>
          <cell r="H660">
            <v>1.9995931556059259</v>
          </cell>
          <cell r="I660">
            <v>4.1247333001021049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0.64464289751583914</v>
          </cell>
          <cell r="E661">
            <v>0.6198363280171697</v>
          </cell>
          <cell r="F661">
            <v>0.9814489416949076</v>
          </cell>
          <cell r="G661">
            <v>1.1788187481005516</v>
          </cell>
          <cell r="H661">
            <v>1.6259822517927105</v>
          </cell>
          <cell r="I661">
            <v>4.2412786144557035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1.2875826530400274</v>
          </cell>
          <cell r="F662">
            <v>2.1025232235540718</v>
          </cell>
          <cell r="G662">
            <v>2.6977315833654507</v>
          </cell>
          <cell r="H662">
            <v>3.6255754073986393</v>
          </cell>
          <cell r="I662">
            <v>8.3660119145578093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0.23671627387262778</v>
          </cell>
          <cell r="F663">
            <v>0.23671898292917742</v>
          </cell>
          <cell r="G663">
            <v>0.23670104970126774</v>
          </cell>
          <cell r="H663">
            <v>8.6134047245792341E-4</v>
          </cell>
          <cell r="I663">
            <v>6.3733803816394834E-4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4.1278027822355595E-2</v>
          </cell>
          <cell r="F664">
            <v>4.1278500221273565E-2</v>
          </cell>
          <cell r="G664">
            <v>4.1275373067113458E-2</v>
          </cell>
          <cell r="H664">
            <v>1.5019852841114865E-4</v>
          </cell>
          <cell r="I664">
            <v>1.1113751007137295E-4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0.27799430169498307</v>
          </cell>
          <cell r="F665">
            <v>0.27799748315045136</v>
          </cell>
          <cell r="G665">
            <v>0.27797642276838141</v>
          </cell>
          <cell r="H665">
            <v>1.0115390008690716E-3</v>
          </cell>
          <cell r="I665">
            <v>7.4847554823532082E-4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1.4682303989773599E-6</v>
          </cell>
          <cell r="G666">
            <v>6.6228732258963698E-8</v>
          </cell>
          <cell r="H666">
            <v>5.4305802423650898E-5</v>
          </cell>
          <cell r="I666">
            <v>1.08157914613321E-6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1.5120310022657801E-2</v>
          </cell>
          <cell r="G667">
            <v>1.5120376251390099E-2</v>
          </cell>
          <cell r="H667">
            <v>5.4974091419342703E-5</v>
          </cell>
          <cell r="I667">
            <v>4.0646667516247799E-5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2.5735964963527216E-2</v>
          </cell>
          <cell r="F668">
            <v>9.4961460654880606E-2</v>
          </cell>
          <cell r="G668">
            <v>0.16974815893612105</v>
          </cell>
          <cell r="H668">
            <v>0.25772558010424679</v>
          </cell>
          <cell r="I668">
            <v>0.53715164872237997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2.5737337784454171E-2</v>
          </cell>
          <cell r="F669">
            <v>9.4965761271584279E-2</v>
          </cell>
          <cell r="G669">
            <v>0.16975711043010466</v>
          </cell>
          <cell r="H669">
            <v>0.25774227230121083</v>
          </cell>
          <cell r="I669">
            <v>0.53717551252931095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5.7752128550429597E-5</v>
          </cell>
          <cell r="E670">
            <v>3.1002135014205801E-3</v>
          </cell>
          <cell r="F670">
            <v>6.8777918409986599E-3</v>
          </cell>
          <cell r="G670">
            <v>1.0677871412401301E-2</v>
          </cell>
          <cell r="H670">
            <v>1.9368249955990301E-2</v>
          </cell>
          <cell r="I670">
            <v>3.8142745533441498E-2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5.7752128550429597E-5</v>
          </cell>
          <cell r="E671">
            <v>3.1539635421046095E-3</v>
          </cell>
          <cell r="F671">
            <v>1.0022665071319601E-2</v>
          </cell>
          <cell r="G671">
            <v>2.0683717083623845E-2</v>
          </cell>
          <cell r="H671">
            <v>3.7958794897097019E-2</v>
          </cell>
          <cell r="I671">
            <v>5.64516277495445E-2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1.4166551548088985E-2</v>
          </cell>
          <cell r="G672">
            <v>1.4170893600972649E-2</v>
          </cell>
          <cell r="H672">
            <v>1.4174446365582859E-2</v>
          </cell>
          <cell r="I672">
            <v>1.4175149079603315E-2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1.4166551548088985E-2</v>
          </cell>
          <cell r="G673">
            <v>1.4170893600972649E-2</v>
          </cell>
          <cell r="H673">
            <v>1.4174446365582859E-2</v>
          </cell>
          <cell r="I673">
            <v>1.4175149079603315E-2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1.11381407770656E-4</v>
          </cell>
          <cell r="G674">
            <v>6.3059182956195803E-7</v>
          </cell>
          <cell r="H674">
            <v>1.0890241813060299E-3</v>
          </cell>
          <cell r="I674">
            <v>8.6674712681818796E-4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2.0573935644417202E-3</v>
          </cell>
          <cell r="G675">
            <v>2.0580241562712801E-3</v>
          </cell>
          <cell r="H675">
            <v>2.05849446680899E-3</v>
          </cell>
          <cell r="I675">
            <v>2.0586421750120199E-3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1.2957564113097355</v>
          </cell>
          <cell r="E676">
            <v>1.4868841571738733</v>
          </cell>
          <cell r="F676">
            <v>1.4868843949173645</v>
          </cell>
          <cell r="G676">
            <v>1.4868846762558197</v>
          </cell>
          <cell r="H676">
            <v>1.486886068924762</v>
          </cell>
          <cell r="I676">
            <v>1.4868865916187108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1.4397293458997069</v>
          </cell>
          <cell r="E677">
            <v>1.6520935079709702</v>
          </cell>
          <cell r="F677">
            <v>1.652093772130403</v>
          </cell>
          <cell r="G677">
            <v>1.6520940847286889</v>
          </cell>
          <cell r="H677">
            <v>1.6520956321386238</v>
          </cell>
          <cell r="I677">
            <v>1.6520962129096792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1.54753371264929E-2</v>
          </cell>
          <cell r="F678">
            <v>5.88191241713856E-7</v>
          </cell>
          <cell r="G678">
            <v>4.9506363344965002E-7</v>
          </cell>
          <cell r="H678">
            <v>3.50890100132197E-2</v>
          </cell>
          <cell r="I678">
            <v>5.8813143591678697E-2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0.12015643172919305</v>
          </cell>
          <cell r="F679">
            <v>0.12015685496912661</v>
          </cell>
          <cell r="G679">
            <v>0.1201570918118447</v>
          </cell>
          <cell r="H679">
            <v>0.12034912897048158</v>
          </cell>
          <cell r="I679">
            <v>0.12034276020671612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1.0025614431630084E-3</v>
          </cell>
          <cell r="F680">
            <v>1.0026514677332584E-3</v>
          </cell>
          <cell r="G680">
            <v>1.0028256836962712E-3</v>
          </cell>
          <cell r="H680">
            <v>1.003624942283129E-3</v>
          </cell>
          <cell r="I680">
            <v>5.8176368165538503E-4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1.0025614431630084E-3</v>
          </cell>
          <cell r="F681">
            <v>1.0026514677332584E-3</v>
          </cell>
          <cell r="G681">
            <v>1.0028256836962712E-3</v>
          </cell>
          <cell r="H681">
            <v>1.003624942283129E-3</v>
          </cell>
          <cell r="I681">
            <v>5.8176368165538503E-4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8.0986540160656303E-5</v>
          </cell>
          <cell r="F682">
            <v>1.27236365142966E-8</v>
          </cell>
          <cell r="G682">
            <v>1.5818015300157899E-8</v>
          </cell>
          <cell r="H682">
            <v>3.6862850499647903E-8</v>
          </cell>
          <cell r="I682">
            <v>7.3188643113133899E-8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8.0986540160656303E-5</v>
          </cell>
          <cell r="F683">
            <v>8.0999263797170606E-5</v>
          </cell>
          <cell r="G683">
            <v>8.1015081812470694E-5</v>
          </cell>
          <cell r="H683">
            <v>8.1083950736441298E-5</v>
          </cell>
          <cell r="I683">
            <v>4.6986417229734202E-5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0.16979181618465866</v>
          </cell>
          <cell r="E684">
            <v>0.19483651016987136</v>
          </cell>
          <cell r="F684">
            <v>0.12896876961411866</v>
          </cell>
          <cell r="G684">
            <v>0.13428400752021863</v>
          </cell>
          <cell r="H684">
            <v>0.14304754351437743</v>
          </cell>
          <cell r="I684">
            <v>0.15514834277364342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0.27166690589545384</v>
          </cell>
          <cell r="E685">
            <v>0.31173841627179411</v>
          </cell>
          <cell r="F685">
            <v>0.20635003138258984</v>
          </cell>
          <cell r="G685">
            <v>0.21485441203234984</v>
          </cell>
          <cell r="H685">
            <v>0.22887606962300422</v>
          </cell>
          <cell r="I685">
            <v>0.24823734843782938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1.95378568544115E-3</v>
          </cell>
          <cell r="F686">
            <v>3.6657876194807E-7</v>
          </cell>
          <cell r="G686">
            <v>3.29237955984548E-7</v>
          </cell>
          <cell r="H686">
            <v>4.2166940743157298E-3</v>
          </cell>
          <cell r="I686">
            <v>5.1940522629994801E-3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1.3194829792211319E-2</v>
          </cell>
          <cell r="F687">
            <v>1.3192605179145325E-2</v>
          </cell>
          <cell r="G687">
            <v>1.3191310079638769E-2</v>
          </cell>
          <cell r="H687">
            <v>9.7940725835643141E-3</v>
          </cell>
          <cell r="I687">
            <v>1.0613188147762147E-2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7.5287851374129341E-2</v>
          </cell>
          <cell r="F688">
            <v>7.5281528024517055E-2</v>
          </cell>
          <cell r="G688">
            <v>7.5283542275219661E-2</v>
          </cell>
          <cell r="H688">
            <v>1.4197772630534724E-4</v>
          </cell>
          <cell r="I688">
            <v>1.1426828097129004E-4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0.29068795514510071</v>
          </cell>
          <cell r="F689">
            <v>0.29066354056114174</v>
          </cell>
          <cell r="G689">
            <v>0.2906713176248672</v>
          </cell>
          <cell r="H689">
            <v>5.4817894497695711E-4</v>
          </cell>
          <cell r="I689">
            <v>4.4119220202509373E-4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0.36597580651923028</v>
          </cell>
          <cell r="F690">
            <v>0.36594506858565901</v>
          </cell>
          <cell r="G690">
            <v>0.36595485990008653</v>
          </cell>
          <cell r="H690">
            <v>6.9015667128230441E-4</v>
          </cell>
          <cell r="I690">
            <v>5.5546048299638336E-4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1.99048644149795E-2</v>
          </cell>
          <cell r="F691">
            <v>3.3647941119710203E-8</v>
          </cell>
          <cell r="G691">
            <v>6.5207953862097904E-8</v>
          </cell>
          <cell r="H691">
            <v>3.7178570646564401E-5</v>
          </cell>
          <cell r="I691">
            <v>3.0871658255924499E-6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1.99048644149795E-2</v>
          </cell>
          <cell r="F692">
            <v>1.99048980629206E-2</v>
          </cell>
          <cell r="G692">
            <v>1.9904963270874501E-2</v>
          </cell>
          <cell r="H692">
            <v>3.75244731007753E-5</v>
          </cell>
          <cell r="I692">
            <v>3.0193856294224601E-5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2.9192293654470584E-4</v>
          </cell>
          <cell r="H693">
            <v>7.4930774058533909E-4</v>
          </cell>
          <cell r="I693">
            <v>6.4763006701272616E-4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2.909052695040811E-4</v>
          </cell>
          <cell r="H694">
            <v>7.4841152708969886E-4</v>
          </cell>
          <cell r="I694">
            <v>6.4805236556347726E-4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5.8282820604878694E-4</v>
          </cell>
          <cell r="H695">
            <v>1.4977192676750364E-3</v>
          </cell>
          <cell r="I695">
            <v>1.2956824325762017E-3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2.8633071409452575E-3</v>
          </cell>
          <cell r="I696">
            <v>6.6084832976271591E-3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2.8633071409452575E-3</v>
          </cell>
          <cell r="I697">
            <v>6.6084832976271591E-3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3.3079675979911399E-4</v>
          </cell>
          <cell r="I698">
            <v>3.61156322621039E-4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3.3094447163178301E-4</v>
          </cell>
          <cell r="I699">
            <v>4.7446124120641999E-4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2.2845837008108168E-4</v>
          </cell>
          <cell r="H700">
            <v>4.2831025587288765E-4</v>
          </cell>
          <cell r="I700">
            <v>3.5128229538686418E-4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1.9670944874701669E-4</v>
          </cell>
          <cell r="H701">
            <v>3.5084557501310112E-4</v>
          </cell>
          <cell r="I701">
            <v>2.7374939881844539E-4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2.42640647164249E-5</v>
          </cell>
          <cell r="H702">
            <v>8.6751407093411499E-7</v>
          </cell>
          <cell r="I702">
            <v>3.80242133587733E-7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2.42640647164249E-5</v>
          </cell>
          <cell r="H703">
            <v>4.5380767619451668E-5</v>
          </cell>
          <cell r="I703">
            <v>3.7146861982481988E-5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1.3170385631094086</v>
          </cell>
          <cell r="E704">
            <v>1.4633761119346926</v>
          </cell>
          <cell r="F704">
            <v>1.4169771273432632</v>
          </cell>
          <cell r="G704">
            <v>1.4786399290367547</v>
          </cell>
          <cell r="H704">
            <v>1.5553542932475286</v>
          </cell>
          <cell r="I704">
            <v>1.4932928156446759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1.7104396923498826</v>
          </cell>
          <cell r="E705">
            <v>1.8955649118325031</v>
          </cell>
          <cell r="F705">
            <v>1.8283575836687271</v>
          </cell>
          <cell r="G705">
            <v>1.8956922167137886</v>
          </cell>
          <cell r="H705">
            <v>1.9688029028449714</v>
          </cell>
          <cell r="I705">
            <v>1.8902440704362986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5.1471399768678802E-2</v>
          </cell>
          <cell r="F706">
            <v>3.5042363324623099E-2</v>
          </cell>
          <cell r="G706">
            <v>3.09936441816086E-2</v>
          </cell>
          <cell r="H706">
            <v>2.8932570875420598E-2</v>
          </cell>
          <cell r="I706">
            <v>5.13323754957411E-2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0.16333324532869081</v>
          </cell>
          <cell r="F707">
            <v>0.12713486112588238</v>
          </cell>
          <cell r="G707">
            <v>0.11546309869054999</v>
          </cell>
          <cell r="H707">
            <v>0.139763708262337</v>
          </cell>
          <cell r="I707">
            <v>0.15130719779511498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8.3347755661484341E-4</v>
          </cell>
          <cell r="F708">
            <v>8.335754855630967E-4</v>
          </cell>
          <cell r="G708">
            <v>8.337477292429279E-4</v>
          </cell>
          <cell r="H708">
            <v>8.3453916585967346E-4</v>
          </cell>
          <cell r="I708">
            <v>4.8399472834919358E-4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8.3347755661484341E-4</v>
          </cell>
          <cell r="F709">
            <v>8.335754855630967E-4</v>
          </cell>
          <cell r="G709">
            <v>8.337477292429279E-4</v>
          </cell>
          <cell r="H709">
            <v>8.3453916585967346E-4</v>
          </cell>
          <cell r="I709">
            <v>4.8399472834919358E-4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6.7320454806128006E-5</v>
          </cell>
          <cell r="F710">
            <v>1.2702822395731E-8</v>
          </cell>
          <cell r="G710">
            <v>1.5744961933210401E-8</v>
          </cell>
          <cell r="H710">
            <v>3.6260648782455E-8</v>
          </cell>
          <cell r="I710">
            <v>7.1874515743996102E-8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6.7320454806128006E-5</v>
          </cell>
          <cell r="F711">
            <v>6.73331576285238E-5</v>
          </cell>
          <cell r="G711">
            <v>6.7348902590456998E-5</v>
          </cell>
          <cell r="H711">
            <v>6.7417163674292498E-5</v>
          </cell>
          <cell r="I711">
            <v>3.90840275352776E-5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4.0189426196810948E-5</v>
          </cell>
          <cell r="F712">
            <v>4.027244038210214E-5</v>
          </cell>
          <cell r="G712">
            <v>4.0386094953222757E-5</v>
          </cell>
          <cell r="H712">
            <v>2.5688482809653031E-5</v>
          </cell>
          <cell r="I712">
            <v>1.6499667415727013E-5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2.3325919003635442E-4</v>
          </cell>
          <cell r="F713">
            <v>2.3374100387285284E-4</v>
          </cell>
          <cell r="G713">
            <v>2.3440065432602655E-4</v>
          </cell>
          <cell r="H713">
            <v>1.4909580107212261E-4</v>
          </cell>
          <cell r="I713">
            <v>9.6005481477842459E-5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2.7344861623316554E-4</v>
          </cell>
          <cell r="F714">
            <v>2.7401344425495518E-4</v>
          </cell>
          <cell r="G714">
            <v>2.7478674927924933E-4</v>
          </cell>
          <cell r="H714">
            <v>1.7478428388177563E-4</v>
          </cell>
          <cell r="I714">
            <v>1.1254675992325634E-4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1.48466013227751E-5</v>
          </cell>
          <cell r="F715">
            <v>3.3160167994846798E-8</v>
          </cell>
          <cell r="G715">
            <v>4.4100241040620198E-8</v>
          </cell>
          <cell r="H715">
            <v>4.1184517083168998E-6</v>
          </cell>
          <cell r="I715">
            <v>8.5194512071237497E-7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1.48466013227751E-5</v>
          </cell>
          <cell r="F716">
            <v>1.48797614907699E-5</v>
          </cell>
          <cell r="G716">
            <v>1.4923861731810499E-5</v>
          </cell>
          <cell r="H716">
            <v>9.4824891358389407E-6</v>
          </cell>
          <cell r="I716">
            <v>6.0945777795855598E-6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1.8770703243106102</v>
          </cell>
          <cell r="E717">
            <v>2.1600822641051951</v>
          </cell>
          <cell r="F717">
            <v>2.1525821540800965</v>
          </cell>
          <cell r="G717">
            <v>2.2252809745027906</v>
          </cell>
          <cell r="H717">
            <v>2.3001291952948368</v>
          </cell>
          <cell r="I717">
            <v>2.1208364477055519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1.8770703243106102</v>
          </cell>
          <cell r="E718">
            <v>2.1600822641051951</v>
          </cell>
          <cell r="F718">
            <v>2.1525821540800965</v>
          </cell>
          <cell r="G718">
            <v>2.2252809745027906</v>
          </cell>
          <cell r="H718">
            <v>2.3001291952948368</v>
          </cell>
          <cell r="I718">
            <v>2.1208364477055519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2.0856336936784539</v>
          </cell>
          <cell r="E719">
            <v>2.4000914045613251</v>
          </cell>
          <cell r="F719">
            <v>2.3917579489778844</v>
          </cell>
          <cell r="G719">
            <v>2.4725344161142111</v>
          </cell>
          <cell r="H719">
            <v>2.5556991058831522</v>
          </cell>
          <cell r="I719">
            <v>2.3564849418950553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1.50410389031243E-4</v>
          </cell>
          <cell r="E720">
            <v>2.36083341340836E-2</v>
          </cell>
          <cell r="F720">
            <v>4.6736252745620398E-6</v>
          </cell>
          <cell r="G720">
            <v>7.8605320666561597E-3</v>
          </cell>
          <cell r="H720">
            <v>4.7186292270703402E-2</v>
          </cell>
          <cell r="I720">
            <v>9.25816265680975E-2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0.15066127851322525</v>
          </cell>
          <cell r="E721">
            <v>0.17426948642021889</v>
          </cell>
          <cell r="F721">
            <v>0.17427310922161404</v>
          </cell>
          <cell r="G721">
            <v>0.18213259289571213</v>
          </cell>
          <cell r="H721">
            <v>0.19235318601304555</v>
          </cell>
          <cell r="I721">
            <v>0.18595880098405482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1.1081292770287643</v>
          </cell>
          <cell r="E722">
            <v>1.4007915376510898</v>
          </cell>
          <cell r="F722">
            <v>2.4013733618233348</v>
          </cell>
          <cell r="G722">
            <v>3.8704094267408933</v>
          </cell>
          <cell r="H722">
            <v>3.8727099025112781</v>
          </cell>
          <cell r="I722">
            <v>5.2081160588991349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0.3596677717735377</v>
          </cell>
          <cell r="E723">
            <v>0.45106251263814562</v>
          </cell>
          <cell r="F723">
            <v>0.76419096038437295</v>
          </cell>
          <cell r="G723">
            <v>1.2080809371808989</v>
          </cell>
          <cell r="H723">
            <v>1.1641809845613516</v>
          </cell>
          <cell r="I723">
            <v>1.5098878766320176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1.1081292770287643</v>
          </cell>
          <cell r="E724">
            <v>1.4007915376510898</v>
          </cell>
          <cell r="F724">
            <v>2.4013733618233348</v>
          </cell>
          <cell r="G724">
            <v>3.8704094267408933</v>
          </cell>
          <cell r="H724">
            <v>3.8727099025112781</v>
          </cell>
          <cell r="I724">
            <v>5.2081160588991349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1.60455264269488E-2</v>
          </cell>
          <cell r="F725">
            <v>5.4386787603978297E-2</v>
          </cell>
          <cell r="G725">
            <v>7.9844839763377806E-2</v>
          </cell>
          <cell r="H725">
            <v>9.3879185409252205E-2</v>
          </cell>
          <cell r="I725">
            <v>0.196417960409869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7.6308455081121287E-2</v>
          </cell>
          <cell r="F726">
            <v>0.1306946986095715</v>
          </cell>
          <cell r="G726">
            <v>0.21053867000457144</v>
          </cell>
          <cell r="H726">
            <v>0.2117060132405523</v>
          </cell>
          <cell r="I726">
            <v>0.28724760184194248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6.4749520943669847E-5</v>
          </cell>
          <cell r="F727">
            <v>6.4857719431216904E-5</v>
          </cell>
          <cell r="G727">
            <v>6.4982143322991776E-5</v>
          </cell>
          <cell r="H727">
            <v>6.5591817772776134E-5</v>
          </cell>
          <cell r="I727">
            <v>3.8853054926977953E-5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6.4749520943669847E-5</v>
          </cell>
          <cell r="F728">
            <v>6.4857719431216904E-5</v>
          </cell>
          <cell r="G728">
            <v>6.4982143322991776E-5</v>
          </cell>
          <cell r="H728">
            <v>6.5591817772776134E-5</v>
          </cell>
          <cell r="I728">
            <v>3.8853054926977953E-5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5.1874397045441904E-6</v>
          </cell>
          <cell r="F729">
            <v>1.1561148810966199E-8</v>
          </cell>
          <cell r="G729">
            <v>1.21389637051128E-8</v>
          </cell>
          <cell r="H729">
            <v>2.16268363406342E-8</v>
          </cell>
          <cell r="I729">
            <v>3.2837567993335598E-8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5.1874397045441904E-6</v>
          </cell>
          <cell r="F730">
            <v>5.1990008533551602E-6</v>
          </cell>
          <cell r="G730">
            <v>5.2111398170602697E-6</v>
          </cell>
          <cell r="H730">
            <v>5.2647739399249799E-6</v>
          </cell>
          <cell r="I730">
            <v>3.10668753704659E-6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4.7439186279100332</v>
          </cell>
          <cell r="E731">
            <v>3.6913905457253025</v>
          </cell>
          <cell r="F731">
            <v>2.8758840116203359</v>
          </cell>
          <cell r="G731">
            <v>2.8445670747069345</v>
          </cell>
          <cell r="H731">
            <v>2.064537915757449</v>
          </cell>
          <cell r="I731">
            <v>0.86302911334767451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4.7439186279100332</v>
          </cell>
          <cell r="E732">
            <v>3.6913905457253025</v>
          </cell>
          <cell r="F732">
            <v>2.8758840116203359</v>
          </cell>
          <cell r="G732">
            <v>2.8445670747069345</v>
          </cell>
          <cell r="H732">
            <v>2.064537915757449</v>
          </cell>
          <cell r="I732">
            <v>0.86302911334767451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6.5887758720972718</v>
          </cell>
          <cell r="E733">
            <v>5.1269313135073586</v>
          </cell>
          <cell r="F733">
            <v>3.994283349472691</v>
          </cell>
          <cell r="G733">
            <v>3.9507876037596357</v>
          </cell>
          <cell r="H733">
            <v>2.8674137718853459</v>
          </cell>
          <cell r="I733">
            <v>1.198651546316214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8.7441074994552803E-7</v>
          </cell>
          <cell r="E734">
            <v>5.22072946500297E-7</v>
          </cell>
          <cell r="F734">
            <v>5.6251480991487801E-7</v>
          </cell>
          <cell r="G734">
            <v>5.1990465800479405E-7</v>
          </cell>
          <cell r="H734">
            <v>3.3694462368623598E-2</v>
          </cell>
          <cell r="I734">
            <v>1.2689973207730299E-7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0.33507265336574293</v>
          </cell>
          <cell r="E735">
            <v>0.33505784899622687</v>
          </cell>
          <cell r="F735">
            <v>0.33504523084950188</v>
          </cell>
          <cell r="G735">
            <v>0.33504120404251209</v>
          </cell>
          <cell r="H735">
            <v>0.14606439848835262</v>
          </cell>
          <cell r="I735">
            <v>7.1975111627868391E-2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1.6754093376568968E-5</v>
          </cell>
          <cell r="F736">
            <v>1.6832377173751139E-5</v>
          </cell>
          <cell r="G736">
            <v>1.6894747283370815E-5</v>
          </cell>
          <cell r="H736">
            <v>1.7236200829079978E-5</v>
          </cell>
          <cell r="I736">
            <v>1.0406543048071714E-5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1.6754093376568968E-5</v>
          </cell>
          <cell r="F737">
            <v>1.6832377173751139E-5</v>
          </cell>
          <cell r="G737">
            <v>1.6894747283370815E-5</v>
          </cell>
          <cell r="H737">
            <v>1.7236200829079978E-5</v>
          </cell>
          <cell r="I737">
            <v>1.0406543048071714E-5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1.3279033872332499E-6</v>
          </cell>
          <cell r="H738">
            <v>1.21852969795505E-8</v>
          </cell>
          <cell r="I738">
            <v>1.6787498048330601E-8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1.3279033872332499E-6</v>
          </cell>
          <cell r="F739">
            <v>1.3279033872332499E-6</v>
          </cell>
          <cell r="G739">
            <v>1.3279033872332499E-6</v>
          </cell>
          <cell r="H739">
            <v>1.3601332610953799E-6</v>
          </cell>
          <cell r="I739">
            <v>8.1667969442958396E-7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3.705449667519077E-6</v>
          </cell>
          <cell r="F740">
            <v>2.0805901005858547E-5</v>
          </cell>
          <cell r="G740">
            <v>1.3292694631428177E-4</v>
          </cell>
          <cell r="H740">
            <v>1.7631047533541236E-3</v>
          </cell>
          <cell r="I740">
            <v>2.0051020917663596E-5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3.5287962987433467E-7</v>
          </cell>
          <cell r="G741">
            <v>1.562199912245472E-6</v>
          </cell>
          <cell r="H741">
            <v>6.0552348506303035E-6</v>
          </cell>
          <cell r="I741">
            <v>2.9544674347505602E-6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9.5234621888620481E-4</v>
          </cell>
          <cell r="F742">
            <v>3.1518879882217426E-3</v>
          </cell>
          <cell r="G742">
            <v>3.2337056545459005E-3</v>
          </cell>
          <cell r="H742">
            <v>2.8340107526242256E-3</v>
          </cell>
          <cell r="I742">
            <v>1.7672405125140817E-3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9.5677711465731328E-4</v>
          </cell>
          <cell r="F743">
            <v>3.1743036184774353E-3</v>
          </cell>
          <cell r="G743">
            <v>3.3693582999819367E-3</v>
          </cell>
          <cell r="H743">
            <v>4.6035886979247246E-3</v>
          </cell>
          <cell r="I743">
            <v>1.7912363254004608E-3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2267.7886512690802</v>
          </cell>
          <cell r="E744">
            <v>2050.2251505628401</v>
          </cell>
          <cell r="F744">
            <v>1985.12150228923</v>
          </cell>
          <cell r="G744">
            <v>1431.50478189449</v>
          </cell>
          <cell r="H744">
            <v>468.24392150169598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30.256634164483017</v>
          </cell>
          <cell r="E745">
            <v>27.353921319205682</v>
          </cell>
          <cell r="F745">
            <v>26.485496729096354</v>
          </cell>
          <cell r="G745">
            <v>19.099262388870397</v>
          </cell>
          <cell r="H745">
            <v>6.2479034501982325</v>
          </cell>
          <cell r="I745">
            <v>0.8304536511289099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30.770538009078443</v>
          </cell>
          <cell r="E746">
            <v>27.818523074122677</v>
          </cell>
          <cell r="F746">
            <v>26.935162853313905</v>
          </cell>
          <cell r="G746">
            <v>19.423402739409585</v>
          </cell>
          <cell r="H746">
            <v>6.3533774966308822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1.8570458536508008E-4</v>
          </cell>
          <cell r="G747">
            <v>2.5753069644437207E-4</v>
          </cell>
          <cell r="H747">
            <v>6.4570337909238018E-4</v>
          </cell>
          <cell r="I747">
            <v>0.84455840086617318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9.2700760410536507</v>
          </cell>
          <cell r="E748">
            <v>9.2700211897611293</v>
          </cell>
          <cell r="F748">
            <v>0.17596693860738299</v>
          </cell>
          <cell r="G748">
            <v>8.79673162745091E-2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0.10000082029184086</v>
          </cell>
          <cell r="E749">
            <v>0.10000022858426263</v>
          </cell>
          <cell r="F749">
            <v>1.8982409774259163E-3</v>
          </cell>
          <cell r="G749">
            <v>9.4894623812846876E-4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0.10000082029184086</v>
          </cell>
          <cell r="E750">
            <v>0.10000022858426263</v>
          </cell>
          <cell r="F750">
            <v>1.8982409774259163E-3</v>
          </cell>
          <cell r="G750">
            <v>9.4894623812846876E-4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5.5810050967523969E-4</v>
          </cell>
          <cell r="H751">
            <v>8.5721504491094013E-4</v>
          </cell>
          <cell r="I751">
            <v>2.1372705769628683E-4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5.570879625401646E-4</v>
          </cell>
          <cell r="H752">
            <v>8.5246426688503408E-4</v>
          </cell>
          <cell r="I752">
            <v>2.1332812356066849E-4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1.1151884722154037E-3</v>
          </cell>
          <cell r="H753">
            <v>1.7096793117959738E-3</v>
          </cell>
          <cell r="I753">
            <v>4.27055181256955E-4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F754">
            <v>5.9982760310329883E-2</v>
          </cell>
          <cell r="G754">
            <v>5.6965780760393152E-2</v>
          </cell>
          <cell r="H754">
            <v>9.5438237909208315E-2</v>
          </cell>
          <cell r="I754">
            <v>8.9726300852167221E-2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5.9987136630421864E-2</v>
          </cell>
          <cell r="G755">
            <v>5.6969568390465242E-2</v>
          </cell>
          <cell r="H755">
            <v>9.5445137651082063E-2</v>
          </cell>
          <cell r="I755">
            <v>8.9731934471911842E-2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7.4455105678543103E-3</v>
          </cell>
          <cell r="E756">
            <v>3.7147538359039401E-3</v>
          </cell>
          <cell r="F756">
            <v>1.2768549768640699E-7</v>
          </cell>
          <cell r="G756">
            <v>5.7595204318122102E-8</v>
          </cell>
          <cell r="H756">
            <v>7.6028742202712898E-3</v>
          </cell>
          <cell r="I756">
            <v>5.1781092329413001E-3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7.4455105678543103E-3</v>
          </cell>
          <cell r="E757">
            <v>1.11602644037582E-2</v>
          </cell>
          <cell r="F757">
            <v>1.1160392089255899E-2</v>
          </cell>
          <cell r="G757">
            <v>1.11604496844603E-2</v>
          </cell>
          <cell r="H757">
            <v>1.4568708589605701E-2</v>
          </cell>
          <cell r="I757">
            <v>1.3642254407140999E-2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7.1200006230636212</v>
          </cell>
          <cell r="E758">
            <v>7.6289064508747737</v>
          </cell>
          <cell r="F758">
            <v>7.3111251431688045</v>
          </cell>
          <cell r="G758">
            <v>8.3872755257954275</v>
          </cell>
          <cell r="H758">
            <v>10.328855335103357</v>
          </cell>
          <cell r="I758">
            <v>12.60794918555183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7.7403363678913042</v>
          </cell>
          <cell r="E759">
            <v>8.2914013693282751</v>
          </cell>
          <cell r="F759">
            <v>7.9428926721136399</v>
          </cell>
          <cell r="G759">
            <v>9.1060545576402951</v>
          </cell>
          <cell r="H759">
            <v>11.199324196000033</v>
          </cell>
          <cell r="I759">
            <v>13.652591694288459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0.79547250906868106</v>
          </cell>
          <cell r="E760">
            <v>3.18763245934385E-8</v>
          </cell>
          <cell r="F760">
            <v>3.6434820473136998E-8</v>
          </cell>
          <cell r="G760">
            <v>4.2002289316108703E-8</v>
          </cell>
          <cell r="H760">
            <v>7.9394414987052598E-8</v>
          </cell>
          <cell r="I760">
            <v>1.15759537683807E-7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0.79547250906868106</v>
          </cell>
          <cell r="E761">
            <v>0.79547254094500597</v>
          </cell>
          <cell r="F761">
            <v>0.79547257737982602</v>
          </cell>
          <cell r="G761">
            <v>0.795472619382115</v>
          </cell>
          <cell r="H761">
            <v>0.79547276029017699</v>
          </cell>
          <cell r="I761">
            <v>0.79547287604971495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1.6715440003181837E-3</v>
          </cell>
          <cell r="H762">
            <v>1.942525203187238</v>
          </cell>
          <cell r="I762">
            <v>8.1954418011989674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1.6842784711023581E-3</v>
          </cell>
          <cell r="H763">
            <v>1.9573241139205477</v>
          </cell>
          <cell r="I763">
            <v>8.2578778568223381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2.03661059415593E-4</v>
          </cell>
          <cell r="H764">
            <v>2.2634293709867701E-4</v>
          </cell>
          <cell r="I764">
            <v>0.25537348738826599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2.03661059415593E-4</v>
          </cell>
          <cell r="H765">
            <v>0.10402202655416</v>
          </cell>
          <cell r="I765">
            <v>0.35939551394242603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1.8988956157448725E-3</v>
          </cell>
          <cell r="H766">
            <v>3.4046577794559917E-3</v>
          </cell>
          <cell r="I766">
            <v>9.8468766593408537E-4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1.9455644857810714E-4</v>
          </cell>
          <cell r="H767">
            <v>7.2237290926367172E-4</v>
          </cell>
          <cell r="I767">
            <v>7.2186990137566056E-5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8.5702371175354428E-7</v>
          </cell>
          <cell r="H768">
            <v>5.3596071170562758E-6</v>
          </cell>
          <cell r="I768">
            <v>1.2485552518665187E-6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2.0953826728850071E-3</v>
          </cell>
          <cell r="H769">
            <v>4.1328997836384681E-3</v>
          </cell>
          <cell r="I769">
            <v>1.0594289905983079E-3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2.6568632830378677E-2</v>
          </cell>
          <cell r="F770">
            <v>6.4146655737323435E-2</v>
          </cell>
          <cell r="G770">
            <v>0.1064467572129299</v>
          </cell>
          <cell r="H770">
            <v>0.15080301215461456</v>
          </cell>
          <cell r="I770">
            <v>5.8400161296706936E-2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2.6568632830378677E-2</v>
          </cell>
          <cell r="F771">
            <v>6.4146655737323435E-2</v>
          </cell>
          <cell r="G771">
            <v>0.1064467572129299</v>
          </cell>
          <cell r="H771">
            <v>0.15080301215461456</v>
          </cell>
          <cell r="I771">
            <v>5.8400161296706936E-2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3.6900878931081495E-2</v>
          </cell>
          <cell r="F772">
            <v>8.909257741294932E-2</v>
          </cell>
          <cell r="G772">
            <v>0.14784271835129145</v>
          </cell>
          <cell r="H772">
            <v>0.20944862799252048</v>
          </cell>
          <cell r="I772">
            <v>8.1111335134315177E-2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2.2290829098060099E-3</v>
          </cell>
          <cell r="F773">
            <v>5.5512953186501396E-3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2.2290829098060099E-3</v>
          </cell>
          <cell r="F774">
            <v>7.7802887789754152E-3</v>
          </cell>
          <cell r="G774">
            <v>7.7801352502216686E-3</v>
          </cell>
          <cell r="H774">
            <v>1.12030284091392E-2</v>
          </cell>
          <cell r="I774">
            <v>4.3231082905166533E-3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6.262245988992352E-4</v>
          </cell>
          <cell r="F775">
            <v>2.7667897632620004E-3</v>
          </cell>
          <cell r="G775">
            <v>2.7803430095964744E-3</v>
          </cell>
          <cell r="H775">
            <v>0.12176449286488458</v>
          </cell>
          <cell r="I775">
            <v>8.9062901899173472E-2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6.2633076341871857E-4</v>
          </cell>
          <cell r="F776">
            <v>2.7622854294618781E-3</v>
          </cell>
          <cell r="G776">
            <v>2.7526432450908091E-3</v>
          </cell>
          <cell r="H776">
            <v>0.10978642080540704</v>
          </cell>
          <cell r="I776">
            <v>8.5474043270132957E-2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1.2525553623179543E-3</v>
          </cell>
          <cell r="F777">
            <v>5.5290751927238773E-3</v>
          </cell>
          <cell r="G777">
            <v>5.5329862546872723E-3</v>
          </cell>
          <cell r="H777">
            <v>0.23155091367029135</v>
          </cell>
          <cell r="I777">
            <v>0.17453694516930632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4514.4820333232001</v>
          </cell>
          <cell r="E778">
            <v>3846.52555174588</v>
          </cell>
          <cell r="F778">
            <v>3296.1453771194001</v>
          </cell>
          <cell r="G778">
            <v>3170.36658469636</v>
          </cell>
          <cell r="H778">
            <v>1905.7086554157199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60.231817126323705</v>
          </cell>
          <cell r="E779">
            <v>51.32000125248976</v>
          </cell>
          <cell r="F779">
            <v>43.977060307244138</v>
          </cell>
          <cell r="G779">
            <v>42.298995899366062</v>
          </cell>
          <cell r="H779">
            <v>25.426431307122346</v>
          </cell>
          <cell r="I779">
            <v>1.920536547948549E-3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61.254844414154675</v>
          </cell>
          <cell r="E780">
            <v>52.191662845941408</v>
          </cell>
          <cell r="F780">
            <v>44.723817871362257</v>
          </cell>
          <cell r="G780">
            <v>43.017185681090325</v>
          </cell>
          <cell r="H780">
            <v>25.857647970362546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1.8540835522184E-4</v>
          </cell>
          <cell r="G781">
            <v>2.5154908690423706E-4</v>
          </cell>
          <cell r="H781">
            <v>6.4699728064216084E-4</v>
          </cell>
          <cell r="I781">
            <v>1.9526649659662588E-3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1.4243080919848892</v>
          </cell>
          <cell r="E782">
            <v>1.542797871164872</v>
          </cell>
          <cell r="F782">
            <v>1.5571212737756992</v>
          </cell>
          <cell r="G782">
            <v>1.3108792810468124</v>
          </cell>
          <cell r="H782">
            <v>0.85149397547680039</v>
          </cell>
          <cell r="I782">
            <v>1.2845962357494118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3.5554532537239142E-2</v>
          </cell>
          <cell r="F783">
            <v>9.860023317333641E-2</v>
          </cell>
          <cell r="G783">
            <v>0.16836229243970671</v>
          </cell>
          <cell r="H783">
            <v>0.27010059394124686</v>
          </cell>
          <cell r="I783">
            <v>0.65535587318111488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1.4243080919848892</v>
          </cell>
          <cell r="E784">
            <v>1.5783524037021108</v>
          </cell>
          <cell r="F784">
            <v>1.6557215069490343</v>
          </cell>
          <cell r="G784">
            <v>1.4792415734865194</v>
          </cell>
          <cell r="H784">
            <v>1.1215945694180478</v>
          </cell>
          <cell r="I784">
            <v>1.9399521089305281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3.3094443087848123E-4</v>
          </cell>
          <cell r="H785">
            <v>7.2552987378752783E-4</v>
          </cell>
          <cell r="I785">
            <v>6.4353622914297814E-4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5.1163785488716472E-7</v>
          </cell>
          <cell r="I786">
            <v>7.7381171527557332E-7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3.3177646370487971E-4</v>
          </cell>
          <cell r="H787">
            <v>7.2707137890389939E-4</v>
          </cell>
          <cell r="I787">
            <v>6.453584477844913E-4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0.27076538122394478</v>
          </cell>
          <cell r="E788">
            <v>0.31293011401490267</v>
          </cell>
          <cell r="F788">
            <v>0.26381589515191894</v>
          </cell>
          <cell r="G788">
            <v>0.81801673356565086</v>
          </cell>
          <cell r="H788">
            <v>0.76318335092149781</v>
          </cell>
          <cell r="I788">
            <v>1.6810439804518088E-2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0.32363186487666668</v>
          </cell>
          <cell r="E789">
            <v>0.31296182659592903</v>
          </cell>
          <cell r="F789">
            <v>0.26392999848479237</v>
          </cell>
          <cell r="G789">
            <v>0.78287805079195949</v>
          </cell>
          <cell r="H789">
            <v>0.73354981428510058</v>
          </cell>
          <cell r="I789">
            <v>1.678413263276728E-2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0.59439724610061129</v>
          </cell>
          <cell r="E790">
            <v>0.62589194061083198</v>
          </cell>
          <cell r="F790">
            <v>0.52774589363671098</v>
          </cell>
          <cell r="G790">
            <v>1.6008947843576082</v>
          </cell>
          <cell r="H790">
            <v>1.4967331652065978</v>
          </cell>
          <cell r="I790">
            <v>3.3594572437285385E-2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2.0116628817381117</v>
          </cell>
          <cell r="E791">
            <v>3.7887237913396508</v>
          </cell>
          <cell r="F791">
            <v>4.0726985357815888</v>
          </cell>
          <cell r="G791">
            <v>4.0914529089461213</v>
          </cell>
          <cell r="H791">
            <v>3.566226389617408</v>
          </cell>
          <cell r="I791">
            <v>3.2048013750276034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2.0116628817381117</v>
          </cell>
          <cell r="E792">
            <v>3.7887237913396508</v>
          </cell>
          <cell r="F792">
            <v>4.0726985357815888</v>
          </cell>
          <cell r="G792">
            <v>4.0914529089461213</v>
          </cell>
          <cell r="H792">
            <v>3.566226389617408</v>
          </cell>
          <cell r="I792">
            <v>3.2048013750276034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2.0319827088263769</v>
          </cell>
          <cell r="E793">
            <v>3.8269937286259141</v>
          </cell>
          <cell r="F793">
            <v>4.1138369048298893</v>
          </cell>
          <cell r="G793">
            <v>4.1327807161071934</v>
          </cell>
          <cell r="H793">
            <v>3.6022488784014239</v>
          </cell>
          <cell r="I793">
            <v>3.237173106088489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1.6335409105695301E-8</v>
          </cell>
          <cell r="E794">
            <v>5.6912096990705999E-8</v>
          </cell>
          <cell r="F794">
            <v>3.10133282535072E-8</v>
          </cell>
          <cell r="G794">
            <v>3.6417021831752802E-8</v>
          </cell>
          <cell r="H794">
            <v>5.1721009399275301E-8</v>
          </cell>
          <cell r="I794">
            <v>7.5524041623573504E-8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0.31562548344709707</v>
          </cell>
          <cell r="E795">
            <v>0.3156255403591941</v>
          </cell>
          <cell r="F795">
            <v>0.31562557137252234</v>
          </cell>
          <cell r="G795">
            <v>0.31562560778954418</v>
          </cell>
          <cell r="H795">
            <v>0.31562571282954205</v>
          </cell>
          <cell r="I795">
            <v>0.31562578835358368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3.5157306517790987</v>
          </cell>
          <cell r="E796">
            <v>4.8483921153496787</v>
          </cell>
          <cell r="F796">
            <v>9.5931967612982874</v>
          </cell>
          <cell r="G796">
            <v>12.261144121558083</v>
          </cell>
          <cell r="H796">
            <v>29.911903033253704</v>
          </cell>
          <cell r="I796">
            <v>42.548674931139004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2.2233479284333398E-3</v>
          </cell>
          <cell r="E797">
            <v>1.4444011974149864E-3</v>
          </cell>
          <cell r="F797">
            <v>1.306119730794262E-3</v>
          </cell>
          <cell r="G797">
            <v>4.5355406911985564E-2</v>
          </cell>
          <cell r="H797">
            <v>9.1885704078026897</v>
          </cell>
          <cell r="I797">
            <v>20.051762174214897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4.849835809300485</v>
          </cell>
          <cell r="F798">
            <v>9.5945028810290776</v>
          </cell>
          <cell r="G798">
            <v>12.306499528470079</v>
          </cell>
          <cell r="H798">
            <v>39.100473441056387</v>
          </cell>
          <cell r="I798">
            <v>62.600437105353933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8.5743678324264607</v>
          </cell>
          <cell r="E799">
            <v>9.3689105286593222</v>
          </cell>
          <cell r="F799">
            <v>8.5732667688208011</v>
          </cell>
          <cell r="G799">
            <v>6.6583536120320641</v>
          </cell>
          <cell r="H799">
            <v>3.1928577926532875</v>
          </cell>
          <cell r="I799">
            <v>0.50990896143076048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8.5743678324264607</v>
          </cell>
          <cell r="E800">
            <v>9.3689105286593222</v>
          </cell>
          <cell r="F800">
            <v>8.5732667688208011</v>
          </cell>
          <cell r="G800">
            <v>6.6583536120320641</v>
          </cell>
          <cell r="H800">
            <v>3.1928577926532875</v>
          </cell>
          <cell r="I800">
            <v>0.50990896143076048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0.1446560805758291</v>
          </cell>
          <cell r="I801">
            <v>1031.8742797863583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-0.14465608057582899</v>
          </cell>
          <cell r="I802">
            <v>-1031.8742797863599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3.0633052357234407E-4</v>
          </cell>
          <cell r="I803">
            <v>2.185145533665231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1.1912853694480049E-4</v>
          </cell>
          <cell r="I804">
            <v>0.84977881864758986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0.38488990119186201</v>
          </cell>
          <cell r="I805">
            <v>2272.6102453978801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0.38488990119186201</v>
          </cell>
          <cell r="I806">
            <v>2272.9951352990802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1.0101714236458368E-3</v>
          </cell>
          <cell r="H807">
            <v>2.1415445039390901E-3</v>
          </cell>
          <cell r="I807">
            <v>1.7960644675635001E-3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1.0101714236458368E-3</v>
          </cell>
          <cell r="H808">
            <v>2.1415445039390901E-3</v>
          </cell>
          <cell r="I808">
            <v>1.7960644675635001E-3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6.7183087374806294E-5</v>
          </cell>
          <cell r="H809">
            <v>1.1987216162984799E-4</v>
          </cell>
          <cell r="I809">
            <v>5.3863164348723299E-5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6.7183087374806294E-5</v>
          </cell>
          <cell r="H810">
            <v>1.2960495428249999E-4</v>
          </cell>
          <cell r="I810">
            <v>9.4921926600118094E-5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1.4100650110650399</v>
          </cell>
          <cell r="E811">
            <v>1.5273698924532209</v>
          </cell>
          <cell r="F811">
            <v>1.5415500610379416</v>
          </cell>
          <cell r="G811">
            <v>1.2977704882363428</v>
          </cell>
          <cell r="H811">
            <v>0.84297903572203292</v>
          </cell>
          <cell r="I811">
            <v>1.2717502733919179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1.4243080919848892</v>
          </cell>
          <cell r="E812">
            <v>1.542797871164872</v>
          </cell>
          <cell r="F812">
            <v>1.5571212737756992</v>
          </cell>
          <cell r="G812">
            <v>1.3108792810468124</v>
          </cell>
          <cell r="H812">
            <v>0.85149397547680039</v>
          </cell>
          <cell r="I812">
            <v>1.2845962357494118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1.4100650110650399</v>
          </cell>
          <cell r="E813">
            <v>1.5273698924532209</v>
          </cell>
          <cell r="F813">
            <v>1.5415500610379416</v>
          </cell>
          <cell r="G813">
            <v>1.2977704882363428</v>
          </cell>
          <cell r="H813">
            <v>0.84297903572203292</v>
          </cell>
          <cell r="I813">
            <v>1.2717502733919179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E814">
            <v>4.6251733227250999E-2</v>
          </cell>
          <cell r="F814">
            <v>5.1403061661814901E-2</v>
          </cell>
          <cell r="G814">
            <v>3.75357669643804E-2</v>
          </cell>
          <cell r="H814">
            <v>4.4696250490411801E-2</v>
          </cell>
          <cell r="I814">
            <v>8.3864756544154997E-2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0.109139687579039</v>
          </cell>
          <cell r="E815">
            <v>0.12094788322817088</v>
          </cell>
          <cell r="F815">
            <v>0.12700911948540158</v>
          </cell>
          <cell r="G815">
            <v>0.11339215258795499</v>
          </cell>
          <cell r="H815">
            <v>8.6157571327137791E-2</v>
          </cell>
          <cell r="I815">
            <v>0.11451262274446011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8.0678861850810835E-4</v>
          </cell>
          <cell r="H816">
            <v>1.8440430704542387E-3</v>
          </cell>
          <cell r="I816">
            <v>1.6850768388121946E-3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8.1293504725269523E-4</v>
          </cell>
          <cell r="H817">
            <v>1.8580917060875138E-3</v>
          </cell>
          <cell r="I817">
            <v>1.6979144080110048E-3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7.6669237616057006E-5</v>
          </cell>
          <cell r="H818">
            <v>3.8696957939029099E-6</v>
          </cell>
          <cell r="I818">
            <v>1.2044084152579899E-6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7.6669237616057006E-5</v>
          </cell>
          <cell r="H819">
            <v>1.3213360120410599E-4</v>
          </cell>
          <cell r="I819">
            <v>1.33338009619364E-4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1043.1350585003199</v>
          </cell>
          <cell r="E820">
            <v>1201.70453955018</v>
          </cell>
          <cell r="F820">
            <v>1094.9512218535999</v>
          </cell>
          <cell r="G820">
            <v>1094.95111114835</v>
          </cell>
          <cell r="H820">
            <v>918.61049990470804</v>
          </cell>
          <cell r="I820">
            <v>440.67595847798799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17.570537332895462</v>
          </cell>
          <cell r="E821">
            <v>20.241477173274227</v>
          </cell>
          <cell r="F821">
            <v>18.443327318456081</v>
          </cell>
          <cell r="G821">
            <v>18.44332545373997</v>
          </cell>
          <cell r="H821">
            <v>15.473049200522563</v>
          </cell>
          <cell r="I821">
            <v>7.4227333431576081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18.49530245567945</v>
          </cell>
          <cell r="E822">
            <v>21.306818077130778</v>
          </cell>
          <cell r="F822">
            <v>19.414028756269541</v>
          </cell>
          <cell r="G822">
            <v>19.414026793410482</v>
          </cell>
          <cell r="H822">
            <v>16.28742021107638</v>
          </cell>
          <cell r="I822">
            <v>7.8134035191132671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0.21335413085143701</v>
          </cell>
          <cell r="F823">
            <v>3.1407952868867998E-7</v>
          </cell>
          <cell r="G823">
            <v>3.1765789841536198E-7</v>
          </cell>
          <cell r="H823">
            <v>0.23713864918014399</v>
          </cell>
          <cell r="I823">
            <v>1.39797029957366E-6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1.6352731512985352</v>
          </cell>
          <cell r="F824">
            <v>1.6352698124268743</v>
          </cell>
          <cell r="G824">
            <v>1.6352675802613399</v>
          </cell>
          <cell r="H824">
            <v>1.2529381246641758</v>
          </cell>
          <cell r="I824">
            <v>0.60177826096159981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3.2763498656969691E-4</v>
          </cell>
          <cell r="H825">
            <v>7.1827457504965251E-4</v>
          </cell>
          <cell r="I825">
            <v>6.3710086685154783E-4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3.3094443087848123E-4</v>
          </cell>
          <cell r="H826">
            <v>7.2552987378752783E-4</v>
          </cell>
          <cell r="I826">
            <v>6.4353622914297814E-4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3.2763498656969691E-4</v>
          </cell>
          <cell r="H827">
            <v>7.1827457504965251E-4</v>
          </cell>
          <cell r="I827">
            <v>6.3710086685154783E-4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3.5551444025396298E-5</v>
          </cell>
          <cell r="H828">
            <v>4.48097457395868E-5</v>
          </cell>
          <cell r="I828">
            <v>4.0849714806877298E-5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3.5551444025396298E-5</v>
          </cell>
          <cell r="H829">
            <v>6.5791096891851605E-5</v>
          </cell>
          <cell r="I829">
            <v>5.70308991464085E-5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6.3804490684552304</v>
          </cell>
          <cell r="E830">
            <v>5.2938242937489823</v>
          </cell>
          <cell r="F830">
            <v>6.3797755360488813</v>
          </cell>
          <cell r="G830">
            <v>4.7636866471291537</v>
          </cell>
          <cell r="H830">
            <v>4.0507206382244121</v>
          </cell>
          <cell r="I830">
            <v>2.2155295992575992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479.80976994783401</v>
          </cell>
          <cell r="E831">
            <v>395.98367396212598</v>
          </cell>
          <cell r="F831">
            <v>473.44650030678599</v>
          </cell>
          <cell r="G831">
            <v>348.924580387123</v>
          </cell>
          <cell r="H831">
            <v>289.19068860235001</v>
          </cell>
          <cell r="I831">
            <v>156.19483674766099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8.5072654246069686</v>
          </cell>
          <cell r="E832">
            <v>7.0209871269880395</v>
          </cell>
          <cell r="F832">
            <v>8.3944414948011694</v>
          </cell>
          <cell r="G832">
            <v>6.1866060352326686</v>
          </cell>
          <cell r="H832">
            <v>5.127494478765084</v>
          </cell>
          <cell r="I832">
            <v>2.7694119990720001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5.9222719031197703E-7</v>
          </cell>
          <cell r="F833">
            <v>7.1760552304097696E-7</v>
          </cell>
          <cell r="G833">
            <v>5.2729953276116002E-7</v>
          </cell>
          <cell r="H833">
            <v>5.5845663994479501E-5</v>
          </cell>
          <cell r="I833">
            <v>3.2860244351725097E-2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0.43610093279835715</v>
          </cell>
          <cell r="F834">
            <v>0.43610083298252628</v>
          </cell>
          <cell r="G834">
            <v>0.43609835269638508</v>
          </cell>
          <cell r="H834">
            <v>0.28032082820123533</v>
          </cell>
          <cell r="I834">
            <v>0.15145078181087543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4.117365743066304</v>
          </cell>
          <cell r="E835">
            <v>4.2663143517674929</v>
          </cell>
          <cell r="F835">
            <v>2.9611614241868556</v>
          </cell>
          <cell r="G835">
            <v>2.9280910091026282</v>
          </cell>
          <cell r="H835">
            <v>2.8804026562238265</v>
          </cell>
          <cell r="I835">
            <v>3.0291817116059671E-4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723.658221508623</v>
          </cell>
          <cell r="E836">
            <v>749.83706788640802</v>
          </cell>
          <cell r="F836">
            <v>520.44655334193203</v>
          </cell>
          <cell r="G836">
            <v>514.63417735743201</v>
          </cell>
          <cell r="H836">
            <v>506.25258806358198</v>
          </cell>
          <cell r="I836">
            <v>5.1674276256807698E-2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7.7980411800498155</v>
          </cell>
          <cell r="E837">
            <v>8.080140817741464</v>
          </cell>
          <cell r="F837">
            <v>5.608260273081167</v>
          </cell>
          <cell r="G837">
            <v>5.5456269111792231</v>
          </cell>
          <cell r="H837">
            <v>5.4553080610299771</v>
          </cell>
          <cell r="I837">
            <v>5.5683487345697946E-4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9.1607216471066098E-6</v>
          </cell>
          <cell r="F838">
            <v>1.0424948594588999E-5</v>
          </cell>
          <cell r="G838">
            <v>1.0533532971061701E-5</v>
          </cell>
          <cell r="H838">
            <v>1.32782067974981E-2</v>
          </cell>
          <cell r="I838">
            <v>2.1121336008485601E-6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0.31205289703202288</v>
          </cell>
          <cell r="F839">
            <v>0.30698750734290947</v>
          </cell>
          <cell r="G839">
            <v>0.21478406956987775</v>
          </cell>
          <cell r="H839">
            <v>0.16684739744482313</v>
          </cell>
          <cell r="I839">
            <v>2.8611191173408268E-5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4.810886841790085E-5</v>
          </cell>
          <cell r="F840">
            <v>4.1253207465027364E-2</v>
          </cell>
          <cell r="G840">
            <v>1.1612373427543655E-3</v>
          </cell>
          <cell r="H840">
            <v>0.18848954039756496</v>
          </cell>
          <cell r="I840">
            <v>0.16668441925424793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6.3304196450870629E-5</v>
          </cell>
          <cell r="F841">
            <v>5.3248998525126608E-2</v>
          </cell>
          <cell r="G841">
            <v>1.4679748003601672E-3</v>
          </cell>
          <cell r="H841">
            <v>0.22176509773368425</v>
          </cell>
          <cell r="I841">
            <v>0.1852117792561018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9.9981254127998404E-4</v>
          </cell>
          <cell r="E842">
            <v>3.9857239971964502E-6</v>
          </cell>
          <cell r="F842">
            <v>4.1538442149291803E-2</v>
          </cell>
          <cell r="G842">
            <v>2.86032784312071E-5</v>
          </cell>
          <cell r="H842">
            <v>2.1912627740488501E-2</v>
          </cell>
          <cell r="I842">
            <v>1.08749155950329E-4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9.9981254127998404E-4</v>
          </cell>
          <cell r="E843">
            <v>6.7905419382399516E-6</v>
          </cell>
          <cell r="F843">
            <v>4.1543566974645646E-2</v>
          </cell>
          <cell r="G843">
            <v>4.154356139433369E-2</v>
          </cell>
          <cell r="H843">
            <v>2.9312353985948371E-2</v>
          </cell>
          <cell r="I843">
            <v>1.6005933940907963E-2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1440.94597924043</v>
          </cell>
          <cell r="E844">
            <v>1508.68762862567</v>
          </cell>
          <cell r="F844">
            <v>1463.12402948459</v>
          </cell>
          <cell r="G844">
            <v>1456.0073703266</v>
          </cell>
          <cell r="H844">
            <v>1382.2686951440501</v>
          </cell>
          <cell r="I844">
            <v>870.913048359492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24.189714831824112</v>
          </cell>
          <cell r="E845">
            <v>25.326919976551423</v>
          </cell>
          <cell r="F845">
            <v>24.562026298500239</v>
          </cell>
          <cell r="G845">
            <v>24.442556201725399</v>
          </cell>
          <cell r="H845">
            <v>23.204676676441252</v>
          </cell>
          <cell r="I845">
            <v>14.620352592423931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25.548687575184953</v>
          </cell>
          <cell r="E846">
            <v>26.749780649391337</v>
          </cell>
          <cell r="F846">
            <v>25.941915416393506</v>
          </cell>
          <cell r="G846">
            <v>25.815733516429042</v>
          </cell>
          <cell r="H846">
            <v>24.508310197589612</v>
          </cell>
          <cell r="I846">
            <v>15.44172071559381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1.56707562938059E-7</v>
          </cell>
          <cell r="E847">
            <v>1.2377542852373199E-6</v>
          </cell>
          <cell r="F847">
            <v>3.0580750173175699E-6</v>
          </cell>
          <cell r="G847">
            <v>2.2312698830623499E-6</v>
          </cell>
          <cell r="H847">
            <v>0.51725458474295405</v>
          </cell>
          <cell r="I847">
            <v>1.0644448244838001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2.7746816545827828</v>
          </cell>
          <cell r="E848">
            <v>2.7746661132696362</v>
          </cell>
          <cell r="F848">
            <v>2.7746567235312227</v>
          </cell>
          <cell r="G848">
            <v>2.7746494207893142</v>
          </cell>
          <cell r="H848">
            <v>1.9592315378659531</v>
          </cell>
          <cell r="I848">
            <v>1.5015275752342361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9.9025210467955951</v>
          </cell>
          <cell r="E849">
            <v>11.655195196837143</v>
          </cell>
          <cell r="F849">
            <v>11.655195686474981</v>
          </cell>
          <cell r="G849">
            <v>11.655196925707935</v>
          </cell>
          <cell r="H849">
            <v>13.572739031484158</v>
          </cell>
          <cell r="I849">
            <v>29.822910289844689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9.9025210467955951</v>
          </cell>
          <cell r="E850">
            <v>11.655195196837143</v>
          </cell>
          <cell r="F850">
            <v>11.655195686474981</v>
          </cell>
          <cell r="G850">
            <v>11.655196925707935</v>
          </cell>
          <cell r="H850">
            <v>13.572739031484158</v>
          </cell>
          <cell r="I850">
            <v>29.822910289844689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3.094537816378407</v>
          </cell>
          <cell r="E851">
            <v>3.5825394965374779</v>
          </cell>
          <cell r="F851">
            <v>3.4965587059424901</v>
          </cell>
          <cell r="G851">
            <v>3.3620760362618989</v>
          </cell>
          <cell r="H851">
            <v>3.6683078463470715</v>
          </cell>
          <cell r="I851">
            <v>7.646900074319154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1.13437106162711E-6</v>
          </cell>
          <cell r="E852">
            <v>0.12376179100465701</v>
          </cell>
          <cell r="F852">
            <v>1.85348626355774E-5</v>
          </cell>
          <cell r="G852">
            <v>7.4226248483684699E-7</v>
          </cell>
          <cell r="H852">
            <v>0.38039890595936698</v>
          </cell>
          <cell r="I852">
            <v>1.5892980491337001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0.69925308476306069</v>
          </cell>
          <cell r="E853">
            <v>0.82301482407481863</v>
          </cell>
          <cell r="F853">
            <v>0.82303316467376775</v>
          </cell>
          <cell r="G853">
            <v>0.82303358796918469</v>
          </cell>
          <cell r="H853">
            <v>0.96014913092620136</v>
          </cell>
          <cell r="I853">
            <v>2.1105959225455382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2.5580084235170518E-2</v>
          </cell>
          <cell r="G854">
            <v>2.3188239072573867E-4</v>
          </cell>
          <cell r="H854">
            <v>7.9131613649958225E-5</v>
          </cell>
          <cell r="I854">
            <v>3.6905376118306266E-5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2.5581333496623199E-2</v>
          </cell>
          <cell r="G855">
            <v>2.3191854145065854E-4</v>
          </cell>
          <cell r="H855">
            <v>7.9139936425980339E-5</v>
          </cell>
          <cell r="I855">
            <v>3.68995520228052E-5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1.4125121198767799E-4</v>
          </cell>
          <cell r="E856">
            <v>2.7074985990172299E-3</v>
          </cell>
          <cell r="F856">
            <v>3.02433460722516E-5</v>
          </cell>
          <cell r="G856">
            <v>1.9297835102193701E-5</v>
          </cell>
          <cell r="H856">
            <v>1.64037803199159E-5</v>
          </cell>
          <cell r="I856">
            <v>8.1124239688975493E-6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1.4125121198767799E-4</v>
          </cell>
          <cell r="E857">
            <v>2.8436110060123926E-3</v>
          </cell>
          <cell r="F857">
            <v>2.8432180690988297E-3</v>
          </cell>
          <cell r="G857">
            <v>7.9201715564350059E-5</v>
          </cell>
          <cell r="H857">
            <v>3.7534406306333295E-5</v>
          </cell>
          <cell r="I857">
            <v>1.5804734700195701E-5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13.722985575682653</v>
          </cell>
          <cell r="E858">
            <v>12.564098354381413</v>
          </cell>
          <cell r="F858">
            <v>10.685956845108468</v>
          </cell>
          <cell r="G858">
            <v>10.034086214687642</v>
          </cell>
          <cell r="H858">
            <v>8.4519404883967262</v>
          </cell>
          <cell r="I858">
            <v>3.3640524581471922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13.722985575682653</v>
          </cell>
          <cell r="E859">
            <v>12.564098354381413</v>
          </cell>
          <cell r="F859">
            <v>10.685956845108468</v>
          </cell>
          <cell r="G859">
            <v>10.034086214687642</v>
          </cell>
          <cell r="H859">
            <v>8.4519404883967262</v>
          </cell>
          <cell r="I859">
            <v>3.3640524581471922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1.0198645781607186E-3</v>
          </cell>
          <cell r="H860">
            <v>1.301493198815338E-3</v>
          </cell>
          <cell r="I860">
            <v>4.5430493684618162E-4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1.0301662405663829E-3</v>
          </cell>
          <cell r="H861">
            <v>1.3146395947629687E-3</v>
          </cell>
          <cell r="I861">
            <v>4.5889387560220385E-4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1.0198645781607186E-3</v>
          </cell>
          <cell r="H862">
            <v>1.301493198815338E-3</v>
          </cell>
          <cell r="I862">
            <v>4.5430493684618162E-4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1.2053443817356299E-4</v>
          </cell>
          <cell r="H863">
            <v>1.0063396227243199E-4</v>
          </cell>
          <cell r="I863">
            <v>2.9524413015046999E-5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1.2053443817356299E-4</v>
          </cell>
          <cell r="H864">
            <v>1.6229954122862198E-4</v>
          </cell>
          <cell r="I864">
            <v>5.649959367971501E-5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0.15438622847998765</v>
          </cell>
          <cell r="F865">
            <v>0.14213292841355737</v>
          </cell>
          <cell r="G865">
            <v>2.287456755763789E-3</v>
          </cell>
          <cell r="H865">
            <v>1.1036698772585475E-3</v>
          </cell>
          <cell r="I865">
            <v>4.9028593957203403E-4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0.1625118194526185</v>
          </cell>
          <cell r="F866">
            <v>0.14961360885637617</v>
          </cell>
          <cell r="G866">
            <v>2.4078492165934629E-3</v>
          </cell>
          <cell r="H866">
            <v>1.1617577655353127E-3</v>
          </cell>
          <cell r="I866">
            <v>5.1609046270740394E-4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1.20869415331016E-2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1.20869415331016E-2</v>
          </cell>
          <cell r="F868">
            <v>1.2083668850664952E-2</v>
          </cell>
          <cell r="G868">
            <v>3.3659952533519888E-4</v>
          </cell>
          <cell r="H868">
            <v>1.5951160755527365E-4</v>
          </cell>
          <cell r="I868">
            <v>6.7161720612179387E-5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1.3243280279727672E-4</v>
          </cell>
          <cell r="G869">
            <v>1.3530103031356586E-4</v>
          </cell>
          <cell r="H869">
            <v>1.9704734079533325E-4</v>
          </cell>
          <cell r="I869">
            <v>8.2804445166111888E-5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1.3246732774930208E-4</v>
          </cell>
          <cell r="G870">
            <v>1.3533990824299822E-4</v>
          </cell>
          <cell r="H870">
            <v>1.9710557479314287E-4</v>
          </cell>
          <cell r="I870">
            <v>8.2836656368044895E-5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1.0004109196622499E-5</v>
          </cell>
          <cell r="E871">
            <v>1.61564146434902E-7</v>
          </cell>
          <cell r="F871">
            <v>4.04391537096686E-5</v>
          </cell>
          <cell r="G871">
            <v>1.40129869089777E-5</v>
          </cell>
          <cell r="H871">
            <v>1.7125056962295601E-5</v>
          </cell>
          <cell r="I871">
            <v>9.8799835349062804E-6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1.0004109196622499E-5</v>
          </cell>
          <cell r="E872">
            <v>2.4768162051721018E-7</v>
          </cell>
          <cell r="F872">
            <v>4.0611170216697828E-5</v>
          </cell>
          <cell r="G872">
            <v>4.0734019633330003E-5</v>
          </cell>
          <cell r="H872">
            <v>5.9095415104504897E-5</v>
          </cell>
          <cell r="I872">
            <v>2.2269884058464296E-5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5.390844009546903E-2</v>
          </cell>
          <cell r="F873">
            <v>6.9809591014143926E-2</v>
          </cell>
          <cell r="G873">
            <v>0.11238911456714568</v>
          </cell>
          <cell r="H873">
            <v>0.24919845394163104</v>
          </cell>
          <cell r="I873">
            <v>0.4517988423475976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5.4452969793403055E-2</v>
          </cell>
          <cell r="F874">
            <v>7.0514738398125276E-2</v>
          </cell>
          <cell r="G874">
            <v>0.11352435814863185</v>
          </cell>
          <cell r="H874">
            <v>0.25171561004205145</v>
          </cell>
          <cell r="I874">
            <v>0.45636246701777544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5.390844009546903E-2</v>
          </cell>
          <cell r="F875">
            <v>6.9809591014143926E-2</v>
          </cell>
          <cell r="G875">
            <v>0.11238911456714568</v>
          </cell>
          <cell r="H875">
            <v>0.24919845394163104</v>
          </cell>
          <cell r="I875">
            <v>0.4517988423475976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4.5646612456163001E-3</v>
          </cell>
          <cell r="F876">
            <v>9.2628758484725204E-4</v>
          </cell>
          <cell r="G876">
            <v>3.4943816737266101E-3</v>
          </cell>
          <cell r="H876">
            <v>4.9791643198078299E-3</v>
          </cell>
          <cell r="I876">
            <v>1.4681324417287899E-2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4.5646612456163001E-3</v>
          </cell>
          <cell r="F877">
            <v>5.4909488304635502E-3</v>
          </cell>
          <cell r="G877">
            <v>8.9853305041901598E-3</v>
          </cell>
          <cell r="H877">
            <v>1.8333290603251399E-2</v>
          </cell>
          <cell r="I877">
            <v>3.3014615020539199E-2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8.862410065109386E-3</v>
          </cell>
          <cell r="G878">
            <v>6.7634040129656249E-3</v>
          </cell>
          <cell r="H878">
            <v>8.5667386351954301E-3</v>
          </cell>
          <cell r="I878">
            <v>5.4512172096865602E-3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0.265107431465955</v>
          </cell>
          <cell r="G879">
            <v>0.19844141133856699</v>
          </cell>
          <cell r="H879">
            <v>0.24207442337971999</v>
          </cell>
          <cell r="I879">
            <v>0.14855435408175799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8.862410065109386E-3</v>
          </cell>
          <cell r="G880">
            <v>6.7634040129656249E-3</v>
          </cell>
          <cell r="H880">
            <v>8.5667386351954301E-3</v>
          </cell>
          <cell r="I880">
            <v>5.4512172096865602E-3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4.7004863735098466E-3</v>
          </cell>
          <cell r="G881">
            <v>3.5184647400455164E-3</v>
          </cell>
          <cell r="H881">
            <v>4.292099705314187E-3</v>
          </cell>
          <cell r="I881">
            <v>2.6339424482581266E-3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3.0774880534461797E-4</v>
          </cell>
          <cell r="F882">
            <v>2.9503005732510598E-4</v>
          </cell>
          <cell r="G882">
            <v>4.5319339754961596E-6</v>
          </cell>
          <cell r="H882">
            <v>5.8834364343689704E-4</v>
          </cell>
          <cell r="I882">
            <v>6.8752831328043402E-6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3.0774880534461797E-4</v>
          </cell>
          <cell r="F883">
            <v>6.0246818492313853E-4</v>
          </cell>
          <cell r="G883">
            <v>6.0593602387328633E-4</v>
          </cell>
          <cell r="H883">
            <v>6.5826547623313854E-4</v>
          </cell>
          <cell r="I883">
            <v>4.3999899149479093E-4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726.71210936234604</v>
          </cell>
          <cell r="E884">
            <v>619.30877053171002</v>
          </cell>
          <cell r="F884">
            <v>0.89541044188379104</v>
          </cell>
          <cell r="G884">
            <v>0.118280576120949</v>
          </cell>
          <cell r="H884">
            <v>6.2713035839114598E-2</v>
          </cell>
          <cell r="I884">
            <v>1.6268564122410199E-2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6.9844560488239882</v>
          </cell>
          <cell r="E885">
            <v>6.0047181222403951</v>
          </cell>
          <cell r="F885">
            <v>8.7956560536696319E-3</v>
          </cell>
          <cell r="G885">
            <v>1.1869517334615824E-3</v>
          </cell>
          <cell r="H885">
            <v>6.426242506693535E-4</v>
          </cell>
          <cell r="I885">
            <v>1.6670495517790871E-4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9.8604085395162198</v>
          </cell>
          <cell r="E886">
            <v>8.4031040777708181</v>
          </cell>
          <cell r="F886">
            <v>1.2149395412263087E-2</v>
          </cell>
          <cell r="G886">
            <v>1.6048924846804504E-3</v>
          </cell>
          <cell r="H886">
            <v>8.5092314571390292E-4</v>
          </cell>
          <cell r="I886">
            <v>2.2074035444247234E-4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4.1541205677961699E-7</v>
          </cell>
          <cell r="F887">
            <v>4.0096586654574302E-7</v>
          </cell>
          <cell r="G887">
            <v>4.16949088674207E-7</v>
          </cell>
          <cell r="H887">
            <v>3.7454736444139098E-7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0.47738096340609643</v>
          </cell>
          <cell r="F888">
            <v>9.9385046846733882E-4</v>
          </cell>
          <cell r="G888">
            <v>1.4459358787904941E-4</v>
          </cell>
          <cell r="H888">
            <v>6.6780093167159149E-5</v>
          </cell>
          <cell r="I888">
            <v>1.9152242604606491E-5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1068.1290424819799</v>
          </cell>
          <cell r="E889">
            <v>1094.4819501110901</v>
          </cell>
          <cell r="F889">
            <v>1024.6412784065701</v>
          </cell>
          <cell r="G889">
            <v>1013.19801322075</v>
          </cell>
          <cell r="H889">
            <v>996.69843205746395</v>
          </cell>
          <cell r="I889">
            <v>986.58521034263799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11.510011233642043</v>
          </cell>
          <cell r="E890">
            <v>11.793986531369461</v>
          </cell>
          <cell r="F890">
            <v>11.04139308627766</v>
          </cell>
          <cell r="G890">
            <v>10.918082039016655</v>
          </cell>
          <cell r="H890">
            <v>10.740284828205416</v>
          </cell>
          <cell r="I890">
            <v>10.631306145933596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11.510011233642043</v>
          </cell>
          <cell r="E891">
            <v>11.793986531369461</v>
          </cell>
          <cell r="F891">
            <v>11.04139308627766</v>
          </cell>
          <cell r="G891">
            <v>10.918082039016655</v>
          </cell>
          <cell r="H891">
            <v>10.740284828205416</v>
          </cell>
          <cell r="I891">
            <v>10.631306145933596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1783.66246086038</v>
          </cell>
          <cell r="E892">
            <v>1640.9694004415701</v>
          </cell>
          <cell r="F892">
            <v>1706.98884758448</v>
          </cell>
          <cell r="G892">
            <v>1584.1035292961801</v>
          </cell>
          <cell r="H892">
            <v>795.53256733115302</v>
          </cell>
          <cell r="I892">
            <v>7.7497551209358903E-2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21.680655194763727</v>
          </cell>
          <cell r="E893">
            <v>19.946202006724278</v>
          </cell>
          <cell r="F893">
            <v>20.748677195311117</v>
          </cell>
          <cell r="G893">
            <v>19.254989755691962</v>
          </cell>
          <cell r="H893">
            <v>9.6698044988804899</v>
          </cell>
          <cell r="I893">
            <v>9.4199307496676773E-4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24.201661612759519</v>
          </cell>
          <cell r="E894">
            <v>22.265527821459631</v>
          </cell>
          <cell r="F894">
            <v>23.161314078486836</v>
          </cell>
          <cell r="G894">
            <v>21.493942052865417</v>
          </cell>
          <cell r="H894">
            <v>10.794200370843317</v>
          </cell>
          <cell r="I894">
            <v>1.0515271534512747E-3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2.4289660035993901E-7</v>
          </cell>
          <cell r="F895">
            <v>2.8959987904237498E-7</v>
          </cell>
          <cell r="G895">
            <v>3.0696633544699199E-7</v>
          </cell>
          <cell r="H895">
            <v>5.3398296687256605E-7</v>
          </cell>
          <cell r="I895">
            <v>6.5126653139081404E-8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1.7515300943534173</v>
          </cell>
          <cell r="F896">
            <v>1.7515287434564957</v>
          </cell>
          <cell r="G896">
            <v>1.7515280499501977</v>
          </cell>
          <cell r="H896">
            <v>0.78258421664618749</v>
          </cell>
          <cell r="I896">
            <v>1.3095372275800932E-4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1.1870648741585663E-4</v>
          </cell>
          <cell r="F897">
            <v>2.7029189586500811E-3</v>
          </cell>
          <cell r="G897">
            <v>1.2878884457182219E-3</v>
          </cell>
          <cell r="H897">
            <v>5.8983087699854761E-3</v>
          </cell>
          <cell r="I897">
            <v>1.1280119920978868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1.1860953964398904E-4</v>
          </cell>
          <cell r="F898">
            <v>2.6994713579375188E-3</v>
          </cell>
          <cell r="G898">
            <v>1.2878884457182243E-3</v>
          </cell>
          <cell r="H898">
            <v>5.8983087699854813E-3</v>
          </cell>
          <cell r="I898">
            <v>1.1280119920978868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1.4441178069558177E-4</v>
          </cell>
          <cell r="F899">
            <v>3.2177605832340085E-3</v>
          </cell>
          <cell r="G899">
            <v>1.4803315406569544E-3</v>
          </cell>
          <cell r="H899">
            <v>6.3422675167121752E-3</v>
          </cell>
          <cell r="I899">
            <v>1.1394060597715525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1.4441178069558177E-4</v>
          </cell>
          <cell r="F900">
            <v>3.2177605832340085E-3</v>
          </cell>
          <cell r="G900">
            <v>1.4803315406569544E-3</v>
          </cell>
          <cell r="H900">
            <v>6.3422675167121752E-3</v>
          </cell>
          <cell r="I900">
            <v>1.1394060597715525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7.5633995053702395E-4</v>
          </cell>
          <cell r="E901">
            <v>5.2556991601868104E-6</v>
          </cell>
          <cell r="F901">
            <v>7.6658042414883204E-6</v>
          </cell>
          <cell r="G901">
            <v>4.42836318357997E-6</v>
          </cell>
          <cell r="H901">
            <v>3.0424407540251199E-4</v>
          </cell>
          <cell r="I901">
            <v>0.31067558263040901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7.5633995053702395E-4</v>
          </cell>
          <cell r="E902">
            <v>7.6116666438094313E-4</v>
          </cell>
          <cell r="F902">
            <v>7.6759533298877277E-4</v>
          </cell>
          <cell r="G902">
            <v>7.6921258839072711E-4</v>
          </cell>
          <cell r="H902">
            <v>1.3470490210968687E-3</v>
          </cell>
          <cell r="I902">
            <v>0.31133276977678764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2229.9139379223998</v>
          </cell>
          <cell r="E903">
            <v>2015.9840012254599</v>
          </cell>
          <cell r="F903">
            <v>1951.9811089344</v>
          </cell>
          <cell r="G903">
            <v>1407.6156380597499</v>
          </cell>
          <cell r="H903">
            <v>460.47048427960999</v>
          </cell>
          <cell r="I903">
            <v>61.2044340882006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24.84306971838679</v>
          </cell>
          <cell r="E904">
            <v>22.504189491450955</v>
          </cell>
          <cell r="F904">
            <v>21.854326891164291</v>
          </cell>
          <cell r="G904">
            <v>15.837259654137567</v>
          </cell>
          <cell r="H904">
            <v>5.2326191395410264</v>
          </cell>
          <cell r="I904">
            <v>0.69550493282046022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30.256634164483017</v>
          </cell>
          <cell r="E905">
            <v>27.353921319205682</v>
          </cell>
          <cell r="F905">
            <v>26.485496729096354</v>
          </cell>
          <cell r="G905">
            <v>19.099262388870397</v>
          </cell>
          <cell r="H905">
            <v>6.2479034501982325</v>
          </cell>
          <cell r="I905">
            <v>0.8304536511289099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9.0312440696143502E-7</v>
          </cell>
          <cell r="E906">
            <v>9.4570139794041101E-7</v>
          </cell>
          <cell r="F906">
            <v>1.86676273436161E-6</v>
          </cell>
          <cell r="G906">
            <v>1.34922630133473E-6</v>
          </cell>
          <cell r="H906">
            <v>8.2231732042988299E-6</v>
          </cell>
          <cell r="I906">
            <v>9.1517575819853498E-7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1.928574560349527</v>
          </cell>
          <cell r="E907">
            <v>1.9285707761390432</v>
          </cell>
          <cell r="F907">
            <v>1.928551929607758</v>
          </cell>
          <cell r="G907">
            <v>1.9285345075936118</v>
          </cell>
          <cell r="H907">
            <v>0.41248245168590153</v>
          </cell>
          <cell r="I907">
            <v>6.1596086165837005E-2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7.3538682938868824E-2</v>
          </cell>
          <cell r="F908">
            <v>7.6582359613959261E-2</v>
          </cell>
          <cell r="G908">
            <v>0.20609762958202429</v>
          </cell>
          <cell r="H908">
            <v>0.42071751774269645</v>
          </cell>
          <cell r="I908">
            <v>0.61643683113139824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8.1709647709854186E-2</v>
          </cell>
          <cell r="F909">
            <v>8.5091510682176949E-2</v>
          </cell>
          <cell r="G909">
            <v>0.22899736620224931</v>
          </cell>
          <cell r="H909">
            <v>0.46746390860299575</v>
          </cell>
          <cell r="I909">
            <v>0.68492981236822015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7.3538682938868824E-2</v>
          </cell>
          <cell r="F910">
            <v>7.6582359613959261E-2</v>
          </cell>
          <cell r="G910">
            <v>0.20609762958202429</v>
          </cell>
          <cell r="H910">
            <v>0.42071751774269645</v>
          </cell>
          <cell r="I910">
            <v>0.61643683113139824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6.0807309682566002E-3</v>
          </cell>
          <cell r="F911">
            <v>2.38304518916917E-5</v>
          </cell>
          <cell r="G911">
            <v>1.01012099796743E-2</v>
          </cell>
          <cell r="H911">
            <v>1.49186655233071E-2</v>
          </cell>
          <cell r="I911">
            <v>3.2968698916673499E-2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6.0807309682566002E-3</v>
          </cell>
          <cell r="F912">
            <v>6.1044397439535235E-3</v>
          </cell>
          <cell r="G912">
            <v>1.6205350115836563E-2</v>
          </cell>
          <cell r="H912">
            <v>3.3058097334622324E-2</v>
          </cell>
          <cell r="I912">
            <v>4.8548590901141948E-2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7.1837765565061131E-3</v>
          </cell>
          <cell r="E913">
            <v>1.6619598409103192E-3</v>
          </cell>
          <cell r="F913">
            <v>5.4876966937689921E-3</v>
          </cell>
          <cell r="G913">
            <v>5.0351119051968585E-3</v>
          </cell>
          <cell r="H913">
            <v>2.2479880794045351E-2</v>
          </cell>
          <cell r="I913">
            <v>4.7961455667254009E-2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7.1242547020921388E-3</v>
          </cell>
          <cell r="E914">
            <v>1.6615111171783923E-3</v>
          </cell>
          <cell r="F914">
            <v>5.4885519837329444E-3</v>
          </cell>
          <cell r="G914">
            <v>5.1360954758727269E-3</v>
          </cell>
          <cell r="H914">
            <v>2.362142438586717E-2</v>
          </cell>
          <cell r="I914">
            <v>5.0337035021047631E-2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1.4308031258598251E-2</v>
          </cell>
          <cell r="E915">
            <v>3.3234709580887115E-3</v>
          </cell>
          <cell r="F915">
            <v>1.0976248677501943E-2</v>
          </cell>
          <cell r="G915">
            <v>1.0171207381069578E-2</v>
          </cell>
          <cell r="H915">
            <v>4.6101305179912545E-2</v>
          </cell>
          <cell r="I915">
            <v>9.8298490688301599E-2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F916">
            <v>4.0251571430414031E-3</v>
          </cell>
          <cell r="G916">
            <v>1.0715906771953433E-3</v>
          </cell>
          <cell r="H916">
            <v>8.2278178383343139</v>
          </cell>
          <cell r="I916">
            <v>10.954025774366256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F917">
            <v>5.2009395467040552E-3</v>
          </cell>
          <cell r="G917">
            <v>1.3463045992199091E-3</v>
          </cell>
          <cell r="H917">
            <v>9.6798489783423314</v>
          </cell>
          <cell r="I917">
            <v>12.171177837579167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1.18097177926584E-2</v>
          </cell>
          <cell r="E918">
            <v>1.1677436757287E-2</v>
          </cell>
          <cell r="F918">
            <v>7.2563137906173199E-6</v>
          </cell>
          <cell r="G918">
            <v>4.6266784044799E-4</v>
          </cell>
          <cell r="H918">
            <v>4.65998396400817E-2</v>
          </cell>
          <cell r="I918">
            <v>9.3029473247349906E-2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1.18097177926584E-2</v>
          </cell>
          <cell r="E919">
            <v>2.3487154549945401E-2</v>
          </cell>
          <cell r="F919">
            <v>2.3494410863736E-2</v>
          </cell>
          <cell r="G919">
            <v>2.3957078704183999E-2</v>
          </cell>
          <cell r="H919">
            <v>0.185445041014837</v>
          </cell>
          <cell r="I919">
            <v>0.18544510843913201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0.15438622972731614</v>
          </cell>
          <cell r="F920">
            <v>0.14213167915210478</v>
          </cell>
          <cell r="G920">
            <v>2.2874148315681136E-3</v>
          </cell>
          <cell r="H920">
            <v>1.1036465828571308E-3</v>
          </cell>
          <cell r="I920">
            <v>4.9026967738033454E-4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0.15438622972731614</v>
          </cell>
          <cell r="F921">
            <v>0.14213167915210478</v>
          </cell>
          <cell r="G921">
            <v>2.2874148315681136E-3</v>
          </cell>
          <cell r="H921">
            <v>1.1036465828571308E-3</v>
          </cell>
          <cell r="I921">
            <v>4.9026967738033454E-4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1.20869415331016E-2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1.20869415331016E-2</v>
          </cell>
          <cell r="F923">
            <v>1.2083667624755426E-2</v>
          </cell>
          <cell r="G923">
            <v>3.3659756928629964E-4</v>
          </cell>
          <cell r="H923">
            <v>1.5951252464300479E-4</v>
          </cell>
          <cell r="I923">
            <v>6.7160279759186304E-5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F924">
            <v>4.6579709653508314E-3</v>
          </cell>
          <cell r="G924">
            <v>4.7851227078031106E-3</v>
          </cell>
          <cell r="H924">
            <v>2.745957454559516E-2</v>
          </cell>
          <cell r="I924">
            <v>3.5798314976630295E-2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4.6576632593689476E-3</v>
          </cell>
          <cell r="G925">
            <v>4.7848504565413154E-3</v>
          </cell>
          <cell r="H925">
            <v>2.7461095773956775E-2</v>
          </cell>
          <cell r="I925">
            <v>3.5800007622192979E-2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4.4429783103336101E-5</v>
          </cell>
          <cell r="E926">
            <v>6.9152048033072099E-4</v>
          </cell>
          <cell r="F926">
            <v>3.6210883869803798E-5</v>
          </cell>
          <cell r="G926">
            <v>6.2407477226543498E-7</v>
          </cell>
          <cell r="H926">
            <v>4.2406491862462198E-3</v>
          </cell>
          <cell r="I926">
            <v>2.4104890055703099E-3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4.4429783103336101E-5</v>
          </cell>
          <cell r="E927">
            <v>7.3595026343405698E-4</v>
          </cell>
          <cell r="F927">
            <v>7.72161147303861E-4</v>
          </cell>
          <cell r="G927">
            <v>7.7278522207612605E-4</v>
          </cell>
          <cell r="H927">
            <v>4.2601074296329802E-3</v>
          </cell>
          <cell r="I927">
            <v>5.49340774267334E-3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0.24367284905070818</v>
          </cell>
          <cell r="F928">
            <v>0.77568767493498203</v>
          </cell>
          <cell r="G928">
            <v>1.6050195337820936</v>
          </cell>
          <cell r="H928">
            <v>2.9359099665680692</v>
          </cell>
          <cell r="I928">
            <v>4.3674671398465472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7.4899441306570114E-2</v>
          </cell>
          <cell r="F929">
            <v>0.23270630248049437</v>
          </cell>
          <cell r="G929">
            <v>0.46298640397560326</v>
          </cell>
          <cell r="H929">
            <v>0.79348918015353287</v>
          </cell>
          <cell r="I929">
            <v>1.1198633691914215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0.24367284905070818</v>
          </cell>
          <cell r="F930">
            <v>0.77568767493498203</v>
          </cell>
          <cell r="G930">
            <v>1.6050195337820936</v>
          </cell>
          <cell r="H930">
            <v>2.9359099665680692</v>
          </cell>
          <cell r="I930">
            <v>4.3674671398465472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1.7875079744357699E-2</v>
          </cell>
          <cell r="F931">
            <v>3.8920080073741099E-2</v>
          </cell>
          <cell r="G931">
            <v>6.0412810695269402E-2</v>
          </cell>
          <cell r="H931">
            <v>0.109840632125495</v>
          </cell>
          <cell r="I931">
            <v>0.21602266267016201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1.7875079744357699E-2</v>
          </cell>
          <cell r="F932">
            <v>5.679509214256314E-2</v>
          </cell>
          <cell r="G932">
            <v>0.11720772506217908</v>
          </cell>
          <cell r="H932">
            <v>0.21509983852028117</v>
          </cell>
          <cell r="I932">
            <v>0.31989258884742772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1.2230659988139974</v>
          </cell>
          <cell r="E933">
            <v>1.3407661620302185</v>
          </cell>
          <cell r="F933">
            <v>1.3530118233933908</v>
          </cell>
          <cell r="G933">
            <v>1.4878494178643569</v>
          </cell>
          <cell r="H933">
            <v>3.4273196555742782</v>
          </cell>
          <cell r="I933">
            <v>5.8726591534239425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1.4022769993281337</v>
          </cell>
          <cell r="E934">
            <v>1.5372232997365489</v>
          </cell>
          <cell r="F934">
            <v>1.5512632691967325</v>
          </cell>
          <cell r="G934">
            <v>1.7058580805599146</v>
          </cell>
          <cell r="H934">
            <v>3.9295111850198126</v>
          </cell>
          <cell r="I934">
            <v>6.7331565620545062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1.6795820721453701E-6</v>
          </cell>
          <cell r="E935">
            <v>1.1991129051873499E-5</v>
          </cell>
          <cell r="F935">
            <v>5.5826476661905397E-6</v>
          </cell>
          <cell r="G935">
            <v>9.7312034073615203E-3</v>
          </cell>
          <cell r="H935">
            <v>0.25382896463554899</v>
          </cell>
          <cell r="I935">
            <v>0.22139341782125499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0.10534260505074815</v>
          </cell>
          <cell r="E936">
            <v>0.10535425433999333</v>
          </cell>
          <cell r="F936">
            <v>0.10535888071892381</v>
          </cell>
          <cell r="G936">
            <v>0.11508892531641236</v>
          </cell>
          <cell r="H936">
            <v>0.39555312309530893</v>
          </cell>
          <cell r="I936">
            <v>0.46274231574536495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1.2730495702409454</v>
          </cell>
          <cell r="E938">
            <v>1.4868522225957073</v>
          </cell>
          <cell r="F938">
            <v>1.4848478404728804</v>
          </cell>
          <cell r="G938">
            <v>1.4863469227566297</v>
          </cell>
          <cell r="H938">
            <v>1.4789915098688613</v>
          </cell>
          <cell r="I938">
            <v>1.4747371928203254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7.7632982959528321E-2</v>
          </cell>
          <cell r="E939">
            <v>7.6704052681201397E-3</v>
          </cell>
          <cell r="F939">
            <v>2.3278139236023565E-2</v>
          </cell>
          <cell r="G939">
            <v>2.1921756499196761E-2</v>
          </cell>
          <cell r="H939">
            <v>0.11278740777218335</v>
          </cell>
          <cell r="I939">
            <v>0.22147703499452115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0.37056386487581633</v>
          </cell>
          <cell r="E940">
            <v>0.43547014267957163</v>
          </cell>
          <cell r="F940">
            <v>0.43376673918210551</v>
          </cell>
          <cell r="G940">
            <v>0.4349555593767031</v>
          </cell>
          <cell r="H940">
            <v>0.5444197704115864</v>
          </cell>
          <cell r="I940">
            <v>0.4824003728425762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1.0969868299997736E-2</v>
          </cell>
          <cell r="E941">
            <v>3.2483523990839256E-6</v>
          </cell>
          <cell r="G941">
            <v>1.1903409820732743E-3</v>
          </cell>
          <cell r="H941">
            <v>1.8558549730593694E-2</v>
          </cell>
          <cell r="I941">
            <v>2.1314387478507061E-2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17.502470510147599</v>
          </cell>
          <cell r="E942">
            <v>20.241444759367209</v>
          </cell>
          <cell r="F942">
            <v>18.440899952112343</v>
          </cell>
          <cell r="G942">
            <v>18.442706053673625</v>
          </cell>
          <cell r="H942">
            <v>15.444490026316938</v>
          </cell>
          <cell r="I942">
            <v>7.3708764361750845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1.1397484244234812E-2</v>
          </cell>
          <cell r="E943">
            <v>1.3392323364368246E-5</v>
          </cell>
          <cell r="F943">
            <v>3.0457292449116895E-3</v>
          </cell>
          <cell r="G943">
            <v>1.1299447848221373E-3</v>
          </cell>
          <cell r="H943">
            <v>2.0277289203216364E-2</v>
          </cell>
          <cell r="I943">
            <v>2.2701547575055707E-2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0.10966841366198816</v>
          </cell>
          <cell r="E944">
            <v>7.1973250863420601E-2</v>
          </cell>
          <cell r="F944">
            <v>3.3338328990623958E-3</v>
          </cell>
          <cell r="G944">
            <v>1.0812092259399875E-3</v>
          </cell>
          <cell r="H944">
            <v>5.2782915349562495E-3</v>
          </cell>
          <cell r="I944">
            <v>1.8720407608207424E-5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21.594662599595051</v>
          </cell>
          <cell r="E945">
            <v>19.946165571342217</v>
          </cell>
          <cell r="F945">
            <v>20.746239184847855</v>
          </cell>
          <cell r="G945">
            <v>19.254372039757669</v>
          </cell>
          <cell r="H945">
            <v>9.6439879582813361</v>
          </cell>
          <cell r="I945">
            <v>2.1635316147666481E-2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1.6505625046466954</v>
          </cell>
          <cell r="E946">
            <v>4.00331541488368</v>
          </cell>
          <cell r="F946">
            <v>4.01384019150297</v>
          </cell>
          <cell r="G946">
            <v>6.2177120945550559</v>
          </cell>
          <cell r="H946">
            <v>16.126039123233831</v>
          </cell>
          <cell r="I946">
            <v>21.408457315953516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4.3393381495003904</v>
          </cell>
          <cell r="E947">
            <v>4.3869936981652282</v>
          </cell>
          <cell r="F947">
            <v>4.2450090844799417</v>
          </cell>
          <cell r="G947">
            <v>3.7835789867754235</v>
          </cell>
          <cell r="H947">
            <v>3.421112105530089</v>
          </cell>
          <cell r="I947">
            <v>1.3206044908702221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1.7401773678338859</v>
          </cell>
          <cell r="E948">
            <v>3.5037621639692813</v>
          </cell>
          <cell r="F948">
            <v>3.531908386387856</v>
          </cell>
          <cell r="G948">
            <v>3.2934594313228391</v>
          </cell>
          <cell r="H948">
            <v>2.5142064454069235</v>
          </cell>
          <cell r="I948">
            <v>1.9617603220547259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4.232617770582058</v>
          </cell>
          <cell r="E949">
            <v>3.5068294755032388</v>
          </cell>
          <cell r="F949">
            <v>4.25516505944569</v>
          </cell>
          <cell r="G949">
            <v>2.1336539394118414</v>
          </cell>
          <cell r="H949">
            <v>0.68110712332652512</v>
          </cell>
          <cell r="I949">
            <v>0.20986388619982491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9.0977224720456729</v>
          </cell>
          <cell r="E950">
            <v>10.275874060030869</v>
          </cell>
          <cell r="F950">
            <v>10.273470142482068</v>
          </cell>
          <cell r="G950">
            <v>10.275248741280814</v>
          </cell>
          <cell r="H950">
            <v>11.432783961688999</v>
          </cell>
          <cell r="I950">
            <v>22.39294032443944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1.4012209589907369E-2</v>
          </cell>
          <cell r="E951">
            <v>2.5412853024155638E-5</v>
          </cell>
          <cell r="F951">
            <v>1.7166152522792978E-3</v>
          </cell>
          <cell r="G951">
            <v>4.5684448844477956E-4</v>
          </cell>
          <cell r="H951">
            <v>5.3699229243252527E-3</v>
          </cell>
          <cell r="I951">
            <v>1.3244832152964989E-2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1.5513732313135009E-3</v>
          </cell>
          <cell r="E952">
            <v>5.0567850413931927E-5</v>
          </cell>
          <cell r="F952">
            <v>2.7058889043768495E-4</v>
          </cell>
          <cell r="G952">
            <v>2.2242295494991939E-4</v>
          </cell>
          <cell r="H952">
            <v>7.3064620691856447E-3</v>
          </cell>
          <cell r="I952">
            <v>1.3280839795451206E-4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4.4821862326894536E-2</v>
          </cell>
          <cell r="E953">
            <v>6.8355563550537117E-3</v>
          </cell>
          <cell r="F953">
            <v>3.3212143702814362E-2</v>
          </cell>
          <cell r="G953">
            <v>0.50488731432560863</v>
          </cell>
          <cell r="H953">
            <v>1.0628482160110042</v>
          </cell>
          <cell r="I953">
            <v>1.0147230232306115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2.151915378296044E-7</v>
          </cell>
          <cell r="F954">
            <v>1.0674206729729284E-5</v>
          </cell>
          <cell r="G954">
            <v>1.3380289565892404E-4</v>
          </cell>
          <cell r="H954">
            <v>2.2781787617207248E-3</v>
          </cell>
          <cell r="I954">
            <v>9.9763872918351819E-5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4.637323555820802E-2</v>
          </cell>
          <cell r="E955">
            <v>6.8875416186597628E-3</v>
          </cell>
          <cell r="F955">
            <v>3.3493801646410165E-2</v>
          </cell>
          <cell r="G955">
            <v>0.50524362321826688</v>
          </cell>
          <cell r="H955">
            <v>1.0724328568419097</v>
          </cell>
          <cell r="I955">
            <v>1.0149556259318482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4.3428484021947968E-2</v>
          </cell>
          <cell r="E956">
            <v>6.7082282383998746E-3</v>
          </cell>
          <cell r="F956">
            <v>3.2466975932482031E-2</v>
          </cell>
          <cell r="G956">
            <v>0.49965015629115667</v>
          </cell>
          <cell r="H956">
            <v>1.0243783273183975</v>
          </cell>
          <cell r="I956">
            <v>1.004526794339599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4.3867155577725248E-2</v>
          </cell>
          <cell r="E957">
            <v>6.7759881195958308E-3</v>
          </cell>
          <cell r="F957">
            <v>3.2794925184325301E-2</v>
          </cell>
          <cell r="G957">
            <v>0.50469712756682483</v>
          </cell>
          <cell r="H957">
            <v>1.0347255831498969</v>
          </cell>
          <cell r="I957">
            <v>1.0146735296359572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4.3428484021947968E-2</v>
          </cell>
          <cell r="E958">
            <v>6.7082282383998746E-3</v>
          </cell>
          <cell r="F958">
            <v>3.2466975932482031E-2</v>
          </cell>
          <cell r="G958">
            <v>0.49965015629115667</v>
          </cell>
          <cell r="H958">
            <v>1.0243783273183975</v>
          </cell>
          <cell r="I958">
            <v>1.004526794339599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7.9577892473086395E-8</v>
          </cell>
          <cell r="E959">
            <v>5.1669581099273701E-4</v>
          </cell>
          <cell r="F959">
            <v>2.0932314079410898E-3</v>
          </cell>
          <cell r="G959">
            <v>3.62567742011672E-2</v>
          </cell>
          <cell r="H959">
            <v>3.6001852409105299E-2</v>
          </cell>
          <cell r="I959">
            <v>4.9353741579251001E-2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6.7982805764412032E-3</v>
          </cell>
          <cell r="E960">
            <v>7.942143194121596E-4</v>
          </cell>
          <cell r="F960">
            <v>2.5655161145006601E-3</v>
          </cell>
          <cell r="G960">
            <v>3.7691148242219204E-2</v>
          </cell>
          <cell r="H960">
            <v>8.0106724215694203E-2</v>
          </cell>
          <cell r="I960">
            <v>7.5770532817216407E-2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1.7343288256459231</v>
          </cell>
          <cell r="E961">
            <v>1.5054561845129866</v>
          </cell>
          <cell r="F961">
            <v>1.8040518613347805</v>
          </cell>
          <cell r="G961">
            <v>2.0985698414384109</v>
          </cell>
          <cell r="H961">
            <v>2.9956888745076222</v>
          </cell>
          <cell r="I961">
            <v>5.0127804449591862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0.40061026308873815</v>
          </cell>
          <cell r="E962">
            <v>1.8852097473343334</v>
          </cell>
          <cell r="F962">
            <v>2.4221311915874928</v>
          </cell>
          <cell r="G962">
            <v>3.3240114960593123</v>
          </cell>
          <cell r="H962">
            <v>4.291812395548436</v>
          </cell>
          <cell r="I962">
            <v>4.7810202080425865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3.3906652244989894</v>
          </cell>
          <cell r="F963">
            <v>4.2261830529222699</v>
          </cell>
          <cell r="G963">
            <v>5.4225813374977161</v>
          </cell>
          <cell r="H963">
            <v>7.28750127005606</v>
          </cell>
          <cell r="I963">
            <v>9.7938006530017745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2.8722721591398857E-6</v>
          </cell>
          <cell r="H964">
            <v>0.2438881846083199</v>
          </cell>
          <cell r="I964">
            <v>4.3117249839111205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2.901285009232208E-6</v>
          </cell>
          <cell r="H965">
            <v>0.24635170162456557</v>
          </cell>
          <cell r="I965">
            <v>4.3552777615263842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3.2750249098624902E-5</v>
          </cell>
          <cell r="H966">
            <v>1.0039469494639399E-2</v>
          </cell>
          <cell r="I966">
            <v>0.54626805081942498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3.2750249098624902E-5</v>
          </cell>
          <cell r="H967">
            <v>3.2771372748256297E-2</v>
          </cell>
          <cell r="I967">
            <v>0.57903942356768101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1.8458218734324696</v>
          </cell>
          <cell r="E968">
            <v>3.0287592114509702E-4</v>
          </cell>
          <cell r="F968">
            <v>8.4931012192349922E-4</v>
          </cell>
          <cell r="G968">
            <v>4.2750018292302036E-4</v>
          </cell>
          <cell r="H968">
            <v>7.9083828444530984E-4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210.21007099914999</v>
          </cell>
          <cell r="E969">
            <v>3.43442249144724E-2</v>
          </cell>
          <cell r="F969">
            <v>9.5688163713740407E-2</v>
          </cell>
          <cell r="G969">
            <v>4.7654743518020397E-2</v>
          </cell>
          <cell r="H969">
            <v>8.6329325397538806E-2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2.7300009220668771</v>
          </cell>
          <cell r="E970">
            <v>4.4602889499314845E-4</v>
          </cell>
          <cell r="F970">
            <v>1.2427034248537723E-3</v>
          </cell>
          <cell r="G970">
            <v>6.1889277296130348E-4</v>
          </cell>
          <cell r="H970">
            <v>1.1211600700979062E-3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3.34953696097618E-4</v>
          </cell>
          <cell r="E971">
            <v>1.0573708973427301E-5</v>
          </cell>
          <cell r="F971">
            <v>5.60100164356371E-5</v>
          </cell>
          <cell r="G971">
            <v>1.00242444489797E-5</v>
          </cell>
          <cell r="H971">
            <v>6.7655702627106605E-5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0.10105195369609762</v>
          </cell>
          <cell r="E972">
            <v>2.8704907771043287E-5</v>
          </cell>
          <cell r="F972">
            <v>8.0121446422679043E-5</v>
          </cell>
          <cell r="G972">
            <v>4.0459651502663951E-5</v>
          </cell>
          <cell r="H972">
            <v>7.4505024381357805E-5</v>
          </cell>
          <cell r="I972">
            <v>1.649510584099032E-9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1.5959585624211696</v>
          </cell>
          <cell r="G973">
            <v>2.2311503288084187</v>
          </cell>
          <cell r="H973">
            <v>2.318049474789047</v>
          </cell>
          <cell r="I973">
            <v>2.8329481270492938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1.5960255858655026</v>
          </cell>
          <cell r="G974">
            <v>2.2312435626560414</v>
          </cell>
          <cell r="H974">
            <v>2.3181509498757542</v>
          </cell>
          <cell r="I974">
            <v>2.8330595800579004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6.9027174730892397E-3</v>
          </cell>
          <cell r="E975">
            <v>5.1039962300394801E-2</v>
          </cell>
          <cell r="F975">
            <v>8.9410083050251596E-2</v>
          </cell>
          <cell r="G975">
            <v>7.6475486187751296E-2</v>
          </cell>
          <cell r="H975">
            <v>0.16464444556661201</v>
          </cell>
          <cell r="I975">
            <v>0.17122736136946701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6.903957002492328E-3</v>
          </cell>
          <cell r="E976">
            <v>5.7914213902105965E-2</v>
          </cell>
          <cell r="F976">
            <v>0.14730377990143159</v>
          </cell>
          <cell r="G976">
            <v>0.22375092305481808</v>
          </cell>
          <cell r="H976">
            <v>0.26351045998813671</v>
          </cell>
          <cell r="I976">
            <v>0.30372750892976819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2.8560160379451959E-3</v>
          </cell>
          <cell r="G977">
            <v>8.0511685529226944E-4</v>
          </cell>
          <cell r="H977">
            <v>1.2811183786034025E-2</v>
          </cell>
          <cell r="I977">
            <v>1.80217218907818E-2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3.6986424859319143E-3</v>
          </cell>
          <cell r="G978">
            <v>1.0246916649209537E-3</v>
          </cell>
          <cell r="H978">
            <v>1.5092097033448611E-2</v>
          </cell>
          <cell r="I978">
            <v>2.0045809305127376E-2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1.7115754547282098E-2</v>
          </cell>
          <cell r="E979">
            <v>9.4354855224203498E-4</v>
          </cell>
          <cell r="F979">
            <v>1.2822740508385701E-2</v>
          </cell>
          <cell r="G979">
            <v>1.8815295707239801E-2</v>
          </cell>
          <cell r="H979">
            <v>2.1329475370612999E-2</v>
          </cell>
          <cell r="I979">
            <v>4.6473227213471698E-2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1.7115754547282098E-2</v>
          </cell>
          <cell r="E980">
            <v>1.7954932772872991E-2</v>
          </cell>
          <cell r="F980">
            <v>3.0751695805853439E-2</v>
          </cell>
          <cell r="G980">
            <v>4.9538511354131565E-2</v>
          </cell>
          <cell r="H980">
            <v>4.9813179626808299E-2</v>
          </cell>
          <cell r="I980">
            <v>6.7587668325744726E-2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1.0379090746276865E-3</v>
          </cell>
          <cell r="H981">
            <v>1.3233048796300049E-3</v>
          </cell>
          <cell r="I981">
            <v>5.2564709655030862E-4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1.5361008380642479E-4</v>
          </cell>
          <cell r="H982">
            <v>4.4711599603894104E-4</v>
          </cell>
          <cell r="I982">
            <v>5.8981864569102874E-6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1.673344230955786E-7</v>
          </cell>
          <cell r="H983">
            <v>1.4801766534760475E-6</v>
          </cell>
          <cell r="I983">
            <v>3.4245409572351646E-7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1.1928819779588235E-3</v>
          </cell>
          <cell r="H984">
            <v>1.773300739128027E-3</v>
          </cell>
          <cell r="I984">
            <v>5.3314547711545853E-4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4.0476707243957808</v>
          </cell>
          <cell r="E985">
            <v>4.5837008888750717</v>
          </cell>
          <cell r="F985">
            <v>4.9510421058066525</v>
          </cell>
          <cell r="G985">
            <v>5.0951261620545294</v>
          </cell>
          <cell r="H985">
            <v>7.2316799946253658</v>
          </cell>
          <cell r="I985">
            <v>12.276394308203162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4.0476707243957808</v>
          </cell>
          <cell r="E986">
            <v>4.5837008888750717</v>
          </cell>
          <cell r="F986">
            <v>4.9510421058066525</v>
          </cell>
          <cell r="G986">
            <v>5.0951261620545294</v>
          </cell>
          <cell r="H986">
            <v>7.2316799946253658</v>
          </cell>
          <cell r="I986">
            <v>12.276394308203162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7.1140566488935852E-2</v>
          </cell>
          <cell r="E988">
            <v>3.6530148796144261E-5</v>
          </cell>
          <cell r="F988">
            <v>1.9737221186350699E-3</v>
          </cell>
          <cell r="G988">
            <v>4.874616371919044E-4</v>
          </cell>
          <cell r="H988">
            <v>4.3796120223503508E-2</v>
          </cell>
          <cell r="I988">
            <v>4.2044452685883249E-2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1.3647990736916116</v>
          </cell>
          <cell r="E989">
            <v>1.6077624112837976</v>
          </cell>
          <cell r="F989">
            <v>1.6060233086208044</v>
          </cell>
          <cell r="G989">
            <v>1.6073669664787023</v>
          </cell>
          <cell r="H989">
            <v>1.619175756242393</v>
          </cell>
          <cell r="I989">
            <v>1.6130858417711318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7.4398432001658231E-6</v>
          </cell>
          <cell r="F990">
            <v>3.4339584645163633E-3</v>
          </cell>
          <cell r="G990">
            <v>1.1503094545104139E-3</v>
          </cell>
          <cell r="H990">
            <v>7.2061335445026242E-2</v>
          </cell>
          <cell r="I990">
            <v>6.7858685769113844E-2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1.6506564929523309E-6</v>
          </cell>
          <cell r="G991">
            <v>2.5484056481223888E-3</v>
          </cell>
          <cell r="H991">
            <v>7.110536050449702E-2</v>
          </cell>
          <cell r="I991">
            <v>6.5531716045013136E-2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0.44395251616107717</v>
          </cell>
          <cell r="E992">
            <v>0.470882879943606</v>
          </cell>
          <cell r="F992">
            <v>0.46939770578366186</v>
          </cell>
          <cell r="G992">
            <v>0.47056499528659756</v>
          </cell>
          <cell r="H992">
            <v>1.4833787564421939</v>
          </cell>
          <cell r="I992">
            <v>1.4219376988518104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1.9581273515661273</v>
          </cell>
          <cell r="E993">
            <v>3.7886880373463026</v>
          </cell>
          <cell r="F993">
            <v>4.0707421625889175</v>
          </cell>
          <cell r="G993">
            <v>4.0909893675118925</v>
          </cell>
          <cell r="H993">
            <v>3.5635137460625455</v>
          </cell>
          <cell r="I993">
            <v>3.1952395348645726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18.881855435465283</v>
          </cell>
          <cell r="E994">
            <v>18.929298061581221</v>
          </cell>
          <cell r="F994">
            <v>18.961812989306495</v>
          </cell>
          <cell r="G994">
            <v>18.790349339957981</v>
          </cell>
          <cell r="H994">
            <v>16.025773237938303</v>
          </cell>
          <cell r="I994">
            <v>9.7597642600687475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4.5437974066112465</v>
          </cell>
          <cell r="E995">
            <v>3.6632795101499314</v>
          </cell>
          <cell r="F995">
            <v>4.0688972647189212</v>
          </cell>
          <cell r="G995">
            <v>2.642914540325108</v>
          </cell>
          <cell r="H995">
            <v>0.98403532161597895</v>
          </cell>
          <cell r="I995">
            <v>0.36667043497049534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9.7988328572585068</v>
          </cell>
          <cell r="E996">
            <v>11.655159295815404</v>
          </cell>
          <cell r="F996">
            <v>11.652976410964166</v>
          </cell>
          <cell r="G996">
            <v>11.654626673246014</v>
          </cell>
          <cell r="H996">
            <v>13.432326055030687</v>
          </cell>
          <cell r="I996">
            <v>29.45161413275595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23.305816086759453</v>
          </cell>
          <cell r="E997">
            <v>18.500145675304182</v>
          </cell>
          <cell r="F997">
            <v>18.634385874743991</v>
          </cell>
          <cell r="G997">
            <v>18.635924938347117</v>
          </cell>
          <cell r="H997">
            <v>12.967960983043922</v>
          </cell>
          <cell r="I997">
            <v>6.5253409964158279E-2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1.8151975694571316</v>
          </cell>
          <cell r="E998">
            <v>4.518949575305248</v>
          </cell>
          <cell r="F998">
            <v>4.5182131631000635</v>
          </cell>
          <cell r="G998">
            <v>4.518860782954599</v>
          </cell>
          <cell r="H998">
            <v>11.117945800593382</v>
          </cell>
          <cell r="I998">
            <v>14.78860516695406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4.6613337281786222</v>
          </cell>
          <cell r="E999">
            <v>3.6913547810974077</v>
          </cell>
          <cell r="F999">
            <v>2.8739088494244664</v>
          </cell>
          <cell r="G999">
            <v>2.844102436106728</v>
          </cell>
          <cell r="H999">
            <v>2.0639253808829947</v>
          </cell>
          <cell r="I999">
            <v>0.89194721332875238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0.14193115200938203</v>
          </cell>
          <cell r="E1000">
            <v>6.6820464999340157E-3</v>
          </cell>
          <cell r="F1000">
            <v>3.1760143615466342E-2</v>
          </cell>
          <cell r="G1000">
            <v>0.49925152275107154</v>
          </cell>
          <cell r="H1000">
            <v>1.0516998309857317</v>
          </cell>
          <cell r="I1000">
            <v>1.0280452516160909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3.5263612181798479E-3</v>
          </cell>
          <cell r="H1001">
            <v>7.8133164344032808</v>
          </cell>
          <cell r="I1001">
            <v>12.23909534792738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4.3805548150769123E-3</v>
          </cell>
          <cell r="H1002">
            <v>9.6636497591264003</v>
          </cell>
          <cell r="I1002">
            <v>15.071857451402851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3.1355961881062599E-4</v>
          </cell>
          <cell r="H1003">
            <v>2.7067266491114999E-2</v>
          </cell>
          <cell r="I1003">
            <v>0.81647580415795595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3.1355961881062599E-4</v>
          </cell>
          <cell r="H1004">
            <v>0.6857856321581336</v>
          </cell>
          <cell r="I1004">
            <v>1.1146602565632646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7.6393560437955799E-3</v>
          </cell>
          <cell r="G1005">
            <v>2.8300397190572386E-4</v>
          </cell>
          <cell r="H1005">
            <v>4.2274567797167833E-5</v>
          </cell>
          <cell r="I1005">
            <v>1.8579594366519658E-5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F1006">
            <v>7.6397683392154265E-3</v>
          </cell>
          <cell r="G1006">
            <v>2.8306136493936023E-4</v>
          </cell>
          <cell r="H1006">
            <v>4.2317798042780495E-5</v>
          </cell>
          <cell r="I1006">
            <v>1.8571651977295572E-5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1.4379410987785501E-4</v>
          </cell>
          <cell r="E1007">
            <v>7.5117642424585805E-4</v>
          </cell>
          <cell r="F1007">
            <v>2.6874957615331599E-5</v>
          </cell>
          <cell r="G1007">
            <v>1.8342890540327799E-5</v>
          </cell>
          <cell r="H1007">
            <v>7.9887383565485793E-6</v>
          </cell>
          <cell r="I1007">
            <v>4.1595760257652203E-6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1.4379410987785501E-4</v>
          </cell>
          <cell r="E1008">
            <v>8.9121114742490544E-4</v>
          </cell>
          <cell r="F1008">
            <v>8.9882295150667398E-4</v>
          </cell>
          <cell r="G1008">
            <v>7.8555356534669961E-5</v>
          </cell>
          <cell r="H1008">
            <v>1.8380610496397701E-5</v>
          </cell>
          <cell r="I1008">
            <v>7.7377435220943999E-6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9.2700760410536507</v>
          </cell>
          <cell r="E1009">
            <v>9.2700211897611293</v>
          </cell>
          <cell r="F1009">
            <v>0.17596693860738299</v>
          </cell>
          <cell r="G1009">
            <v>8.79673162745091E-2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7.2000590610125439E-2</v>
          </cell>
          <cell r="E1010">
            <v>7.2000164580669088E-2</v>
          </cell>
          <cell r="F1010">
            <v>1.3667335037466615E-3</v>
          </cell>
          <cell r="G1010">
            <v>6.8324129145249789E-4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0.10000082029184086</v>
          </cell>
          <cell r="E1011">
            <v>0.10000022858426263</v>
          </cell>
          <cell r="F1011">
            <v>1.8982409774259163E-3</v>
          </cell>
          <cell r="G1011">
            <v>9.4894623812846876E-4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6.9240837916883071E-3</v>
          </cell>
          <cell r="F1012">
            <v>1.9368487799509976E-4</v>
          </cell>
          <cell r="G1012">
            <v>1.0501031243291981E-4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2101.8107533184402</v>
          </cell>
          <cell r="E1013">
            <v>1815.46790301188</v>
          </cell>
          <cell r="F1013">
            <v>1822.14845695603</v>
          </cell>
          <cell r="G1013">
            <v>1232.3026066902601</v>
          </cell>
          <cell r="H1013">
            <v>602.73648557884701</v>
          </cell>
          <cell r="I1013">
            <v>150.48487391137701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37.472818430583899</v>
          </cell>
          <cell r="E1014">
            <v>32.08676715111325</v>
          </cell>
          <cell r="F1014">
            <v>35.044852892202158</v>
          </cell>
          <cell r="G1014">
            <v>24.628293770541294</v>
          </cell>
          <cell r="H1014">
            <v>14.987018063022951</v>
          </cell>
          <cell r="I1014">
            <v>6.9531119317737247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37.266148108482945</v>
          </cell>
          <cell r="E1015">
            <v>32.189147216522727</v>
          </cell>
          <cell r="F1015">
            <v>32.307596754539617</v>
          </cell>
          <cell r="G1015">
            <v>21.849336998054316</v>
          </cell>
          <cell r="H1015">
            <v>10.686817120192325</v>
          </cell>
          <cell r="I1015">
            <v>2.668171523251361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0.32638172187919851</v>
          </cell>
          <cell r="E1016">
            <v>1.2479474481224962E-4</v>
          </cell>
          <cell r="F1016">
            <v>2.8474081535945071</v>
          </cell>
          <cell r="G1016">
            <v>2.8474573085797026</v>
          </cell>
          <cell r="H1016">
            <v>4.2634550284448016</v>
          </cell>
          <cell r="I1016">
            <v>4.2634565373258901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1.8029575782527313E-3</v>
          </cell>
          <cell r="G1017">
            <v>1.017873774396346E-2</v>
          </cell>
          <cell r="H1017">
            <v>8.462447156249947E-2</v>
          </cell>
          <cell r="I1017">
            <v>4.3698652474293886E-2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6.4927400763219005E-7</v>
          </cell>
          <cell r="E1018">
            <v>3.5392529509724603E-7</v>
          </cell>
          <cell r="F1018">
            <v>4.9496692432182297E-7</v>
          </cell>
          <cell r="G1018">
            <v>6.0277194404345803E-7</v>
          </cell>
          <cell r="H1018">
            <v>1.7797777224986099E-6</v>
          </cell>
          <cell r="I1018">
            <v>6.74521016140358E-6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1.9844840195401077</v>
          </cell>
          <cell r="E1019">
            <v>1.9844843734654027</v>
          </cell>
          <cell r="F1019">
            <v>1.9844848684323271</v>
          </cell>
          <cell r="G1019">
            <v>1.984485471204271</v>
          </cell>
          <cell r="H1019">
            <v>1.9844884064698762</v>
          </cell>
          <cell r="I1019">
            <v>1.0954712188598577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1.6200004472436299E-2</v>
          </cell>
          <cell r="G1020">
            <v>1.8718127820624798E-2</v>
          </cell>
          <cell r="H1020">
            <v>1.96085559434876E-2</v>
          </cell>
          <cell r="I1020">
            <v>4.9538391831225798E-2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5.744682437034144E-4</v>
          </cell>
          <cell r="G1021">
            <v>6.9031393381027814E-4</v>
          </cell>
          <cell r="H1021">
            <v>7.7182613820110679E-4</v>
          </cell>
          <cell r="I1021">
            <v>2.055316256827454E-3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5.744682437034144E-4</v>
          </cell>
          <cell r="G1022">
            <v>6.9031393381027814E-4</v>
          </cell>
          <cell r="H1022">
            <v>7.7182613820110679E-4</v>
          </cell>
          <cell r="I1022">
            <v>2.055316256827454E-3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2.8723412185170742E-4</v>
          </cell>
          <cell r="G1023">
            <v>3.3188169894724884E-4</v>
          </cell>
          <cell r="H1023">
            <v>3.4766943162212031E-4</v>
          </cell>
          <cell r="I1023">
            <v>8.7834028069549367E-4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5.2802905338513604E-7</v>
          </cell>
          <cell r="E1024">
            <v>1.4937737352959799E-6</v>
          </cell>
          <cell r="F1024">
            <v>6.8500870880224094E-5</v>
          </cell>
          <cell r="G1024">
            <v>2.54256928498303E-6</v>
          </cell>
          <cell r="H1024">
            <v>5.8456535776400997E-6</v>
          </cell>
          <cell r="I1024">
            <v>1.2623601072228301E-4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5.2802905338513604E-7</v>
          </cell>
          <cell r="E1025">
            <v>1.9897132526977756E-6</v>
          </cell>
          <cell r="F1025">
            <v>7.0392953378396641E-5</v>
          </cell>
          <cell r="G1025">
            <v>7.277954202843234E-5</v>
          </cell>
          <cell r="H1025">
            <v>8.6858981852642431E-5</v>
          </cell>
          <cell r="I1025">
            <v>1.5889815058499598E-4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2.0856336936784539</v>
          </cell>
          <cell r="E1026">
            <v>2.4000914045613251</v>
          </cell>
          <cell r="F1026">
            <v>2.3917579489778844</v>
          </cell>
          <cell r="G1026">
            <v>2.4725344161142111</v>
          </cell>
          <cell r="H1026">
            <v>2.5556991058831522</v>
          </cell>
          <cell r="I1026">
            <v>2.3564849418950553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2.0856336936784539</v>
          </cell>
          <cell r="E1027">
            <v>2.4000914045613251</v>
          </cell>
          <cell r="F1027">
            <v>2.3917579489778844</v>
          </cell>
          <cell r="G1027">
            <v>2.4725344161142111</v>
          </cell>
          <cell r="H1027">
            <v>2.5556991058831522</v>
          </cell>
          <cell r="I1027">
            <v>2.3564849418950553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1.1541532662976018E-4</v>
          </cell>
          <cell r="G1028">
            <v>1.2366492722299232E-4</v>
          </cell>
          <cell r="H1028">
            <v>1.7173839209386221E-4</v>
          </cell>
          <cell r="I1028">
            <v>1.7864325302247117E-4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1.1541532662976018E-4</v>
          </cell>
          <cell r="G1029">
            <v>1.2366492722299232E-4</v>
          </cell>
          <cell r="H1029">
            <v>1.7173839209386221E-4</v>
          </cell>
          <cell r="I1029">
            <v>1.7864325302247117E-4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4.4329208257590097E-8</v>
          </cell>
          <cell r="F1030">
            <v>1.16938522764881E-5</v>
          </cell>
          <cell r="G1030">
            <v>1.09587327112717E-7</v>
          </cell>
          <cell r="H1030">
            <v>1.7519954306526999E-7</v>
          </cell>
          <cell r="I1030">
            <v>5.60083080633076E-8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4.4329208257590097E-8</v>
          </cell>
          <cell r="F1031">
            <v>1.1738181484745701E-5</v>
          </cell>
          <cell r="G1031">
            <v>1.1847768811858399E-5</v>
          </cell>
          <cell r="H1031">
            <v>1.6184920844291714E-5</v>
          </cell>
          <cell r="I1031">
            <v>1.6237927190491218E-5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1.9867242314338041</v>
          </cell>
          <cell r="G1032">
            <v>1.9867301023680579</v>
          </cell>
          <cell r="H1032">
            <v>3.0638939881425942</v>
          </cell>
          <cell r="I1032">
            <v>3.0638276318599704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1.9867242314338041</v>
          </cell>
          <cell r="G1033">
            <v>1.9867301023680579</v>
          </cell>
          <cell r="H1033">
            <v>3.0638939881425942</v>
          </cell>
          <cell r="I1033">
            <v>3.0638276318599704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1.9867242314338041</v>
          </cell>
          <cell r="G1034">
            <v>1.9867301023680579</v>
          </cell>
          <cell r="H1034">
            <v>3.0638939881425942</v>
          </cell>
          <cell r="I1034">
            <v>3.0638276318599704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1.0089289260919599E-6</v>
          </cell>
          <cell r="G1035">
            <v>8.5262968252340304E-7</v>
          </cell>
          <cell r="H1035">
            <v>0.30169962598967898</v>
          </cell>
          <cell r="I1035">
            <v>0.165402386930358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0.28852989622754799</v>
          </cell>
          <cell r="G1036">
            <v>0.28853074885723057</v>
          </cell>
          <cell r="H1036">
            <v>0.444965991641946</v>
          </cell>
          <cell r="I1036">
            <v>0.44495650412522098</v>
          </cell>
        </row>
        <row r="1037">
          <cell r="A1037" t="str">
            <v>RHES-SHSOLBR</v>
          </cell>
          <cell r="B1037" t="str">
            <v>VAR_fout</v>
          </cell>
          <cell r="C1037" t="str">
            <v>RHES-SHASOL</v>
          </cell>
          <cell r="D1037">
            <v>0.37732610756439694</v>
          </cell>
          <cell r="E1037">
            <v>0.43546065320658611</v>
          </cell>
          <cell r="F1037">
            <v>0.43546563534752963</v>
          </cell>
          <cell r="G1037">
            <v>0.43546788264601549</v>
          </cell>
          <cell r="H1037">
            <v>0.56846131045070025</v>
          </cell>
          <cell r="I1037">
            <v>0.53231255636381125</v>
          </cell>
        </row>
        <row r="1038">
          <cell r="A1038" t="str">
            <v>RHES-SHSOLBR</v>
          </cell>
          <cell r="B1038" t="str">
            <v>VAR_fin</v>
          </cell>
          <cell r="C1038" t="str">
            <v>SOL</v>
          </cell>
          <cell r="D1038">
            <v>0.37732610756439694</v>
          </cell>
          <cell r="E1038">
            <v>0.43546065320658611</v>
          </cell>
          <cell r="F1038">
            <v>0.43546563534752963</v>
          </cell>
          <cell r="G1038">
            <v>0.43546788264601549</v>
          </cell>
          <cell r="H1038">
            <v>0.56846131045070025</v>
          </cell>
          <cell r="I1038">
            <v>0.53231255636381125</v>
          </cell>
        </row>
        <row r="1039">
          <cell r="A1039" t="str">
            <v>RHES-SHSOLBR</v>
          </cell>
          <cell r="B1039" t="str">
            <v>VAR_ncap</v>
          </cell>
          <cell r="C1039" t="str">
            <v>-</v>
          </cell>
          <cell r="E1039">
            <v>8.4428196706852598E-3</v>
          </cell>
          <cell r="F1039">
            <v>7.2355115355630603E-7</v>
          </cell>
          <cell r="G1039">
            <v>3.2637282446935901E-7</v>
          </cell>
          <cell r="H1039">
            <v>3.9893051888131199E-2</v>
          </cell>
          <cell r="I1039">
            <v>3.0309001120843001E-2</v>
          </cell>
        </row>
        <row r="1040">
          <cell r="A1040" t="str">
            <v>RHES-SHSOLBR</v>
          </cell>
          <cell r="B1040" t="str">
            <v>VAR_cap</v>
          </cell>
          <cell r="C1040" t="str">
            <v>-</v>
          </cell>
          <cell r="D1040">
            <v>5.4798678617278197E-2</v>
          </cell>
          <cell r="E1040">
            <v>6.3241498287963452E-2</v>
          </cell>
          <cell r="F1040">
            <v>6.3242221839117013E-2</v>
          </cell>
          <cell r="G1040">
            <v>6.3242548211941474E-2</v>
          </cell>
          <cell r="H1040">
            <v>8.2556999918279403E-2</v>
          </cell>
          <cell r="I1040">
            <v>7.7307199569125795E-2</v>
          </cell>
        </row>
        <row r="1041">
          <cell r="A1041" t="str">
            <v>SCOM-SHSOLBR</v>
          </cell>
          <cell r="B1041" t="str">
            <v>VAR_fout</v>
          </cell>
          <cell r="C1041" t="str">
            <v>SCOM-SHASOL</v>
          </cell>
          <cell r="D1041">
            <v>0.62699335417326996</v>
          </cell>
          <cell r="E1041">
            <v>0.68733127363266378</v>
          </cell>
          <cell r="F1041">
            <v>0.68754362338277886</v>
          </cell>
          <cell r="G1041">
            <v>0.70108319776450068</v>
          </cell>
          <cell r="H1041">
            <v>5.4268894896142772</v>
          </cell>
          <cell r="I1041">
            <v>5.426891468847292</v>
          </cell>
        </row>
        <row r="1042">
          <cell r="A1042" t="str">
            <v>SCOM-SHSOLBR</v>
          </cell>
          <cell r="B1042" t="str">
            <v>VAR_fin</v>
          </cell>
          <cell r="C1042" t="str">
            <v>SOL</v>
          </cell>
          <cell r="D1042">
            <v>0.62699335417326996</v>
          </cell>
          <cell r="E1042">
            <v>0.68733127363266378</v>
          </cell>
          <cell r="F1042">
            <v>0.68754362338277886</v>
          </cell>
          <cell r="G1042">
            <v>0.70108319776450068</v>
          </cell>
          <cell r="H1042">
            <v>5.4268894896142772</v>
          </cell>
          <cell r="I1042">
            <v>5.426891468847292</v>
          </cell>
        </row>
        <row r="1043">
          <cell r="A1043" t="str">
            <v>SCOM-SHSOLBR</v>
          </cell>
          <cell r="B1043" t="str">
            <v>VAR_ncap</v>
          </cell>
          <cell r="C1043" t="str">
            <v>-</v>
          </cell>
          <cell r="E1043">
            <v>8.7628133611884207E-3</v>
          </cell>
          <cell r="F1043">
            <v>3.0839333610123597E-5</v>
          </cell>
          <cell r="G1043">
            <v>1.9663383219039599E-3</v>
          </cell>
          <cell r="H1043">
            <v>0.18770973322248599</v>
          </cell>
          <cell r="I1043">
            <v>0.39850551343583202</v>
          </cell>
        </row>
        <row r="1044">
          <cell r="A1044" t="str">
            <v>SCOM-SHSOLBR</v>
          </cell>
          <cell r="B1044" t="str">
            <v>VAR_cap</v>
          </cell>
          <cell r="C1044" t="str">
            <v>-</v>
          </cell>
          <cell r="D1044">
            <v>9.1057593476079501E-2</v>
          </cell>
          <cell r="E1044">
            <v>9.9820406837267922E-2</v>
          </cell>
          <cell r="F1044">
            <v>9.9851246170878052E-2</v>
          </cell>
          <cell r="G1044">
            <v>0.101817584492782</v>
          </cell>
          <cell r="H1044">
            <v>0.78814152286587602</v>
          </cell>
          <cell r="I1044">
            <v>0.78814181030783204</v>
          </cell>
        </row>
        <row r="1045">
          <cell r="A1045" t="str">
            <v>RHEM-SHSTG-ELCHP</v>
          </cell>
          <cell r="B1045" t="str">
            <v>VAR_fout</v>
          </cell>
          <cell r="C1045" t="str">
            <v>RHEM-SHAELCH</v>
          </cell>
          <cell r="F1045">
            <v>1.8352967414155821</v>
          </cell>
          <cell r="G1045">
            <v>1.543813104159623</v>
          </cell>
          <cell r="H1045">
            <v>1.7005225126155064</v>
          </cell>
          <cell r="I1045">
            <v>4.4445459476799432</v>
          </cell>
        </row>
        <row r="1046">
          <cell r="A1046" t="str">
            <v>RHEM-SHSTG-ELCHP</v>
          </cell>
          <cell r="B1046" t="str">
            <v>VAR_fin</v>
          </cell>
          <cell r="C1046" t="str">
            <v>RHEM-SHAELCH</v>
          </cell>
          <cell r="D1046">
            <v>3.4384686316208899E-8</v>
          </cell>
          <cell r="E1046">
            <v>3.4768539461728896E-8</v>
          </cell>
          <cell r="F1046">
            <v>1.8353884005749257</v>
          </cell>
          <cell r="G1046">
            <v>1.5438922426017638</v>
          </cell>
          <cell r="H1046">
            <v>1.7006140301746655</v>
          </cell>
          <cell r="I1046">
            <v>4.4447386911431384</v>
          </cell>
        </row>
        <row r="1047">
          <cell r="A1047" t="str">
            <v>RHEM-SHSTG-ELCHP</v>
          </cell>
          <cell r="B1047" t="str">
            <v>VAR_ncap</v>
          </cell>
          <cell r="C1047" t="str">
            <v>-</v>
          </cell>
          <cell r="D1047">
            <v>7.9234995924672806E-3</v>
          </cell>
          <cell r="E1047">
            <v>0.18574246078349499</v>
          </cell>
          <cell r="F1047">
            <v>5.08677503240548E-5</v>
          </cell>
          <cell r="G1047">
            <v>5.1823850929921498E-5</v>
          </cell>
          <cell r="H1047">
            <v>0.129097673566096</v>
          </cell>
          <cell r="I1047">
            <v>0.36201920392503001</v>
          </cell>
        </row>
        <row r="1048">
          <cell r="A1048" t="str">
            <v>RHEM-SHSTG-ELCHP</v>
          </cell>
          <cell r="B1048" t="str">
            <v>VAR_cap</v>
          </cell>
          <cell r="C1048" t="str">
            <v>-</v>
          </cell>
          <cell r="D1048">
            <v>7.9234995924672806E-3</v>
          </cell>
          <cell r="E1048">
            <v>0.19365054792378467</v>
          </cell>
          <cell r="F1048">
            <v>0.19365478446508044</v>
          </cell>
          <cell r="G1048">
            <v>0.19365489149436499</v>
          </cell>
          <cell r="H1048">
            <v>0.22591737193155353</v>
          </cell>
          <cell r="I1048">
            <v>0.49661026157251564</v>
          </cell>
        </row>
        <row r="1049">
          <cell r="A1049" t="str">
            <v>ITOT-SWHELCBR</v>
          </cell>
          <cell r="B1049" t="str">
            <v>VAR_fout</v>
          </cell>
          <cell r="C1049" t="str">
            <v>ITOT-SWHAELC</v>
          </cell>
          <cell r="D1049">
            <v>9.8138878899934259</v>
          </cell>
          <cell r="E1049">
            <v>10.335083119760561</v>
          </cell>
          <cell r="F1049">
            <v>10.50055313311255</v>
          </cell>
          <cell r="G1049">
            <v>10.677338160432015</v>
          </cell>
          <cell r="H1049">
            <v>11.082871959610367</v>
          </cell>
          <cell r="I1049">
            <v>11.091815259392316</v>
          </cell>
        </row>
        <row r="1050">
          <cell r="A1050" t="str">
            <v>ITOT-SWHELCBR</v>
          </cell>
          <cell r="B1050" t="str">
            <v>VAR_fin</v>
          </cell>
          <cell r="C1050" t="str">
            <v>ITOT_ELC</v>
          </cell>
          <cell r="D1050">
            <v>11.646935894381697</v>
          </cell>
          <cell r="E1050">
            <v>12.258978157619573</v>
          </cell>
          <cell r="F1050">
            <v>12.44535417170272</v>
          </cell>
          <cell r="G1050">
            <v>12.63814499015135</v>
          </cell>
          <cell r="H1050">
            <v>13.083545040468861</v>
          </cell>
          <cell r="I1050">
            <v>13.059650358207689</v>
          </cell>
        </row>
        <row r="1051">
          <cell r="A1051" t="str">
            <v>ITOT-SWHELCBR</v>
          </cell>
          <cell r="B1051" t="str">
            <v>VAR_ncap</v>
          </cell>
          <cell r="C1051" t="str">
            <v>-</v>
          </cell>
          <cell r="E1051">
            <v>0.19476130914365899</v>
          </cell>
          <cell r="F1051">
            <v>1.4692245160324001E-4</v>
          </cell>
          <cell r="G1051">
            <v>3.38325697756061E-3</v>
          </cell>
          <cell r="H1051">
            <v>0.23752268891123501</v>
          </cell>
          <cell r="I1051">
            <v>0.57464641091645996</v>
          </cell>
        </row>
        <row r="1052">
          <cell r="A1052" t="str">
            <v>ITOT-SWHELCBR</v>
          </cell>
          <cell r="B1052" t="str">
            <v>VAR_cap</v>
          </cell>
          <cell r="C1052" t="str">
            <v>-</v>
          </cell>
          <cell r="D1052">
            <v>0.55644997413134401</v>
          </cell>
          <cell r="E1052">
            <v>0.75120784801711193</v>
          </cell>
          <cell r="F1052">
            <v>0.75134360648840981</v>
          </cell>
          <cell r="G1052">
            <v>0.75471112357962777</v>
          </cell>
          <cell r="H1052">
            <v>0.84792840049942175</v>
          </cell>
          <cell r="I1052">
            <v>1.0042350557395032</v>
          </cell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308.48220061365669</v>
          </cell>
          <cell r="J4">
            <v>824.63548595427449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2.7970702831889859E-2</v>
          </cell>
          <cell r="J5">
            <v>1.5147070452864078E-2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22.878203440789033</v>
          </cell>
          <cell r="J6">
            <v>59.318755154993347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285.57602647003608</v>
          </cell>
          <cell r="J7">
            <v>765.3015837288284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-96.113958357140106</v>
          </cell>
          <cell r="J8">
            <v>-51.380189224058611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832.94584596605262</v>
          </cell>
          <cell r="J9">
            <v>1140.9269715838204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0.74755141721974205</v>
          </cell>
          <cell r="J10">
            <v>141.09490499380493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929.13617882167432</v>
          </cell>
          <cell r="J11">
            <v>1088.6143847974436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317.01398769427402</v>
          </cell>
          <cell r="J12">
            <v>715.12725913052918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0.96044890036476627</v>
          </cell>
          <cell r="J13">
            <v>0.84995847395221891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4.4509008337943233E-3</v>
          </cell>
          <cell r="J14">
            <v>6.0589286059604796E-3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48.909157568197202</v>
          </cell>
          <cell r="J15">
            <v>1679.1516184104753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0.69192020334041482</v>
          </cell>
          <cell r="J16">
            <v>2874.2575432762565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0.1446560805758291</v>
          </cell>
          <cell r="J17">
            <v>1031.8742797863583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4.8087553493734607E-2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1.251332033752476E-2</v>
          </cell>
          <cell r="J19">
            <v>1.5441210201529144E-2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0.47348745567865147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1.9930290920166815E-3</v>
          </cell>
          <cell r="J21">
            <v>9.5622216534547186E-4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4.6030775429303636E-3</v>
          </cell>
          <cell r="J22">
            <v>2.2983053575856734E-2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1.3652012167135269E-2</v>
          </cell>
          <cell r="J23">
            <v>1.3898118852562058E-2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2130.5637732034088</v>
          </cell>
          <cell r="J24">
            <v>8672.4574948639784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-97.852065307149999</v>
          </cell>
          <cell r="J25">
            <v>-53.439469638706775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833.33316836325173</v>
          </cell>
          <cell r="J26">
            <v>1904.7618936679623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833.33316836325173</v>
          </cell>
          <cell r="J27">
            <v>1904.7618936679623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-96.113958357140106</v>
          </cell>
          <cell r="J28">
            <v>-51.380189224058611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8.1667464082171695E-2</v>
          </cell>
          <cell r="H29">
            <v>8.0853196018392304E-2</v>
          </cell>
          <cell r="I29">
            <v>0.11051340652705501</v>
          </cell>
          <cell r="J29">
            <v>3.6532555211499E-2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1.5903414305698499E-2</v>
          </cell>
          <cell r="I30">
            <v>4.7009478444720601E-2</v>
          </cell>
          <cell r="J30">
            <v>3.1443641244940097E-2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3.7979991583346702</v>
          </cell>
          <cell r="F31">
            <v>0.69649020900698899</v>
          </cell>
          <cell r="G31">
            <v>2.3837285205639498</v>
          </cell>
          <cell r="H31">
            <v>2.05591297102103</v>
          </cell>
          <cell r="I31">
            <v>9.1099737271625294</v>
          </cell>
          <cell r="J31">
            <v>19.1147539770765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6.8886199475647905E-2</v>
          </cell>
          <cell r="I32">
            <v>0.275090116736255</v>
          </cell>
          <cell r="J32">
            <v>0.18922986498917599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1127.96307033892</v>
          </cell>
          <cell r="F33">
            <v>1123.80466945133</v>
          </cell>
          <cell r="G33">
            <v>1125.86140331043</v>
          </cell>
          <cell r="H33">
            <v>1115.58294514826</v>
          </cell>
          <cell r="I33">
            <v>961.08055172305103</v>
          </cell>
          <cell r="J33">
            <v>587.41590290455395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5.8327397188204802E-2</v>
          </cell>
          <cell r="H34">
            <v>6.7101697595975701E-2</v>
          </cell>
          <cell r="I34">
            <v>0.13816145437864599</v>
          </cell>
          <cell r="J34">
            <v>5.0295889024968003E-2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1928.7103519873299</v>
          </cell>
          <cell r="F35">
            <v>1522.0059213352099</v>
          </cell>
          <cell r="G35">
            <v>1533.22515831948</v>
          </cell>
          <cell r="H35">
            <v>1533.2142583426701</v>
          </cell>
          <cell r="I35">
            <v>1078.3327431052501</v>
          </cell>
          <cell r="J35">
            <v>4.7845420113832499E-2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1.92074877024868E-2</v>
          </cell>
          <cell r="H36">
            <v>2.0064865007761602E-2</v>
          </cell>
          <cell r="I36">
            <v>9.28540392964846E-2</v>
          </cell>
          <cell r="J36">
            <v>5.10555613667137E-2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1.6410808195213299E-2</v>
          </cell>
          <cell r="I37">
            <v>5.13286382643195E-2</v>
          </cell>
          <cell r="J37">
            <v>3.6623012516652897E-2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0.24822943584035301</v>
          </cell>
          <cell r="G38">
            <v>1.1762094167660599</v>
          </cell>
          <cell r="H38">
            <v>0.97889468903121901</v>
          </cell>
          <cell r="I38">
            <v>42.531606910251497</v>
          </cell>
          <cell r="J38">
            <v>31.551302222777199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0.12990022157945499</v>
          </cell>
          <cell r="H39">
            <v>0.12766331806720099</v>
          </cell>
          <cell r="I39">
            <v>0.18469124671550799</v>
          </cell>
          <cell r="J39">
            <v>5.6089619046695703E-2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1043.1350585003199</v>
          </cell>
          <cell r="F40">
            <v>1201.70453955018</v>
          </cell>
          <cell r="G40">
            <v>1094.9512218535999</v>
          </cell>
          <cell r="H40">
            <v>1094.95111114835</v>
          </cell>
          <cell r="I40">
            <v>918.61049990470804</v>
          </cell>
          <cell r="J40">
            <v>440.67595847798799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479.80976994783401</v>
          </cell>
          <cell r="F41">
            <v>395.98367396212598</v>
          </cell>
          <cell r="G41">
            <v>473.44650030678599</v>
          </cell>
          <cell r="H41">
            <v>348.924580387123</v>
          </cell>
          <cell r="I41">
            <v>289.19068860235001</v>
          </cell>
          <cell r="J41">
            <v>156.19483674766099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726.71210936234604</v>
          </cell>
          <cell r="F42">
            <v>619.30877053171002</v>
          </cell>
          <cell r="G42">
            <v>0.89541044188379104</v>
          </cell>
          <cell r="H42">
            <v>0.118280576120949</v>
          </cell>
          <cell r="I42">
            <v>6.2713035839114598E-2</v>
          </cell>
          <cell r="J42">
            <v>1.6268564122410199E-2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1783.66246086038</v>
          </cell>
          <cell r="F43">
            <v>1640.9694004415701</v>
          </cell>
          <cell r="G43">
            <v>1706.98884758448</v>
          </cell>
          <cell r="H43">
            <v>1584.1035292961801</v>
          </cell>
          <cell r="I43">
            <v>795.53256733115302</v>
          </cell>
          <cell r="J43">
            <v>7.7497551209358903E-2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9.3507116756933406E-2</v>
          </cell>
          <cell r="G44">
            <v>0.43761984599826698</v>
          </cell>
          <cell r="H44">
            <v>0.33822425648352999</v>
          </cell>
          <cell r="I44">
            <v>0.44343712771078098</v>
          </cell>
          <cell r="J44">
            <v>0.15867020536460599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6.2845570982467194E-2</v>
          </cell>
          <cell r="I45">
            <v>0.26460850861717999</v>
          </cell>
          <cell r="J45">
            <v>0.17757623961997701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6.3548215930128604</v>
          </cell>
          <cell r="F46">
            <v>0.630778666061514</v>
          </cell>
          <cell r="G46">
            <v>3.2431482636477198</v>
          </cell>
          <cell r="H46">
            <v>46.260696232145399</v>
          </cell>
          <cell r="I46">
            <v>99.044271690173105</v>
          </cell>
          <cell r="J46">
            <v>94.456085952757704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9.2700760410536507</v>
          </cell>
          <cell r="F47">
            <v>9.2700211897611293</v>
          </cell>
          <cell r="G47">
            <v>0.17596693860738299</v>
          </cell>
          <cell r="H47">
            <v>8.79673162745091E-2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1.6200004472436299E-2</v>
          </cell>
          <cell r="H48">
            <v>1.8718127820624798E-2</v>
          </cell>
          <cell r="I48">
            <v>1.96085559434876E-2</v>
          </cell>
          <cell r="J48">
            <v>4.9538391831225798E-2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7109.4157177895204</v>
          </cell>
          <cell r="F49">
            <v>6514.7160018895502</v>
          </cell>
          <cell r="G49">
            <v>5943.0905173772699</v>
          </cell>
          <cell r="H49">
            <v>5727.0948475611303</v>
          </cell>
          <cell r="I49">
            <v>4195.1229186025703</v>
          </cell>
          <cell r="J49">
            <v>1330.38750679848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5.3908089926590103E-2</v>
          </cell>
          <cell r="H50">
            <v>3.8058625191661498E-2</v>
          </cell>
          <cell r="I50">
            <v>0.29256869803969998</v>
          </cell>
          <cell r="J50">
            <v>0.10621507565854001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93.921175373962996</v>
          </cell>
          <cell r="F51">
            <v>98.061911446284398</v>
          </cell>
          <cell r="G51">
            <v>82.791428362673599</v>
          </cell>
          <cell r="H51">
            <v>250.71713714076</v>
          </cell>
          <cell r="I51">
            <v>234.447204644664</v>
          </cell>
          <cell r="J51">
            <v>5.1229204107513899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1440.94597924043</v>
          </cell>
          <cell r="F52">
            <v>1508.68762862567</v>
          </cell>
          <cell r="G52">
            <v>1463.12402948459</v>
          </cell>
          <cell r="H52">
            <v>1456.0073703266</v>
          </cell>
          <cell r="I52">
            <v>1382.2686951440501</v>
          </cell>
          <cell r="J52">
            <v>870.913048359492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6.3809925050829594E-2</v>
          </cell>
          <cell r="I53">
            <v>0.286847406308677</v>
          </cell>
          <cell r="J53">
            <v>8.6106644557979006E-2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2229.9139379223998</v>
          </cell>
          <cell r="F54">
            <v>2015.9840012254599</v>
          </cell>
          <cell r="G54">
            <v>1951.9811089344</v>
          </cell>
          <cell r="H54">
            <v>1407.6156380597499</v>
          </cell>
          <cell r="I54">
            <v>460.47048427960999</v>
          </cell>
          <cell r="J54">
            <v>61.2044340882006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3764.7810925367899</v>
          </cell>
          <cell r="F55">
            <v>3622.7335412974098</v>
          </cell>
          <cell r="G55">
            <v>3497.9504748715899</v>
          </cell>
          <cell r="H55">
            <v>3114.44201407735</v>
          </cell>
          <cell r="I55">
            <v>2077.76580017268</v>
          </cell>
          <cell r="J55">
            <v>937.43272457865999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1.7812038837170901E-2</v>
          </cell>
          <cell r="F56">
            <v>1.78757494787701E-2</v>
          </cell>
          <cell r="G56">
            <v>1.7794170058542402E-2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3.518249176378629</v>
          </cell>
          <cell r="F57">
            <v>8.0795309592827849</v>
          </cell>
          <cell r="G57">
            <v>13.908941420939916</v>
          </cell>
          <cell r="H57">
            <v>23.508227454416208</v>
          </cell>
          <cell r="I57">
            <v>55.532335077570799</v>
          </cell>
          <cell r="J57">
            <v>114.06530797207044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2.2105597265489999E-2</v>
          </cell>
          <cell r="F58">
            <v>0.21157527542040999</v>
          </cell>
          <cell r="G58">
            <v>0.18318561935713018</v>
          </cell>
          <cell r="H58">
            <v>0.1707191101855921</v>
          </cell>
          <cell r="I58">
            <v>8.8081695492537873E-2</v>
          </cell>
          <cell r="J58">
            <v>3.8551632421889109E-2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6.26492840389853</v>
          </cell>
          <cell r="F59">
            <v>10.940503731004661</v>
          </cell>
          <cell r="G59">
            <v>9.1512445855449602</v>
          </cell>
          <cell r="H59">
            <v>7.7494957813828442</v>
          </cell>
          <cell r="I59">
            <v>2.1795984587365056</v>
          </cell>
          <cell r="J59">
            <v>0.73139340130806119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6.6170112278422399</v>
          </cell>
          <cell r="F60">
            <v>17.701353723290921</v>
          </cell>
          <cell r="G60">
            <v>154.35904028526028</v>
          </cell>
          <cell r="H60">
            <v>519.34421484982533</v>
          </cell>
          <cell r="I60">
            <v>667.07808546308672</v>
          </cell>
          <cell r="J60">
            <v>343.82314003976643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12.897778443681901</v>
          </cell>
          <cell r="F61">
            <v>19.556245373004202</v>
          </cell>
          <cell r="G61">
            <v>18.2628761362575</v>
          </cell>
          <cell r="H61">
            <v>13.190516203334571</v>
          </cell>
          <cell r="I61">
            <v>1.04547711534584</v>
          </cell>
          <cell r="J61">
            <v>0.36110711494926789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31.788174972232198</v>
          </cell>
          <cell r="G62">
            <v>48.088106602096005</v>
          </cell>
          <cell r="H62">
            <v>195.95536487801439</v>
          </cell>
          <cell r="I62">
            <v>443.1114877632192</v>
          </cell>
          <cell r="J62">
            <v>164.35839367882289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61.481193863104401</v>
          </cell>
          <cell r="F63">
            <v>128.705936984375</v>
          </cell>
          <cell r="G63">
            <v>40.117980190346501</v>
          </cell>
          <cell r="H63">
            <v>20.006482303591302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802.55586500999095</v>
          </cell>
          <cell r="F64">
            <v>545.27643031557204</v>
          </cell>
          <cell r="G64">
            <v>407.26961588995499</v>
          </cell>
          <cell r="H64">
            <v>199.78526311825399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0.19950032861586761</v>
          </cell>
          <cell r="F65">
            <v>0.23680129984054871</v>
          </cell>
          <cell r="G65">
            <v>0.19137847004388753</v>
          </cell>
          <cell r="H65">
            <v>0.15964435744434338</v>
          </cell>
          <cell r="I65">
            <v>2.1894310588774779E-2</v>
          </cell>
          <cell r="J65">
            <v>3.76925086139076E-3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3.1457915399117118</v>
          </cell>
          <cell r="F66">
            <v>3.4374595506961994</v>
          </cell>
          <cell r="G66">
            <v>3.419648193825978</v>
          </cell>
          <cell r="H66">
            <v>2.8302230087216458</v>
          </cell>
          <cell r="I66">
            <v>4.8528191944497034E-2</v>
          </cell>
          <cell r="J66">
            <v>8.4012195220777002E-3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325.84274521358282</v>
          </cell>
          <cell r="F67">
            <v>384.72096831593677</v>
          </cell>
          <cell r="G67">
            <v>456.04474183301954</v>
          </cell>
          <cell r="H67">
            <v>257.6105166138484</v>
          </cell>
          <cell r="I67">
            <v>0.16581030382012468</v>
          </cell>
          <cell r="J67">
            <v>7.2891753039244903E-2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0.23839923594529891</v>
          </cell>
          <cell r="F68">
            <v>0.29393468618694474</v>
          </cell>
          <cell r="G68">
            <v>1.425706539422273</v>
          </cell>
          <cell r="H68">
            <v>1.4320374281815702</v>
          </cell>
          <cell r="I68">
            <v>0.29402740988499043</v>
          </cell>
          <cell r="J68">
            <v>3.3338759330486599E-2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2.7235109977147438</v>
          </cell>
          <cell r="F69">
            <v>2.684187324158386</v>
          </cell>
          <cell r="G69">
            <v>5.172368959890294</v>
          </cell>
          <cell r="H69">
            <v>15.707934595258482</v>
          </cell>
          <cell r="I69">
            <v>8.8483822060449739</v>
          </cell>
          <cell r="J69">
            <v>1.5791014833457699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1.0136866817152399E-2</v>
          </cell>
          <cell r="G70">
            <v>9.5184553190230128E-2</v>
          </cell>
          <cell r="H70">
            <v>0.18524978054179347</v>
          </cell>
          <cell r="I70">
            <v>9.2095804125931116E-2</v>
          </cell>
          <cell r="J70">
            <v>1.7982851913074721E-2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1.0600143315935499E-2</v>
          </cell>
          <cell r="G71">
            <v>8.959652987801664E-2</v>
          </cell>
          <cell r="H71">
            <v>0.14294294164248517</v>
          </cell>
          <cell r="I71">
            <v>9.0858977920328196E-2</v>
          </cell>
          <cell r="J71">
            <v>2.368435547965184E-2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9.9474731280313998E-3</v>
          </cell>
          <cell r="G72">
            <v>7.3556497941805771E-2</v>
          </cell>
          <cell r="H72">
            <v>0.14237736998106909</v>
          </cell>
          <cell r="I72">
            <v>9.1149380229127497E-2</v>
          </cell>
          <cell r="J72">
            <v>2.3873661932807079E-2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1.14283475494933E-2</v>
          </cell>
          <cell r="G73">
            <v>9.3429294865493492E-2</v>
          </cell>
          <cell r="H73">
            <v>0.14780856752850235</v>
          </cell>
          <cell r="I73">
            <v>9.8102942815909672E-2</v>
          </cell>
          <cell r="J73">
            <v>2.58845122713613E-2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1.04072880220023E-2</v>
          </cell>
          <cell r="G74">
            <v>7.5185922263785371E-2</v>
          </cell>
          <cell r="H74">
            <v>0.13021345882460428</v>
          </cell>
          <cell r="I74">
            <v>8.770570541877018E-2</v>
          </cell>
          <cell r="J74">
            <v>2.5475085688032702E-2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1.41855873362979E-2</v>
          </cell>
          <cell r="G75">
            <v>0.1408755167179139</v>
          </cell>
          <cell r="H75">
            <v>0.24092146921755803</v>
          </cell>
          <cell r="I75">
            <v>0.2256202959572251</v>
          </cell>
          <cell r="J75">
            <v>7.8501276349613999E-2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1.11421113933045E-2</v>
          </cell>
          <cell r="G76">
            <v>7.568648270843252E-2</v>
          </cell>
          <cell r="H76">
            <v>0.12150609066291926</v>
          </cell>
          <cell r="I76">
            <v>9.3034844625331389E-2</v>
          </cell>
          <cell r="J76">
            <v>2.733659986883024E-2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16.885708025897401</v>
          </cell>
          <cell r="G77">
            <v>16.809066104055244</v>
          </cell>
          <cell r="H77">
            <v>4.6766961331159855</v>
          </cell>
          <cell r="I77">
            <v>0.26485684819973082</v>
          </cell>
          <cell r="J77">
            <v>3.9947292031452718E-2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1.06364164188779E-2</v>
          </cell>
          <cell r="G78">
            <v>4.5578963490831667E-2</v>
          </cell>
          <cell r="H78">
            <v>6.9661179497608569E-2</v>
          </cell>
          <cell r="I78">
            <v>5.9840390720076596E-2</v>
          </cell>
          <cell r="J78">
            <v>1.9090843887183941E-2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3.9824726780671997E-2</v>
          </cell>
          <cell r="G79">
            <v>6.6640881962579598E-2</v>
          </cell>
          <cell r="H79">
            <v>0.90802418413113062</v>
          </cell>
          <cell r="I79">
            <v>0.29086019648260159</v>
          </cell>
          <cell r="J79">
            <v>4.4289040961807899E-2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3.2243417158133003E-2</v>
          </cell>
          <cell r="G80">
            <v>4.87801814315309E-2</v>
          </cell>
          <cell r="H80">
            <v>4.9042347135725759</v>
          </cell>
          <cell r="I80">
            <v>0.24600886984632461</v>
          </cell>
          <cell r="J80">
            <v>3.1648032259297298E-2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4.35203295966055E-4</v>
          </cell>
          <cell r="G81">
            <v>1.901879683143883E-3</v>
          </cell>
          <cell r="H81">
            <v>1.245464884545225E-3</v>
          </cell>
          <cell r="I81">
            <v>2.6260046985587503E-3</v>
          </cell>
          <cell r="J81">
            <v>4.1209401031296602E-5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1410.20942012768</v>
          </cell>
          <cell r="F82">
            <v>1167.24331432741</v>
          </cell>
          <cell r="G82">
            <v>838.84975641798303</v>
          </cell>
          <cell r="H82">
            <v>356.82380027401803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4.0417995781551799E-4</v>
          </cell>
          <cell r="G83">
            <v>3.9012013365854899E-3</v>
          </cell>
          <cell r="H83">
            <v>3.4258244621717302E-3</v>
          </cell>
          <cell r="I83">
            <v>4.8046961595499598E-3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3.2635335052023149</v>
          </cell>
          <cell r="F84">
            <v>4.1796390297169941</v>
          </cell>
          <cell r="G84">
            <v>17.170972818930377</v>
          </cell>
          <cell r="H84">
            <v>36.335833905075049</v>
          </cell>
          <cell r="I84">
            <v>69.780174905858217</v>
          </cell>
          <cell r="J84">
            <v>36.198737556405973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1164.9430537452499</v>
          </cell>
          <cell r="G85">
            <v>729.31177437261294</v>
          </cell>
          <cell r="H85">
            <v>601.49127768265896</v>
          </cell>
          <cell r="I85">
            <v>1197.95965778971</v>
          </cell>
          <cell r="J85">
            <v>1197.96403491304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8.2800226908831611</v>
          </cell>
          <cell r="F86">
            <v>12.025093454751692</v>
          </cell>
          <cell r="G86">
            <v>11.065895508546301</v>
          </cell>
          <cell r="H86">
            <v>7.5161090688973529</v>
          </cell>
          <cell r="I86">
            <v>3.8542185870389156E-2</v>
          </cell>
          <cell r="J86">
            <v>1.967474476425915E-2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11.91287021707732</v>
          </cell>
          <cell r="F87">
            <v>0.26025800569279195</v>
          </cell>
          <cell r="G87">
            <v>0.28937207171958723</v>
          </cell>
          <cell r="H87">
            <v>0.2765691864756189</v>
          </cell>
          <cell r="I87">
            <v>0.10649039486568984</v>
          </cell>
          <cell r="J87">
            <v>1.9559348711372632E-2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4722.2887317884997</v>
          </cell>
          <cell r="F88">
            <v>4315.6563118917102</v>
          </cell>
          <cell r="G88">
            <v>3630.8162203994498</v>
          </cell>
          <cell r="H88">
            <v>1096.4167348568501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5.4447838222320302</v>
          </cell>
          <cell r="F89">
            <v>0.28060364339881827</v>
          </cell>
          <cell r="G89">
            <v>0.31535690678435863</v>
          </cell>
          <cell r="H89">
            <v>0.29537492298101337</v>
          </cell>
          <cell r="I89">
            <v>0.28552923190755758</v>
          </cell>
          <cell r="J89">
            <v>3.5400357703728465E-2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3823.7440974409301</v>
          </cell>
          <cell r="F90">
            <v>3569.7776514751899</v>
          </cell>
          <cell r="G90">
            <v>2530.9035652815101</v>
          </cell>
          <cell r="H90">
            <v>970.69604966325596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148.54957949667599</v>
          </cell>
          <cell r="F91">
            <v>103.110044164735</v>
          </cell>
          <cell r="G91">
            <v>70.290677403394696</v>
          </cell>
          <cell r="H91">
            <v>33.439482496409902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1.423664385840256</v>
          </cell>
          <cell r="F92">
            <v>1.6210908606856012</v>
          </cell>
          <cell r="G92">
            <v>3.0096169139954609</v>
          </cell>
          <cell r="H92">
            <v>4.2733910671201372</v>
          </cell>
          <cell r="I92">
            <v>5.4259171896933935</v>
          </cell>
          <cell r="J92">
            <v>5.9381936448839348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1.21401791926227E-2</v>
          </cell>
          <cell r="G93">
            <v>9.4964436563295701E-2</v>
          </cell>
          <cell r="H93">
            <v>5.5604071133651706E-2</v>
          </cell>
          <cell r="I93">
            <v>9.9080632899207599E-2</v>
          </cell>
          <cell r="J93">
            <v>3.9865231363141296E-2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1.11252511315018E-2</v>
          </cell>
          <cell r="G94">
            <v>7.3839880978705502E-2</v>
          </cell>
          <cell r="H94">
            <v>0.13242784305398619</v>
          </cell>
          <cell r="I94">
            <v>0.15156775372864911</v>
          </cell>
          <cell r="J94">
            <v>5.0903468668817203E-2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2.015347565670042E-2</v>
          </cell>
          <cell r="F95">
            <v>8.7299951716843155E-2</v>
          </cell>
          <cell r="G95">
            <v>14.681242493240608</v>
          </cell>
          <cell r="H95">
            <v>44.573997967749889</v>
          </cell>
          <cell r="I95">
            <v>27.106920789280469</v>
          </cell>
          <cell r="J95">
            <v>5.7154582841361198E-2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1.0048431496823501E-2</v>
          </cell>
          <cell r="G96">
            <v>1.1352751154217515</v>
          </cell>
          <cell r="H96">
            <v>2.052645477970386</v>
          </cell>
          <cell r="I96">
            <v>4.5182433526730605</v>
          </cell>
          <cell r="J96">
            <v>0.78065267216314804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8.0223840536073894</v>
          </cell>
          <cell r="F97">
            <v>9.6312026205089811</v>
          </cell>
          <cell r="G97">
            <v>17.45999448626776</v>
          </cell>
          <cell r="H97">
            <v>29.122749118571218</v>
          </cell>
          <cell r="I97">
            <v>2.9564212758085304</v>
          </cell>
          <cell r="J97">
            <v>4.2174713134428471E-2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1.34537527801164E-4</v>
          </cell>
          <cell r="G98">
            <v>2.0595144189320229E-3</v>
          </cell>
          <cell r="H98">
            <v>1.562887734564274E-3</v>
          </cell>
          <cell r="I98">
            <v>2.8960567753463498E-3</v>
          </cell>
          <cell r="J98">
            <v>4.6874678207713302E-5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45.138039127478891</v>
          </cell>
          <cell r="F99">
            <v>55.477627493679037</v>
          </cell>
          <cell r="G99">
            <v>103.546713886483</v>
          </cell>
          <cell r="H99">
            <v>183.94627593869478</v>
          </cell>
          <cell r="I99">
            <v>80.873118468693846</v>
          </cell>
          <cell r="J99">
            <v>5.8073988029592169E-2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0.32582512028333799</v>
          </cell>
          <cell r="F100">
            <v>6.2553966593414147E-3</v>
          </cell>
          <cell r="G100">
            <v>1.0287823083361068E-2</v>
          </cell>
          <cell r="H100">
            <v>3.6112615631638447E-3</v>
          </cell>
          <cell r="I100">
            <v>4.8479429229859403E-3</v>
          </cell>
          <cell r="J100">
            <v>5.8895767402615098E-5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7.7101243884054697E-3</v>
          </cell>
          <cell r="F101">
            <v>7.7360826832361101E-3</v>
          </cell>
          <cell r="G101">
            <v>7.6384836439888099E-3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1.2709542079482401</v>
          </cell>
          <cell r="F102">
            <v>1.2694154801903601</v>
          </cell>
          <cell r="G102">
            <v>1.26439923502582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107.392376967834</v>
          </cell>
          <cell r="F103">
            <v>91.724524992972505</v>
          </cell>
          <cell r="G103">
            <v>68.277980585590697</v>
          </cell>
          <cell r="H103">
            <v>32.395361565648301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36.320312634620542</v>
          </cell>
          <cell r="F105">
            <v>40.463126595050049</v>
          </cell>
          <cell r="G105">
            <v>28.937672557175084</v>
          </cell>
          <cell r="H105">
            <v>22.132930733076854</v>
          </cell>
          <cell r="I105">
            <v>0.1637888000327884</v>
          </cell>
          <cell r="J105">
            <v>1.47679659673647E-2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27.429224401076894</v>
          </cell>
          <cell r="F106">
            <v>42.589384253722855</v>
          </cell>
          <cell r="G106">
            <v>68.41717729831332</v>
          </cell>
          <cell r="H106">
            <v>101.50223659028319</v>
          </cell>
          <cell r="I106">
            <v>11.064974246629591</v>
          </cell>
          <cell r="J106">
            <v>0.33870640150459869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274.06890267183951</v>
          </cell>
          <cell r="F107">
            <v>391.64136783330014</v>
          </cell>
          <cell r="G107">
            <v>362.77715946907693</v>
          </cell>
          <cell r="H107">
            <v>303.46364944028045</v>
          </cell>
          <cell r="I107">
            <v>0.16252561110074398</v>
          </cell>
          <cell r="J107">
            <v>2.0805306654320101E-2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0.36927408201214762</v>
          </cell>
          <cell r="F108">
            <v>0.43484692265327779</v>
          </cell>
          <cell r="G108">
            <v>0.34507749377625452</v>
          </cell>
          <cell r="H108">
            <v>0.26701603374440191</v>
          </cell>
          <cell r="I108">
            <v>3.8627395288955639E-2</v>
          </cell>
          <cell r="J108">
            <v>7.4118734356934399E-3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273.50595526261822</v>
          </cell>
          <cell r="F109">
            <v>423.61069939539897</v>
          </cell>
          <cell r="G109">
            <v>417.98568817989883</v>
          </cell>
          <cell r="H109">
            <v>336.79563767953562</v>
          </cell>
          <cell r="I109">
            <v>0.1899775569078824</v>
          </cell>
          <cell r="J109">
            <v>2.3978531034130401E-2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89.2379573866112</v>
          </cell>
          <cell r="F110">
            <v>93.843127285526563</v>
          </cell>
          <cell r="G110">
            <v>69.629454821285705</v>
          </cell>
          <cell r="H110">
            <v>60.717410620295986</v>
          </cell>
          <cell r="I110">
            <v>4.9297354712844771E-2</v>
          </cell>
          <cell r="J110">
            <v>9.7101509985486004E-3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273.50229576382213</v>
          </cell>
          <cell r="F111">
            <v>322.32131154742262</v>
          </cell>
          <cell r="G111">
            <v>580.27665991251763</v>
          </cell>
          <cell r="H111">
            <v>496.08624569769398</v>
          </cell>
          <cell r="I111">
            <v>16.306506377236069</v>
          </cell>
          <cell r="J111">
            <v>0.159644121457376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368.09733333207271</v>
          </cell>
          <cell r="F112">
            <v>390.41408920437482</v>
          </cell>
          <cell r="G112">
            <v>386.65832519139479</v>
          </cell>
          <cell r="H112">
            <v>295.32556473890043</v>
          </cell>
          <cell r="I112">
            <v>5.3287494977075751E-2</v>
          </cell>
          <cell r="J112">
            <v>1.05798846029361E-2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142.1119978579265</v>
          </cell>
          <cell r="F113">
            <v>162.03579047003637</v>
          </cell>
          <cell r="G113">
            <v>159.03314940514051</v>
          </cell>
          <cell r="H113">
            <v>122.44046989071867</v>
          </cell>
          <cell r="I113">
            <v>3.5838572353751208E-2</v>
          </cell>
          <cell r="J113">
            <v>7.29403668756738E-3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6.0449469715432702</v>
          </cell>
          <cell r="F114">
            <v>1.8309154031845001</v>
          </cell>
          <cell r="G114">
            <v>3.94505933484843</v>
          </cell>
          <cell r="H114">
            <v>1.97064452314616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15.510287530227099</v>
          </cell>
          <cell r="G115">
            <v>15.244339688150779</v>
          </cell>
          <cell r="H115">
            <v>0.2188299246456315</v>
          </cell>
          <cell r="I115">
            <v>0.2084948497242837</v>
          </cell>
          <cell r="J115">
            <v>8.1342272371672149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0.29569741248548498</v>
          </cell>
          <cell r="G116">
            <v>0.32959787066022339</v>
          </cell>
          <cell r="H116">
            <v>0.38728279891719197</v>
          </cell>
          <cell r="I116">
            <v>0.13637243215013919</v>
          </cell>
          <cell r="J116">
            <v>5.1847019607571099E-2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9.0369978005236096</v>
          </cell>
          <cell r="G117">
            <v>9.0631701639943358</v>
          </cell>
          <cell r="H117">
            <v>5.4804472647977249</v>
          </cell>
          <cell r="I117">
            <v>24.97883315540507</v>
          </cell>
          <cell r="J117">
            <v>5.6571560838856723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3.3341154381890354</v>
          </cell>
          <cell r="F118">
            <v>3.9282759715302191</v>
          </cell>
          <cell r="G118">
            <v>2.8022198018026301</v>
          </cell>
          <cell r="H118">
            <v>3.9023285954411264</v>
          </cell>
          <cell r="I118">
            <v>1.5611565143993442</v>
          </cell>
          <cell r="J118">
            <v>0.25646373531121391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6.8805315981043896E-4</v>
          </cell>
          <cell r="G119">
            <v>2.4262363492526381E-3</v>
          </cell>
          <cell r="H119">
            <v>2.23711066843521E-3</v>
          </cell>
          <cell r="I119">
            <v>3.7409478594723003E-3</v>
          </cell>
          <cell r="J119">
            <v>1.50214639504559E-4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29.0222508433359</v>
          </cell>
          <cell r="F120">
            <v>20.304365382377998</v>
          </cell>
          <cell r="G120">
            <v>2.88523390035498E-2</v>
          </cell>
          <cell r="H120">
            <v>1.67269803466119E-3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10.22519040598208</v>
          </cell>
          <cell r="F121">
            <v>15.172611278116506</v>
          </cell>
          <cell r="G121">
            <v>70.531645956600741</v>
          </cell>
          <cell r="H121">
            <v>61.40685430623035</v>
          </cell>
          <cell r="I121">
            <v>3.6327893600167642</v>
          </cell>
          <cell r="J121">
            <v>4.7560220181119495E-2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2.9339131827508603E-4</v>
          </cell>
          <cell r="G122">
            <v>299.68505362589099</v>
          </cell>
          <cell r="H122">
            <v>350.63145552467898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2.33954764000685E-3</v>
          </cell>
          <cell r="F123">
            <v>1.9190296106028688E-2</v>
          </cell>
          <cell r="G123">
            <v>9.6867507871816444E-2</v>
          </cell>
          <cell r="H123">
            <v>0.13108455746849826</v>
          </cell>
          <cell r="I123">
            <v>0.57753064626800421</v>
          </cell>
          <cell r="J123">
            <v>0.1699235490994252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7.6056931960840473</v>
          </cell>
          <cell r="F124">
            <v>109.03472869067632</v>
          </cell>
          <cell r="G124">
            <v>103.06130621204642</v>
          </cell>
          <cell r="H124">
            <v>82.500836118078865</v>
          </cell>
          <cell r="I124">
            <v>6.2699362289969279E-2</v>
          </cell>
          <cell r="J124">
            <v>1.8263480515661658E-2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0.19937505508607062</v>
          </cell>
          <cell r="F125">
            <v>49.314252937618342</v>
          </cell>
          <cell r="G125">
            <v>116.16492222765457</v>
          </cell>
          <cell r="H125">
            <v>98.624438468165351</v>
          </cell>
          <cell r="I125">
            <v>4.3906512756672962</v>
          </cell>
          <cell r="J125">
            <v>4.6728443376548606E-2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6.2712283231596047</v>
          </cell>
          <cell r="F126">
            <v>9.6125221818288225</v>
          </cell>
          <cell r="G126">
            <v>9.1880331996610156</v>
          </cell>
          <cell r="H126">
            <v>7.8056633646821689</v>
          </cell>
          <cell r="I126">
            <v>7.7049574637138657E-2</v>
          </cell>
          <cell r="J126">
            <v>2.4337261824969099E-2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2.1163648456134241</v>
          </cell>
          <cell r="F127">
            <v>3.3291511854254972</v>
          </cell>
          <cell r="G127">
            <v>3.1971858698678579</v>
          </cell>
          <cell r="H127">
            <v>2.411326763761835</v>
          </cell>
          <cell r="I127">
            <v>5.9797291031239985E-2</v>
          </cell>
          <cell r="J127">
            <v>1.8056888019582912E-2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2.5856598353024887</v>
          </cell>
          <cell r="F128">
            <v>11.08492002061725</v>
          </cell>
          <cell r="G128">
            <v>10.489045777316722</v>
          </cell>
          <cell r="H128">
            <v>8.5244033177998464</v>
          </cell>
          <cell r="I128">
            <v>7.3473367733582623E-2</v>
          </cell>
          <cell r="J128">
            <v>2.4062424981042801E-2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386.435644069457</v>
          </cell>
          <cell r="G129">
            <v>542.25807868912398</v>
          </cell>
          <cell r="H129">
            <v>784.55761985931201</v>
          </cell>
          <cell r="I129">
            <v>790.61720463881898</v>
          </cell>
          <cell r="J129">
            <v>195.12017143201339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380.92032625049893</v>
          </cell>
          <cell r="F130">
            <v>0.19725443302516729</v>
          </cell>
          <cell r="G130">
            <v>0.27911805660750338</v>
          </cell>
          <cell r="H130">
            <v>0.20874536306771141</v>
          </cell>
          <cell r="I130">
            <v>5.9373983615437699E-2</v>
          </cell>
          <cell r="J130">
            <v>2.1094527734273838E-2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1.27784322837851E-3</v>
          </cell>
          <cell r="F131">
            <v>0.32236283608822702</v>
          </cell>
          <cell r="G131">
            <v>0.24940803698000302</v>
          </cell>
          <cell r="H131">
            <v>0.21876809965214142</v>
          </cell>
          <cell r="I131">
            <v>8.6163876837946324E-2</v>
          </cell>
          <cell r="J131">
            <v>3.8041578754742518E-2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3.0903229118181802E-4</v>
          </cell>
          <cell r="F132">
            <v>6.6926384454388199E-2</v>
          </cell>
          <cell r="G132">
            <v>0.28266269760290597</v>
          </cell>
          <cell r="H132">
            <v>0.4043894425385044</v>
          </cell>
          <cell r="I132">
            <v>6.2951907346452991</v>
          </cell>
          <cell r="J132">
            <v>2.0436149933609933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6.9666357776907804E-3</v>
          </cell>
          <cell r="F133">
            <v>0.31274716903941702</v>
          </cell>
          <cell r="G133">
            <v>72.497412440813804</v>
          </cell>
          <cell r="H133">
            <v>332.70935750870535</v>
          </cell>
          <cell r="I133">
            <v>464.3626209320613</v>
          </cell>
          <cell r="J133">
            <v>233.90493492734757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8.3054093661143593</v>
          </cell>
          <cell r="F134">
            <v>1.1163133878255691</v>
          </cell>
          <cell r="G134">
            <v>6.1506774360882641</v>
          </cell>
          <cell r="H134">
            <v>22.432148404398298</v>
          </cell>
          <cell r="I134">
            <v>13.7047725946456</v>
          </cell>
          <cell r="J134">
            <v>2.8719490456850561E-2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0.418382091084676</v>
          </cell>
          <cell r="F135">
            <v>58.246137126569799</v>
          </cell>
          <cell r="G135">
            <v>53.149653320541681</v>
          </cell>
          <cell r="H135">
            <v>37.911111820883349</v>
          </cell>
          <cell r="I135">
            <v>1.1728852937551955</v>
          </cell>
          <cell r="J135">
            <v>0.39901065121863721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38.064573308844601</v>
          </cell>
          <cell r="F136">
            <v>29.086920627868817</v>
          </cell>
          <cell r="G136">
            <v>35.374977381519322</v>
          </cell>
          <cell r="H136">
            <v>42.659104177117591</v>
          </cell>
          <cell r="I136">
            <v>14.751114393818696</v>
          </cell>
          <cell r="J136">
            <v>3.5182350960387625E-2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11.573410043524429</v>
          </cell>
          <cell r="F137">
            <v>9.2437322089438059</v>
          </cell>
          <cell r="G137">
            <v>9.9374538374343597</v>
          </cell>
          <cell r="H137">
            <v>4.8456357308997866</v>
          </cell>
          <cell r="I137">
            <v>3.7267550191617587</v>
          </cell>
          <cell r="J137">
            <v>2.4023851097096049E-2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1.0087837952985153</v>
          </cell>
          <cell r="F138">
            <v>5.1168380567145908E-3</v>
          </cell>
          <cell r="G138">
            <v>8.8546902516628868E-3</v>
          </cell>
          <cell r="H138">
            <v>2.0785214129193158E-3</v>
          </cell>
          <cell r="I138">
            <v>3.45073544784059E-3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1.18853163474493E-2</v>
          </cell>
          <cell r="G139">
            <v>0.20527834273910378</v>
          </cell>
          <cell r="H139">
            <v>6.2612273562826698E-2</v>
          </cell>
          <cell r="I139">
            <v>8.814919887426334E-2</v>
          </cell>
          <cell r="J139">
            <v>0.14798184701441738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1.3112515435062999E-2</v>
          </cell>
          <cell r="G140">
            <v>0.1117121876003815</v>
          </cell>
          <cell r="H140">
            <v>0.16248695279873582</v>
          </cell>
          <cell r="I140">
            <v>0.10344771383330489</v>
          </cell>
          <cell r="J140">
            <v>4.8840754811282611E-2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0.44176987190518002</v>
          </cell>
          <cell r="F141">
            <v>0.44075687889068299</v>
          </cell>
          <cell r="G141">
            <v>0.43744074249318798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1.45712268541955E-2</v>
          </cell>
          <cell r="G142">
            <v>5.5442841319419047</v>
          </cell>
          <cell r="H142">
            <v>5.7147285133412433</v>
          </cell>
          <cell r="I142">
            <v>12.800037416047221</v>
          </cell>
          <cell r="J142">
            <v>1.6384270265699874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2.1423630152733801E-4</v>
          </cell>
          <cell r="G143">
            <v>2.996056364094194E-3</v>
          </cell>
          <cell r="H143">
            <v>2.7496792175019198E-3</v>
          </cell>
          <cell r="I143">
            <v>4.0653222385001603E-3</v>
          </cell>
          <cell r="J143">
            <v>2.1793609770184901E-4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14999.043985312999</v>
          </cell>
          <cell r="F144">
            <v>14370.171222609401</v>
          </cell>
          <cell r="G144">
            <v>12790.8157841137</v>
          </cell>
          <cell r="H144">
            <v>8449.2717977890898</v>
          </cell>
          <cell r="I144">
            <v>4095.35543606897</v>
          </cell>
          <cell r="J144">
            <v>2438.2180519235399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-832.94584596605296</v>
          </cell>
          <cell r="J145">
            <v>-1140.92697158382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330.01208685215698</v>
          </cell>
          <cell r="F146">
            <v>321.17929851151098</v>
          </cell>
          <cell r="G146">
            <v>0.75088137639131003</v>
          </cell>
          <cell r="H146">
            <v>4.8726974986178298E-2</v>
          </cell>
          <cell r="I146">
            <v>7.9987859938576794E-2</v>
          </cell>
          <cell r="J146">
            <v>2.18916137457821E-2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-0.74755141721974305</v>
          </cell>
          <cell r="J147">
            <v>-141.09490499380499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-929.13617882167398</v>
          </cell>
          <cell r="J148">
            <v>-1088.6143847974399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310.997574402211</v>
          </cell>
          <cell r="F149">
            <v>94.720125831170407</v>
          </cell>
          <cell r="G149">
            <v>130.94898562023599</v>
          </cell>
          <cell r="H149">
            <v>32.964240765708503</v>
          </cell>
          <cell r="I149">
            <v>27.852948487300399</v>
          </cell>
          <cell r="J149">
            <v>3.5586991702756199E-2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689.09212145959395</v>
          </cell>
          <cell r="F150">
            <v>646.67912008877795</v>
          </cell>
          <cell r="G150">
            <v>594.11974863336297</v>
          </cell>
          <cell r="H150">
            <v>515.99621749781295</v>
          </cell>
          <cell r="I150">
            <v>236.26332535514899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-317.01398769427402</v>
          </cell>
          <cell r="J151">
            <v>-715.12725913052896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-0.96044890036476704</v>
          </cell>
          <cell r="J152">
            <v>-0.84995847395221902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8675.3183347373397</v>
          </cell>
          <cell r="F153">
            <v>8089.4322685510697</v>
          </cell>
          <cell r="G153">
            <v>6533.7946481676699</v>
          </cell>
          <cell r="H153">
            <v>4522.0876287637102</v>
          </cell>
          <cell r="I153">
            <v>2904.2002612946198</v>
          </cell>
          <cell r="J153">
            <v>765.30156943616498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2093.65706289223</v>
          </cell>
          <cell r="I154">
            <v>2077.4128476068199</v>
          </cell>
          <cell r="J154">
            <v>2063.7485567362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26.944200933874399</v>
          </cell>
          <cell r="F155">
            <v>161.56914332591401</v>
          </cell>
          <cell r="G155">
            <v>1.47164862195665</v>
          </cell>
          <cell r="H155">
            <v>0.34159909415157602</v>
          </cell>
          <cell r="I155">
            <v>0.55596549803416195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16.060781687554499</v>
          </cell>
          <cell r="F156">
            <v>15.448668019890199</v>
          </cell>
          <cell r="G156">
            <v>338.82250324962899</v>
          </cell>
          <cell r="H156">
            <v>409.96724943234699</v>
          </cell>
          <cell r="I156">
            <v>87.526658088384195</v>
          </cell>
          <cell r="J156">
            <v>123.755040099928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1522.55571727386</v>
          </cell>
          <cell r="F157">
            <v>1361.5408277046699</v>
          </cell>
          <cell r="G157">
            <v>1550.7422700074101</v>
          </cell>
          <cell r="H157">
            <v>1712.25062218022</v>
          </cell>
          <cell r="I157">
            <v>1618.2374448047401</v>
          </cell>
          <cell r="J157">
            <v>875.94145299621403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2652.0813589479799</v>
          </cell>
          <cell r="F158">
            <v>2731.8203494262898</v>
          </cell>
          <cell r="G158">
            <v>2710.3520383404102</v>
          </cell>
          <cell r="H158">
            <v>2617.8531891319899</v>
          </cell>
          <cell r="I158">
            <v>2323.2354969853</v>
          </cell>
          <cell r="J158">
            <v>1329.8754540930499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213.780453714949</v>
          </cell>
          <cell r="F159">
            <v>3.4927555800758403E-2</v>
          </cell>
          <cell r="G159">
            <v>9.7313411087504603E-2</v>
          </cell>
          <cell r="H159">
            <v>4.8464151325048201E-2</v>
          </cell>
          <cell r="I159">
            <v>8.7795614475892403E-2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-4.4509008337943199E-3</v>
          </cell>
          <cell r="J160">
            <v>-6.0589286059604796E-3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2267.7886512690802</v>
          </cell>
          <cell r="F161">
            <v>2050.2251505628401</v>
          </cell>
          <cell r="G161">
            <v>1985.12150228923</v>
          </cell>
          <cell r="H161">
            <v>1431.50478189449</v>
          </cell>
          <cell r="I161">
            <v>468.24392150169598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9.2700760410536507</v>
          </cell>
          <cell r="F162">
            <v>9.2700211897611293</v>
          </cell>
          <cell r="G162">
            <v>0.17596693860738299</v>
          </cell>
          <cell r="H162">
            <v>8.79673162745091E-2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-48.909157568197202</v>
          </cell>
          <cell r="J163">
            <v>-1679.1516184104801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4514.4820333232001</v>
          </cell>
          <cell r="F164">
            <v>3846.52555174588</v>
          </cell>
          <cell r="G164">
            <v>3296.1453771194001</v>
          </cell>
          <cell r="H164">
            <v>3170.36658469636</v>
          </cell>
          <cell r="I164">
            <v>1905.7086554157199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5887.1433086889501</v>
          </cell>
          <cell r="F165">
            <v>5816.3589931251799</v>
          </cell>
          <cell r="G165">
            <v>5434.4584740262599</v>
          </cell>
          <cell r="H165">
            <v>3054.0352578326901</v>
          </cell>
          <cell r="I165">
            <v>426.52027177372099</v>
          </cell>
          <cell r="J165">
            <v>59.318755154993397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-0.69192020334041504</v>
          </cell>
          <cell r="J166">
            <v>-2874.2575432762601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-0.14465608057582899</v>
          </cell>
          <cell r="J167">
            <v>-1031.8742797863599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1068.1290424819799</v>
          </cell>
          <cell r="F168">
            <v>1094.4819501110901</v>
          </cell>
          <cell r="G168">
            <v>1024.6412784065701</v>
          </cell>
          <cell r="H168">
            <v>1013.19801322075</v>
          </cell>
          <cell r="I168">
            <v>996.69843205746395</v>
          </cell>
          <cell r="J168">
            <v>986.58521034263799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-4.80875534937346E-2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-1.2513320337524799E-2</v>
          </cell>
          <cell r="J170">
            <v>-1.5441210201529099E-2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-0.47348745567865103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-1.9930290920166802E-3</v>
          </cell>
          <cell r="J172">
            <v>-9.5622216534547197E-4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186.47078608831501</v>
          </cell>
          <cell r="I173">
            <v>156.090007723242</v>
          </cell>
          <cell r="J173">
            <v>1.48457011431568E-5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2101.8107533184402</v>
          </cell>
          <cell r="F174">
            <v>1815.46790301188</v>
          </cell>
          <cell r="G174">
            <v>1822.14845695603</v>
          </cell>
          <cell r="H174">
            <v>1232.3026066902601</v>
          </cell>
          <cell r="I174">
            <v>602.73648557884701</v>
          </cell>
          <cell r="J174">
            <v>150.48487391137701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-4.6030775429303696E-3</v>
          </cell>
          <cell r="J175">
            <v>-2.2983053575856699E-2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-1.36520121671353E-2</v>
          </cell>
          <cell r="J176">
            <v>-1.38981188525621E-2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2236.6411352560799</v>
          </cell>
          <cell r="F177">
            <v>2235.40326644178</v>
          </cell>
          <cell r="G177">
            <v>2268.7818452995198</v>
          </cell>
          <cell r="H177">
            <v>2238.5108688421901</v>
          </cell>
          <cell r="I177">
            <v>2266.0989350935101</v>
          </cell>
          <cell r="J177">
            <v>2317.3897049164598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34692.217685545402</v>
          </cell>
          <cell r="F178">
            <v>32503.470378600301</v>
          </cell>
          <cell r="G178">
            <v>29929.446636323199</v>
          </cell>
          <cell r="H178">
            <v>24231.691867465801</v>
          </cell>
          <cell r="I178">
            <v>13966.984879445799</v>
          </cell>
          <cell r="J178">
            <v>1.11435371267476E-4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-0.28230392424761902</v>
          </cell>
          <cell r="I179">
            <v>-0.41753935003027198</v>
          </cell>
          <cell r="J179">
            <v>-0.85815606534326105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988.74840422649743</v>
          </cell>
          <cell r="J180">
            <v>5943.0601152417594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988.74840422649743</v>
          </cell>
          <cell r="J181">
            <v>5943.0601152417594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-38.513958228640512</v>
          </cell>
          <cell r="J182">
            <v>6.2198109044409868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833.33316836325173</v>
          </cell>
          <cell r="J183">
            <v>1904.7618936679623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833.33316836325173</v>
          </cell>
          <cell r="J184">
            <v>1904.7618936679623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6492.1712583117551</v>
          </cell>
          <cell r="F185">
            <v>5988.8563691531408</v>
          </cell>
          <cell r="G185">
            <v>5544.0271498447028</v>
          </cell>
          <cell r="H185">
            <v>4855.2510914273671</v>
          </cell>
          <cell r="I185">
            <v>3913.2788740726878</v>
          </cell>
          <cell r="J185">
            <v>3200.840568524523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7175.8334683122375</v>
          </cell>
          <cell r="F186">
            <v>6587.6159223619234</v>
          </cell>
          <cell r="G186">
            <v>6006.6733823984096</v>
          </cell>
          <cell r="H186">
            <v>5788.3077411446193</v>
          </cell>
          <cell r="I186">
            <v>4228.9441524010244</v>
          </cell>
          <cell r="J186">
            <v>1329.8754900914462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14658.098774537271</v>
          </cell>
          <cell r="F187">
            <v>14022.036166943815</v>
          </cell>
          <cell r="G187">
            <v>12439.701694427647</v>
          </cell>
          <cell r="H187">
            <v>8169.8205279156509</v>
          </cell>
          <cell r="I187">
            <v>3572.0432846018816</v>
          </cell>
          <cell r="J187">
            <v>948.37538005313547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2574.5829105921657</v>
          </cell>
          <cell r="F188">
            <v>2491.692535598866</v>
          </cell>
          <cell r="G188">
            <v>2401.2024795417137</v>
          </cell>
          <cell r="H188">
            <v>2271.8167087020524</v>
          </cell>
          <cell r="I188">
            <v>2294.507849078841</v>
          </cell>
          <cell r="J188">
            <v>2317.425392163324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3790.3443685429393</v>
          </cell>
          <cell r="F189">
            <v>3411.7659782675091</v>
          </cell>
          <cell r="G189">
            <v>3535.8637722966414</v>
          </cell>
          <cell r="H189">
            <v>3143.7554040747104</v>
          </cell>
          <cell r="I189">
            <v>2086.4813663064383</v>
          </cell>
          <cell r="J189">
            <v>875.94148898366734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2574.5829105921657</v>
          </cell>
          <cell r="F190">
            <v>2491.692535598866</v>
          </cell>
          <cell r="G190">
            <v>2401.2024795417137</v>
          </cell>
          <cell r="H190">
            <v>2271.8167087020524</v>
          </cell>
          <cell r="I190">
            <v>531.00025508951512</v>
          </cell>
          <cell r="J190">
            <v>-2927.4613798282485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-2.7321133241756747E-2</v>
          </cell>
          <cell r="J191">
            <v>-0.54907075996426247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6492.1712583117551</v>
          </cell>
          <cell r="F192">
            <v>5988.8563691531408</v>
          </cell>
          <cell r="G192">
            <v>5544.0271498447028</v>
          </cell>
          <cell r="H192">
            <v>4855.2512177536719</v>
          </cell>
          <cell r="I192">
            <v>3546.2538867155422</v>
          </cell>
          <cell r="J192">
            <v>-226.15849169595617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43757.784949200337</v>
          </cell>
          <cell r="F193">
            <v>40982.515877077261</v>
          </cell>
          <cell r="G193">
            <v>37872.698107895543</v>
          </cell>
          <cell r="H193">
            <v>31356.019399720153</v>
          </cell>
          <cell r="I193">
            <v>20172.482347132689</v>
          </cell>
          <cell r="J193">
            <v>5518.2893775319244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4.4178423412148099E-5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988.74840422650198</v>
          </cell>
          <cell r="J196">
            <v>5943.0601152417503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-1.12221167380262E-6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2093.657062892235</v>
          </cell>
          <cell r="I198">
            <v>2077.4128476068158</v>
          </cell>
          <cell r="J198">
            <v>2063.7485567361996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2093.657062892235</v>
          </cell>
          <cell r="I199">
            <v>2077.4128476068158</v>
          </cell>
          <cell r="J199">
            <v>2063.7485567361996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899.55229618475801</v>
          </cell>
          <cell r="J200">
            <v>1208.0010869781499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0.88476211795191395</v>
          </cell>
          <cell r="J201">
            <v>159.85823974720699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1043.9732346311</v>
          </cell>
          <cell r="J202">
            <v>1223.1622301094901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114.383385379488</v>
          </cell>
          <cell r="F203">
            <v>94.174723634154304</v>
          </cell>
          <cell r="G203">
            <v>152.25123069800799</v>
          </cell>
          <cell r="H203">
            <v>30.1968017812566</v>
          </cell>
          <cell r="I203">
            <v>3.00197427498117</v>
          </cell>
          <cell r="J203">
            <v>6.8560607161031904E-3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2783.98891244484</v>
          </cell>
          <cell r="F204">
            <v>2574.9236367201902</v>
          </cell>
          <cell r="G204">
            <v>2613.3702389320702</v>
          </cell>
          <cell r="H204">
            <v>2556.3793983651499</v>
          </cell>
          <cell r="I204">
            <v>1451.6395636755999</v>
          </cell>
          <cell r="J204">
            <v>995.53865878569195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207.52393686230201</v>
          </cell>
          <cell r="F205">
            <v>0.140997966769497</v>
          </cell>
          <cell r="G205">
            <v>1.7002770292765299</v>
          </cell>
          <cell r="H205">
            <v>2.29068016011467</v>
          </cell>
          <cell r="I205">
            <v>2.0175187982877398</v>
          </cell>
          <cell r="J205">
            <v>9.9854878580611303E-2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1689.29335806731</v>
          </cell>
          <cell r="F206">
            <v>1895.88417682349</v>
          </cell>
          <cell r="G206">
            <v>1924.19473233034</v>
          </cell>
          <cell r="H206">
            <v>1920.6436199770601</v>
          </cell>
          <cell r="I206">
            <v>1137.0477261430101</v>
          </cell>
          <cell r="J206">
            <v>1208.0851692020899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0.95617428518155601</v>
          </cell>
          <cell r="J207">
            <v>0.15492939493902499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15.876219855868801</v>
          </cell>
          <cell r="F208">
            <v>158.610711644758</v>
          </cell>
          <cell r="G208">
            <v>0.101284692197392</v>
          </cell>
          <cell r="H208">
            <v>4.3373616643356101E-2</v>
          </cell>
          <cell r="I208">
            <v>2.4734782981578399E-2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15.147749906415401</v>
          </cell>
          <cell r="J209">
            <v>9.2126987679295702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9.0068383549489699</v>
          </cell>
          <cell r="F210">
            <v>0.119188499303684</v>
          </cell>
          <cell r="G210">
            <v>0.68041025501507801</v>
          </cell>
          <cell r="H210">
            <v>0.12630612424440199</v>
          </cell>
          <cell r="I210">
            <v>0.31898454254598402</v>
          </cell>
          <cell r="J210">
            <v>6.3513281396440895E-4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0.109902925194828</v>
          </cell>
          <cell r="G211">
            <v>0.82719546828568402</v>
          </cell>
          <cell r="H211">
            <v>0.39993851281096399</v>
          </cell>
          <cell r="I211">
            <v>5.9991030582419196</v>
          </cell>
          <cell r="J211">
            <v>9.9678484018265401E-2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1.61114316681279</v>
          </cell>
          <cell r="F212">
            <v>0.141481308360036</v>
          </cell>
          <cell r="G212">
            <v>0.66600653969375101</v>
          </cell>
          <cell r="H212">
            <v>0.16684536228227301</v>
          </cell>
          <cell r="I212">
            <v>0.205159697738235</v>
          </cell>
          <cell r="J212">
            <v>5.7651981472423496E-4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4821.6837941315798</v>
          </cell>
          <cell r="F213">
            <v>4724.1048195222202</v>
          </cell>
          <cell r="G213">
            <v>4693.7913759448802</v>
          </cell>
          <cell r="H213">
            <v>4510.2469638995599</v>
          </cell>
          <cell r="I213">
            <v>4560.7689820987898</v>
          </cell>
          <cell r="J213">
            <v>4804.2206140614398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108.31381190763101</v>
          </cell>
          <cell r="F214">
            <v>14.527004612631499</v>
          </cell>
          <cell r="G214">
            <v>8.1777117252074092</v>
          </cell>
          <cell r="H214">
            <v>6.5314127028698401</v>
          </cell>
          <cell r="I214">
            <v>3.8286910393739602</v>
          </cell>
          <cell r="J214">
            <v>1.5091359511192199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2005.1531475772999</v>
          </cell>
          <cell r="F215">
            <v>1795.1666627101599</v>
          </cell>
          <cell r="G215">
            <v>1968.0869702556199</v>
          </cell>
          <cell r="H215">
            <v>1382.24778514834</v>
          </cell>
          <cell r="I215">
            <v>839.72062771193998</v>
          </cell>
          <cell r="J215">
            <v>389.47131928816299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414.92479192229803</v>
          </cell>
          <cell r="J216">
            <v>986.45287597482297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655.76791895856002</v>
          </cell>
          <cell r="F217">
            <v>584.63557785967805</v>
          </cell>
          <cell r="G217">
            <v>583.17080375844</v>
          </cell>
          <cell r="H217">
            <v>477.81209582089002</v>
          </cell>
          <cell r="I217">
            <v>249.08820884325399</v>
          </cell>
          <cell r="J217">
            <v>18.087895430700001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1.10997381164469</v>
          </cell>
          <cell r="J218">
            <v>0.96523723865858202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5.8351405914911898E-2</v>
          </cell>
          <cell r="I219">
            <v>0.369426849050213</v>
          </cell>
          <cell r="J219">
            <v>6.2952938013802806E-2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330.01208685215698</v>
          </cell>
          <cell r="F220">
            <v>321.17929851151098</v>
          </cell>
          <cell r="G220">
            <v>0.75088137639131003</v>
          </cell>
          <cell r="H220">
            <v>4.8726974986178298E-2</v>
          </cell>
          <cell r="I220">
            <v>7.9987859938576794E-2</v>
          </cell>
          <cell r="J220">
            <v>2.18916137457821E-2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21.8155610078616</v>
          </cell>
          <cell r="F221">
            <v>51.243479989549101</v>
          </cell>
          <cell r="G221">
            <v>1.0459449697146199</v>
          </cell>
          <cell r="H221">
            <v>47.820701956472398</v>
          </cell>
          <cell r="I221">
            <v>1.50685300398762</v>
          </cell>
          <cell r="J221">
            <v>0.189796765905482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723.658221508623</v>
          </cell>
          <cell r="F222">
            <v>749.83706788640802</v>
          </cell>
          <cell r="G222">
            <v>520.44655334193203</v>
          </cell>
          <cell r="H222">
            <v>514.63417735743201</v>
          </cell>
          <cell r="I222">
            <v>506.25258806358198</v>
          </cell>
          <cell r="J222">
            <v>5.1674276256807698E-2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0.265107431465955</v>
          </cell>
          <cell r="H223">
            <v>0.19844141133856699</v>
          </cell>
          <cell r="I223">
            <v>0.24207442337971999</v>
          </cell>
          <cell r="J223">
            <v>0.14855435408175799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344.47082097335903</v>
          </cell>
          <cell r="F224">
            <v>344.64586690945703</v>
          </cell>
          <cell r="G224">
            <v>504.19570974959203</v>
          </cell>
          <cell r="H224">
            <v>498.564820548272</v>
          </cell>
          <cell r="I224">
            <v>75.525325260815293</v>
          </cell>
          <cell r="J224">
            <v>8.6620989767597398E-2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210.21007099914999</v>
          </cell>
          <cell r="F225">
            <v>3.43442249144724E-2</v>
          </cell>
          <cell r="G225">
            <v>9.5688163713740407E-2</v>
          </cell>
          <cell r="H225">
            <v>4.7654743518020397E-2</v>
          </cell>
          <cell r="I225">
            <v>8.6329325397538806E-2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4399.4016397846399</v>
          </cell>
          <cell r="F226">
            <v>3861.2693027043001</v>
          </cell>
          <cell r="G226">
            <v>3586.2353707720799</v>
          </cell>
          <cell r="H226">
            <v>2927.9641680700302</v>
          </cell>
          <cell r="I226">
            <v>2092.7348781146602</v>
          </cell>
          <cell r="J226">
            <v>1397.04795482124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7.0720270898226902E-7</v>
          </cell>
          <cell r="I4">
            <v>9.7374768033153298E-7</v>
          </cell>
          <cell r="J4">
            <v>5.59719718672869E-5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1.8153885549433001E-5</v>
          </cell>
          <cell r="J5">
            <v>1.8826374576975E-7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2.61413147327605E-6</v>
          </cell>
          <cell r="I6">
            <v>1.81331058145667E-6</v>
          </cell>
          <cell r="J6">
            <v>1.20264175732347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9.930778151105799E-7</v>
          </cell>
          <cell r="I7">
            <v>1.3031149773068301E-4</v>
          </cell>
          <cell r="J7">
            <v>2.2764069090121002E-6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1.1832353712253301E-6</v>
          </cell>
          <cell r="F8">
            <v>2.67481693730615E-7</v>
          </cell>
          <cell r="G8">
            <v>3.4271563035818299E-7</v>
          </cell>
          <cell r="H8">
            <v>4.4846956934245898E-7</v>
          </cell>
          <cell r="I8">
            <v>9.0604224359101302E-7</v>
          </cell>
          <cell r="J8">
            <v>1.52282462441179E-6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1.42399130930112E-3</v>
          </cell>
          <cell r="J9">
            <v>6.9026359183568701E-6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4.0973254746872198E-3</v>
          </cell>
          <cell r="F10">
            <v>2.9287584570242601E-4</v>
          </cell>
          <cell r="G10">
            <v>6.4479553957071298E-7</v>
          </cell>
          <cell r="H10">
            <v>7.2850626536311802E-2</v>
          </cell>
          <cell r="I10">
            <v>1.43909097191383E-2</v>
          </cell>
          <cell r="J10">
            <v>6.7274749653041199E-2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2.44089251386091E-7</v>
          </cell>
          <cell r="F11">
            <v>2.5896774995876298E-7</v>
          </cell>
          <cell r="G11">
            <v>3.1297247519389601E-7</v>
          </cell>
          <cell r="H11">
            <v>3.8639914935000497E-7</v>
          </cell>
          <cell r="I11">
            <v>1.3048685760934101E-6</v>
          </cell>
          <cell r="J11">
            <v>5.9089683008184998E-4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1.4310983332683901E-2</v>
          </cell>
          <cell r="F12">
            <v>0.125109675240938</v>
          </cell>
          <cell r="G12">
            <v>3.6676326065278003E-7</v>
          </cell>
          <cell r="H12">
            <v>4.62610823872382E-7</v>
          </cell>
          <cell r="I12">
            <v>6.9553410740472402E-2</v>
          </cell>
          <cell r="J12">
            <v>0.16834425607213099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1.8497613980438501E-5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9.2290720616178795E-8</v>
          </cell>
          <cell r="F14">
            <v>6.6255073850546804E-8</v>
          </cell>
          <cell r="G14">
            <v>1.0108899654502101E-7</v>
          </cell>
          <cell r="H14">
            <v>9.2807084722424705E-8</v>
          </cell>
          <cell r="I14">
            <v>1.4860174637279699E-7</v>
          </cell>
          <cell r="J14">
            <v>3.2193896503677001E-7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5.6217174568194803E-6</v>
          </cell>
          <cell r="I15">
            <v>1.0126451716966901E-2</v>
          </cell>
          <cell r="J15">
            <v>0.55646276800108097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1.4691952670005501E-6</v>
          </cell>
          <cell r="I16">
            <v>4.6478735465847097E-2</v>
          </cell>
          <cell r="J16">
            <v>2.7660236447176102E-6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1.2657992505515801E-6</v>
          </cell>
          <cell r="I17">
            <v>2.61429686190362E-2</v>
          </cell>
          <cell r="J17">
            <v>1.4394635887654501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4.8474421932004101E-7</v>
          </cell>
          <cell r="F18">
            <v>9.5808053300388602E-8</v>
          </cell>
          <cell r="G18">
            <v>1.3500294181665901E-7</v>
          </cell>
          <cell r="H18">
            <v>1.5267692355570901E-7</v>
          </cell>
          <cell r="I18">
            <v>3.0684910975778201E-7</v>
          </cell>
          <cell r="J18">
            <v>5.35714551535262E-7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5.0569867760780998E-2</v>
          </cell>
          <cell r="F19">
            <v>0.121422151852546</v>
          </cell>
          <cell r="G19">
            <v>1.6991382704559101E-2</v>
          </cell>
          <cell r="H19">
            <v>1.6079911869394801E-2</v>
          </cell>
          <cell r="I19">
            <v>9.1338202550411501E-2</v>
          </cell>
          <cell r="J19">
            <v>0.25409614604929798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3.7837560099961101E-7</v>
          </cell>
          <cell r="F20">
            <v>9.1078098715366998E-8</v>
          </cell>
          <cell r="G20">
            <v>2.9986774740140302E-7</v>
          </cell>
          <cell r="H20">
            <v>1.41083329468023E-7</v>
          </cell>
          <cell r="I20">
            <v>2.8065776140947098E-7</v>
          </cell>
          <cell r="J20">
            <v>6.0647861865803097E-7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6.07080956115283E-6</v>
          </cell>
          <cell r="J21">
            <v>4.5960924349305097E-7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9.6729851430925591E-7</v>
          </cell>
          <cell r="F22">
            <v>2.9653412779588599E-5</v>
          </cell>
          <cell r="G22">
            <v>6.7008841326913598E-7</v>
          </cell>
          <cell r="H22">
            <v>4.5415521693272001E-7</v>
          </cell>
          <cell r="I22">
            <v>3.0056099427930701E-6</v>
          </cell>
          <cell r="J22">
            <v>6.5539840189852303E-6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3.94598212845734E-4</v>
          </cell>
          <cell r="J23">
            <v>2.8953929846211202E-4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2.7933954455637401E-5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1.42714726309907E-5</v>
          </cell>
          <cell r="J25">
            <v>7.0904289130269697E-8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2.4183161880340099E-7</v>
          </cell>
          <cell r="J26">
            <v>3.0690107117115197E-4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4.0784504270126602E-4</v>
          </cell>
          <cell r="F27">
            <v>6.7389490073358599E-4</v>
          </cell>
          <cell r="G27">
            <v>2.70838194406753E-5</v>
          </cell>
          <cell r="H27">
            <v>2.27767033744663E-3</v>
          </cell>
          <cell r="I27">
            <v>0.89911958797385405</v>
          </cell>
          <cell r="J27">
            <v>1.98433974643203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2.6808275868098601E-7</v>
          </cell>
          <cell r="F28">
            <v>2.1584995054562299E-7</v>
          </cell>
          <cell r="G28">
            <v>2.55818669810734E-7</v>
          </cell>
          <cell r="H28">
            <v>2.99640894500667E-7</v>
          </cell>
          <cell r="I28">
            <v>1.3731013758621599E-6</v>
          </cell>
          <cell r="J28">
            <v>3.56099386671067E-7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1.11752897876429E-5</v>
          </cell>
          <cell r="J29">
            <v>1.4211166996660601E-7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0.152873019863902</v>
          </cell>
          <cell r="F30">
            <v>5.5541111830028002E-2</v>
          </cell>
          <cell r="G30">
            <v>4.9988446102795896E-6</v>
          </cell>
          <cell r="H30">
            <v>2.9638678417512701E-3</v>
          </cell>
          <cell r="I30">
            <v>0.18125972303417401</v>
          </cell>
          <cell r="J30">
            <v>0.13341356324835099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3.2750249098624902E-5</v>
          </cell>
          <cell r="I31">
            <v>1.0039469494639399E-2</v>
          </cell>
          <cell r="J31">
            <v>0.54626805081942498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4.88387189358054E-3</v>
          </cell>
          <cell r="F32">
            <v>2.1556885753105199E-7</v>
          </cell>
          <cell r="G32">
            <v>2.1990594471506301E-7</v>
          </cell>
          <cell r="H32">
            <v>2.2741337313952401E-7</v>
          </cell>
          <cell r="I32">
            <v>7.9946331005421399E-6</v>
          </cell>
          <cell r="J32">
            <v>2.3942994673380398E-6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6.4927400763219005E-7</v>
          </cell>
          <cell r="F33">
            <v>3.5392529509724603E-7</v>
          </cell>
          <cell r="G33">
            <v>4.9496692432182297E-7</v>
          </cell>
          <cell r="H33">
            <v>6.0277194404345803E-7</v>
          </cell>
          <cell r="I33">
            <v>1.7797777224986099E-6</v>
          </cell>
          <cell r="J33">
            <v>6.74521016140358E-6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1.53917070415381E-6</v>
          </cell>
          <cell r="I34">
            <v>0.50938453581570897</v>
          </cell>
          <cell r="J34">
            <v>0.84481544809801401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1.25587791166598E-3</v>
          </cell>
          <cell r="J35">
            <v>2.47061182485553E-3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1.66352049963791E-5</v>
          </cell>
          <cell r="J36">
            <v>3.88855218472357E-7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7.0720270898226902E-7</v>
          </cell>
          <cell r="I37">
            <v>1.9043769385254661E-6</v>
          </cell>
          <cell r="J37">
            <v>5.7256978255057596E-5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1.8153885549433001E-5</v>
          </cell>
          <cell r="J38">
            <v>1.8277009970259927E-5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2.61413147327605E-6</v>
          </cell>
          <cell r="I39">
            <v>1.2878149369077185E-5</v>
          </cell>
          <cell r="J39">
            <v>1.2026507800854929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9.930778151105799E-7</v>
          </cell>
          <cell r="I40">
            <v>1.3253190574640862E-4</v>
          </cell>
          <cell r="J40">
            <v>1.3336235248404186E-4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1.0275131777763513</v>
          </cell>
          <cell r="F41">
            <v>1.027513445258045</v>
          </cell>
          <cell r="G41">
            <v>1.0275137879736753</v>
          </cell>
          <cell r="H41">
            <v>1.0275142364432448</v>
          </cell>
          <cell r="I41">
            <v>1.0275158620572515</v>
          </cell>
          <cell r="J41">
            <v>0.72468207165565579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1.42399130930112E-3</v>
          </cell>
          <cell r="J42">
            <v>1.4308939452194801E-3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0.21266751081042728</v>
          </cell>
          <cell r="F43">
            <v>0.21295984920981131</v>
          </cell>
          <cell r="G43">
            <v>0.21295736311441782</v>
          </cell>
          <cell r="H43">
            <v>0.21222409077919319</v>
          </cell>
          <cell r="I43">
            <v>0.20567892151431344</v>
          </cell>
          <cell r="J43">
            <v>0.19372448853026625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2.44089251386091E-7</v>
          </cell>
          <cell r="F44">
            <v>5.0305700134485399E-7</v>
          </cell>
          <cell r="G44">
            <v>8.1602947653875E-7</v>
          </cell>
          <cell r="H44">
            <v>1.2024286258887501E-6</v>
          </cell>
          <cell r="I44">
            <v>3.2414995331987699E-6</v>
          </cell>
          <cell r="J44">
            <v>5.9413832961504904E-4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4.2329234757860885E-2</v>
          </cell>
          <cell r="F45">
            <v>0.16743866212162029</v>
          </cell>
          <cell r="G45">
            <v>0.1394232172069855</v>
          </cell>
          <cell r="H45">
            <v>0.13940547351691629</v>
          </cell>
          <cell r="I45">
            <v>0.13942615583632123</v>
          </cell>
          <cell r="J45">
            <v>0.23789936618671695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1.8497613980438501E-5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0.95961778537236464</v>
          </cell>
          <cell r="F47">
            <v>0.95961785162743851</v>
          </cell>
          <cell r="G47">
            <v>0.95961795271643502</v>
          </cell>
          <cell r="H47">
            <v>0.9596180455235197</v>
          </cell>
          <cell r="I47">
            <v>0.95961833786910911</v>
          </cell>
          <cell r="J47">
            <v>0.48125431616201814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5.6217174568194803E-6</v>
          </cell>
          <cell r="I48">
            <v>3.3084897849178299E-2</v>
          </cell>
          <cell r="J48">
            <v>0.58488087583067405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1.4691952670005501E-6</v>
          </cell>
          <cell r="I49">
            <v>4.6482244169494515E-2</v>
          </cell>
          <cell r="J49">
            <v>4.6482378787986008E-2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1.2657992505515801E-6</v>
          </cell>
          <cell r="I50">
            <v>9.1633512750871005E-2</v>
          </cell>
          <cell r="J50">
            <v>1.5310971015163199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2.2350526863693596</v>
          </cell>
          <cell r="F51">
            <v>2.2350527821774127</v>
          </cell>
          <cell r="G51">
            <v>2.2350529171803548</v>
          </cell>
          <cell r="H51">
            <v>2.2350530698572784</v>
          </cell>
          <cell r="I51">
            <v>2.2350536173100473</v>
          </cell>
          <cell r="J51">
            <v>1.1208924538883187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5.0569867760780998E-2</v>
          </cell>
          <cell r="F52">
            <v>0.17199175827468527</v>
          </cell>
          <cell r="G52">
            <v>0.1889824867683943</v>
          </cell>
          <cell r="H52">
            <v>0.20506137770657309</v>
          </cell>
          <cell r="I52">
            <v>0.20510384672826354</v>
          </cell>
          <cell r="J52">
            <v>0.34965101781040059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3.0972403857715212</v>
          </cell>
          <cell r="F53">
            <v>3.09724047684962</v>
          </cell>
          <cell r="G53">
            <v>3.0972407767173671</v>
          </cell>
          <cell r="H53">
            <v>3.0972409178006965</v>
          </cell>
          <cell r="I53">
            <v>3.097241450924026</v>
          </cell>
          <cell r="J53">
            <v>1.5532842980429449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6.07080956115283E-6</v>
          </cell>
          <cell r="J54">
            <v>6.4968382870563318E-6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9.6729851430925591E-7</v>
          </cell>
          <cell r="F55">
            <v>3.0573860043533624E-5</v>
          </cell>
          <cell r="G55">
            <v>3.1092541568342709E-5</v>
          </cell>
          <cell r="H55">
            <v>3.1167000226554305E-5</v>
          </cell>
          <cell r="I55">
            <v>2.5849965644594738E-5</v>
          </cell>
          <cell r="J55">
            <v>1.5091537839963851E-5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3.94598212845734E-4</v>
          </cell>
          <cell r="J56">
            <v>4.2455717024846376E-4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2.7933954455637401E-5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1.42714726309907E-5</v>
          </cell>
          <cell r="J58">
            <v>1.4342376920121001E-5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2.4183161880340099E-7</v>
          </cell>
          <cell r="J59">
            <v>3.0699708241707765E-4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4.0784504270126602E-4</v>
          </cell>
          <cell r="F60">
            <v>1.0815791272809432E-3</v>
          </cell>
          <cell r="G60">
            <v>1.1080993508869638E-3</v>
          </cell>
          <cell r="H60">
            <v>3.3850858514924498E-3</v>
          </cell>
          <cell r="I60">
            <v>1.3091212701549433</v>
          </cell>
          <cell r="J60">
            <v>3.2085385249492933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2.2351649802115479E-2</v>
          </cell>
          <cell r="F61">
            <v>2.2345593131245421E-2</v>
          </cell>
          <cell r="G61">
            <v>2.2345136755367534E-2</v>
          </cell>
          <cell r="H61">
            <v>3.9863609220341933E-5</v>
          </cell>
          <cell r="I61">
            <v>2.1963779183116049E-5</v>
          </cell>
          <cell r="J61">
            <v>1.7592516467096205E-5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1.11752897876429E-5</v>
          </cell>
          <cell r="J62">
            <v>1.1317401457609499E-5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0.35517194828030668</v>
          </cell>
          <cell r="F63">
            <v>0.41071241580975154</v>
          </cell>
          <cell r="G63">
            <v>0.41071549556522724</v>
          </cell>
          <cell r="H63">
            <v>0.41367774804043433</v>
          </cell>
          <cell r="I63">
            <v>0.43856087007869421</v>
          </cell>
          <cell r="J63">
            <v>0.45253872074954582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3.2750249098624902E-5</v>
          </cell>
          <cell r="I64">
            <v>3.2771372748256297E-2</v>
          </cell>
          <cell r="J64">
            <v>0.57903942356768101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6.9211849533260183E-3</v>
          </cell>
          <cell r="F65">
            <v>7.9851885214030256E-5</v>
          </cell>
          <cell r="G65">
            <v>7.9618076503190117E-5</v>
          </cell>
          <cell r="H65">
            <v>2.9312264980079633E-5</v>
          </cell>
          <cell r="I65">
            <v>1.8799434393259977E-5</v>
          </cell>
          <cell r="J65">
            <v>1.0786226671136572E-5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1.9844840195401077</v>
          </cell>
          <cell r="F66">
            <v>1.9844843734654027</v>
          </cell>
          <cell r="G66">
            <v>1.9844848684323271</v>
          </cell>
          <cell r="H66">
            <v>1.984485471204271</v>
          </cell>
          <cell r="I66">
            <v>1.9844884064698762</v>
          </cell>
          <cell r="J66">
            <v>1.0954712188598577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1.53917070415381E-6</v>
          </cell>
          <cell r="I67">
            <v>0.50938803569179336</v>
          </cell>
          <cell r="J67">
            <v>1.3542009739136227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1.25587791166598E-3</v>
          </cell>
          <cell r="J68">
            <v>3.3764910274422457E-3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1.66352049963791E-5</v>
          </cell>
          <cell r="J69">
            <v>1.70240602148514E-5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2.7970702831889859E-2</v>
          </cell>
          <cell r="J70">
            <v>1.5147070452864078E-2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22.878203440789033</v>
          </cell>
          <cell r="J71">
            <v>59.318755154993347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285.57602647003608</v>
          </cell>
          <cell r="J72">
            <v>765.3015837288284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0.11258823485347519</v>
          </cell>
          <cell r="F73">
            <v>0.11274331477382687</v>
          </cell>
          <cell r="G73">
            <v>0.10855956296091016</v>
          </cell>
          <cell r="H73">
            <v>0.11235386516326042</v>
          </cell>
          <cell r="I73">
            <v>0.10888916430864502</v>
          </cell>
          <cell r="J73">
            <v>0.10256010986122102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1.2256072993820131E-5</v>
          </cell>
          <cell r="G74">
            <v>1.2044911769566057E-5</v>
          </cell>
          <cell r="H74">
            <v>8.295215443374115E-6</v>
          </cell>
          <cell r="I74">
            <v>4.0877275689841175E-6</v>
          </cell>
          <cell r="J74">
            <v>1.4163202645746165E-6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8.1860470223933026E-6</v>
          </cell>
          <cell r="J75">
            <v>9.6925665836278231E-6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0.33935565570677523</v>
          </cell>
          <cell r="F76">
            <v>4.1234007425257388E-2</v>
          </cell>
          <cell r="G76">
            <v>6.1467748186399343E-2</v>
          </cell>
          <cell r="H76">
            <v>0.10611126431397935</v>
          </cell>
          <cell r="I76">
            <v>13.712353396990487</v>
          </cell>
          <cell r="J76">
            <v>31.023348229548606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4.4509008337943233E-3</v>
          </cell>
          <cell r="J77">
            <v>6.0589286059604796E-3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4.8087553493734607E-2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1.251332033752476E-2</v>
          </cell>
          <cell r="J79">
            <v>1.5441210201529144E-2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0.47348745567865147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1.9930290920166815E-3</v>
          </cell>
          <cell r="J81">
            <v>9.5622216534547186E-4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4.6030775429303636E-3</v>
          </cell>
          <cell r="J82">
            <v>2.2983053575856734E-2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1.3652012167135269E-2</v>
          </cell>
          <cell r="J83">
            <v>1.3898118852562058E-2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1.5509073837682979E-4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6.5086131249157157E-3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9.6793713906887682</v>
          </cell>
          <cell r="F86">
            <v>9.6927038329841473</v>
          </cell>
          <cell r="G86">
            <v>9.3330207128393887</v>
          </cell>
          <cell r="H86">
            <v>9.6592222936071597</v>
          </cell>
          <cell r="I86">
            <v>9.361961500919687</v>
          </cell>
          <cell r="J86">
            <v>8.8180221796962766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5.4060128173509373E-4</v>
          </cell>
          <cell r="J87">
            <v>6.0035965674878238E-4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9.6793713906887682</v>
          </cell>
          <cell r="F88">
            <v>9.6927038329841473</v>
          </cell>
          <cell r="G88">
            <v>9.3330207128393887</v>
          </cell>
          <cell r="H88">
            <v>9.6592222936071597</v>
          </cell>
          <cell r="I88">
            <v>9.3613570115632285</v>
          </cell>
          <cell r="J88">
            <v>8.8172391592118231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1.6538721885383194E-4</v>
          </cell>
          <cell r="J89">
            <v>2.2513854808117129E-4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4.9593444737393332E-4</v>
          </cell>
          <cell r="J90">
            <v>2.6856507895149081E-4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1.0272435079540961E-3</v>
          </cell>
          <cell r="I91">
            <v>1.0389939263134944E-3</v>
          </cell>
          <cell r="J91">
            <v>3.1625526220774709E-4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5.5141413901101171</v>
          </cell>
          <cell r="F92">
            <v>1.6794348551625944</v>
          </cell>
          <cell r="G92">
            <v>2.3217905251814939</v>
          </cell>
          <cell r="H92">
            <v>0.58447235400192343</v>
          </cell>
          <cell r="I92">
            <v>0.49384660438475836</v>
          </cell>
          <cell r="J92">
            <v>6.3097503019071189E-4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0.28476563275805949</v>
          </cell>
          <cell r="F93">
            <v>0.27391255354415184</v>
          </cell>
          <cell r="G93">
            <v>6.0074911923693124</v>
          </cell>
          <cell r="H93">
            <v>7.2689228622756579</v>
          </cell>
          <cell r="I93">
            <v>1.5518911008578755</v>
          </cell>
          <cell r="J93">
            <v>2.1942382996441112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26.995668745990425</v>
          </cell>
          <cell r="F94">
            <v>24.140794817458641</v>
          </cell>
          <cell r="G94">
            <v>27.495430319280306</v>
          </cell>
          <cell r="H94">
            <v>30.359053584755756</v>
          </cell>
          <cell r="I94">
            <v>28.692153276679871</v>
          </cell>
          <cell r="J94">
            <v>15.530876826173971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47.022719130283363</v>
          </cell>
          <cell r="F95">
            <v>48.436531018196561</v>
          </cell>
          <cell r="G95">
            <v>48.055887204617186</v>
          </cell>
          <cell r="H95">
            <v>46.415836686737293</v>
          </cell>
          <cell r="I95">
            <v>41.192118740874214</v>
          </cell>
          <cell r="J95">
            <v>23.579352022926482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37.266148108482945</v>
          </cell>
          <cell r="F96">
            <v>32.189147216522727</v>
          </cell>
          <cell r="G96">
            <v>32.307596754539617</v>
          </cell>
          <cell r="H96">
            <v>21.849336998054316</v>
          </cell>
          <cell r="I96">
            <v>10.686817120192325</v>
          </cell>
          <cell r="J96">
            <v>2.668171523251361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310.997574402211</v>
          </cell>
          <cell r="F97">
            <v>94.720125831170407</v>
          </cell>
          <cell r="G97">
            <v>130.94898562023599</v>
          </cell>
          <cell r="H97">
            <v>32.964240765708503</v>
          </cell>
          <cell r="I97">
            <v>27.852948487300399</v>
          </cell>
          <cell r="J97">
            <v>3.5586991702756199E-2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689.09212145959395</v>
          </cell>
          <cell r="F98">
            <v>646.67912008877795</v>
          </cell>
          <cell r="G98">
            <v>594.11974863336297</v>
          </cell>
          <cell r="H98">
            <v>515.99621749781295</v>
          </cell>
          <cell r="I98">
            <v>236.26332535514899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16.060781687554499</v>
          </cell>
          <cell r="F99">
            <v>15.448668019890199</v>
          </cell>
          <cell r="G99">
            <v>338.82250324962899</v>
          </cell>
          <cell r="H99">
            <v>409.96724943234699</v>
          </cell>
          <cell r="I99">
            <v>87.526658088384195</v>
          </cell>
          <cell r="J99">
            <v>123.755040099928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1522.55571727386</v>
          </cell>
          <cell r="F100">
            <v>1361.5408277046699</v>
          </cell>
          <cell r="G100">
            <v>1550.7422700074101</v>
          </cell>
          <cell r="H100">
            <v>1712.25062218022</v>
          </cell>
          <cell r="I100">
            <v>1618.2374448047401</v>
          </cell>
          <cell r="J100">
            <v>875.94145299621403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2652.0813589479799</v>
          </cell>
          <cell r="F101">
            <v>2731.8203494262898</v>
          </cell>
          <cell r="G101">
            <v>2710.3520383404102</v>
          </cell>
          <cell r="H101">
            <v>2617.8531891319899</v>
          </cell>
          <cell r="I101">
            <v>2323.2354969853</v>
          </cell>
          <cell r="J101">
            <v>1329.8754540930499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-4.4509008337943199E-3</v>
          </cell>
          <cell r="J102">
            <v>-6.0589286059604796E-3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2267.7886512690802</v>
          </cell>
          <cell r="F103">
            <v>2050.2251505628401</v>
          </cell>
          <cell r="G103">
            <v>1985.12150228923</v>
          </cell>
          <cell r="H103">
            <v>1431.50478189449</v>
          </cell>
          <cell r="I103">
            <v>468.24392150169598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4514.4820333232001</v>
          </cell>
          <cell r="F104">
            <v>3846.52555174588</v>
          </cell>
          <cell r="G104">
            <v>3296.1453771194001</v>
          </cell>
          <cell r="H104">
            <v>3170.36658469636</v>
          </cell>
          <cell r="I104">
            <v>1905.7086554157199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5887.1433086889501</v>
          </cell>
          <cell r="F105">
            <v>5816.3589931251799</v>
          </cell>
          <cell r="G105">
            <v>5434.4584740262599</v>
          </cell>
          <cell r="H105">
            <v>3054.0352578326901</v>
          </cell>
          <cell r="I105">
            <v>426.52027177372099</v>
          </cell>
          <cell r="J105">
            <v>59.318755154993397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-4.80875534937346E-2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-1.2513320337524799E-2</v>
          </cell>
          <cell r="J107">
            <v>-1.5441210201529099E-2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-0.47348745567865103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-1.9930290920166802E-3</v>
          </cell>
          <cell r="J109">
            <v>-9.5622216534547197E-4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2101.8107533184402</v>
          </cell>
          <cell r="F110">
            <v>1815.46790301188</v>
          </cell>
          <cell r="G110">
            <v>1822.14845695603</v>
          </cell>
          <cell r="H110">
            <v>1232.3026066902601</v>
          </cell>
          <cell r="I110">
            <v>602.73648557884701</v>
          </cell>
          <cell r="J110">
            <v>150.48487391137701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-4.6030775429303696E-3</v>
          </cell>
          <cell r="J111">
            <v>-2.2983053575856699E-2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-1.36520121671353E-2</v>
          </cell>
          <cell r="J112">
            <v>-1.38981188525621E-2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5.7075766354927282</v>
          </cell>
          <cell r="F113">
            <v>1.6742090489428607</v>
          </cell>
          <cell r="G113">
            <v>2.7443032481484075</v>
          </cell>
          <cell r="H113">
            <v>0.58310633176730853</v>
          </cell>
          <cell r="I113">
            <v>0.49649873539605532</v>
          </cell>
          <cell r="J113">
            <v>3.0040678074304763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9.1938056983232261</v>
          </cell>
          <cell r="F114">
            <v>8.6279352122987198</v>
          </cell>
          <cell r="G114">
            <v>7.9269572419016887</v>
          </cell>
          <cell r="H114">
            <v>7.1320567082679309</v>
          </cell>
          <cell r="I114">
            <v>3.4002019510989432</v>
          </cell>
          <cell r="J114">
            <v>0.24799840498959566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1.0951733515415186E-3</v>
          </cell>
          <cell r="J115">
            <v>1.0605772383802429E-3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1.064566658895411E-3</v>
          </cell>
          <cell r="J116">
            <v>9.1408852968691376E-4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3.0606692646107507E-5</v>
          </cell>
          <cell r="J117">
            <v>1.4648870869332951E-4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2.9709357828535641</v>
          </cell>
          <cell r="F118">
            <v>2.9709305359835461</v>
          </cell>
          <cell r="G118">
            <v>2.970929934302418</v>
          </cell>
          <cell r="H118">
            <v>2.9442092508297502</v>
          </cell>
          <cell r="I118">
            <v>2.962931271683467</v>
          </cell>
          <cell r="J118">
            <v>14.385495539042108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9.6368394058275412E-3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2.0406676102214445E-4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9.4327726448054025E-3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2.134289672806386</v>
          </cell>
          <cell r="I122">
            <v>2.1341580425929378</v>
          </cell>
          <cell r="J122">
            <v>2.1350923395564569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2.901285009232208E-6</v>
          </cell>
          <cell r="I123">
            <v>0.24635170162456557</v>
          </cell>
          <cell r="J123">
            <v>4.3552777615263842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2.901285009232208E-6</v>
          </cell>
          <cell r="I124">
            <v>0.24635170162456557</v>
          </cell>
          <cell r="J124">
            <v>4.3552777615263842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1.1764712950941221</v>
          </cell>
          <cell r="F125">
            <v>4.4870725800626721</v>
          </cell>
          <cell r="G125">
            <v>3.2834111888929827</v>
          </cell>
          <cell r="H125">
            <v>2.8491163798926742</v>
          </cell>
          <cell r="I125">
            <v>4.2664160326078795</v>
          </cell>
          <cell r="J125">
            <v>7.2797120456429676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0.21166878150272503</v>
          </cell>
          <cell r="F126">
            <v>1.2265480253085371E-4</v>
          </cell>
          <cell r="G126">
            <v>0.43077897016634187</v>
          </cell>
          <cell r="H126">
            <v>3.1482999508640388E-4</v>
          </cell>
          <cell r="I126">
            <v>1.5186977615599593E-3</v>
          </cell>
          <cell r="J126">
            <v>3.0049079051866254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9.6676254417604052E-3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2.3266426795565873E-2</v>
          </cell>
          <cell r="F128">
            <v>4.7429860817227082E-2</v>
          </cell>
          <cell r="G128">
            <v>2.2187501720230987E-3</v>
          </cell>
          <cell r="H128">
            <v>3.174643654974918E-4</v>
          </cell>
          <cell r="I128">
            <v>3.0850921011196217E-4</v>
          </cell>
          <cell r="J128">
            <v>4.2927467095568299E-4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0.30522613506633517</v>
          </cell>
          <cell r="F129">
            <v>4.4386820198779109</v>
          </cell>
          <cell r="G129">
            <v>2.2913810092086632E-3</v>
          </cell>
          <cell r="H129">
            <v>2.7872777088210722E-4</v>
          </cell>
          <cell r="I129">
            <v>3.6904686499345424E-4</v>
          </cell>
          <cell r="J129">
            <v>5.202665269629091E-4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0.30993071345091505</v>
          </cell>
          <cell r="F130">
            <v>7.1573173855443337E-4</v>
          </cell>
          <cell r="G130">
            <v>7.1642620538690132E-4</v>
          </cell>
          <cell r="H130">
            <v>7.1706977413960721E-4</v>
          </cell>
          <cell r="I130">
            <v>7.2032551451513109E-4</v>
          </cell>
          <cell r="J130">
            <v>7.2695003055688848E-4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0.32638172187919851</v>
          </cell>
          <cell r="F131">
            <v>1.2479474481224962E-4</v>
          </cell>
          <cell r="G131">
            <v>2.8474081535945071</v>
          </cell>
          <cell r="H131">
            <v>2.8474573085797026</v>
          </cell>
          <cell r="I131">
            <v>4.2634550284448016</v>
          </cell>
          <cell r="J131">
            <v>4.2634565373258901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9.3499609424639676</v>
          </cell>
          <cell r="F132">
            <v>8.7744792413674055</v>
          </cell>
          <cell r="G132">
            <v>8.0613263043875545</v>
          </cell>
          <cell r="H132">
            <v>7.0013055291426438</v>
          </cell>
          <cell r="I132">
            <v>3.2057438989843785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30.770538009078443</v>
          </cell>
          <cell r="F133">
            <v>27.818523074122677</v>
          </cell>
          <cell r="G133">
            <v>26.935162853313905</v>
          </cell>
          <cell r="H133">
            <v>19.423402739409585</v>
          </cell>
          <cell r="I133">
            <v>6.3533774966308822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61.254844414154675</v>
          </cell>
          <cell r="F134">
            <v>52.191662845941408</v>
          </cell>
          <cell r="G134">
            <v>44.723817871362257</v>
          </cell>
          <cell r="H134">
            <v>43.017185681090325</v>
          </cell>
          <cell r="I134">
            <v>25.857647970362546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3.7980815916415014</v>
          </cell>
          <cell r="F135">
            <v>11.150122509659083</v>
          </cell>
          <cell r="G135">
            <v>14.592598964198684</v>
          </cell>
          <cell r="H135">
            <v>15.834746106580949</v>
          </cell>
          <cell r="I135">
            <v>15.83798531515221</v>
          </cell>
          <cell r="J135">
            <v>26.999993572467407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0.30705262534200806</v>
          </cell>
          <cell r="F136">
            <v>0.32411263343752539</v>
          </cell>
          <cell r="G136">
            <v>5.9920172704173158</v>
          </cell>
          <cell r="H136">
            <v>7.2463416152593263</v>
          </cell>
          <cell r="I136">
            <v>1.5591516121005184</v>
          </cell>
          <cell r="J136">
            <v>2.204486769936123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8.6408212970813771</v>
          </cell>
          <cell r="F137">
            <v>8.866327895164801</v>
          </cell>
          <cell r="G137">
            <v>9.3982951875861804</v>
          </cell>
          <cell r="H137">
            <v>8.4439587724287737</v>
          </cell>
          <cell r="I137">
            <v>8.8404622308538201</v>
          </cell>
          <cell r="J137">
            <v>9.015619466867312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0.31000275665025762</v>
          </cell>
          <cell r="J138">
            <v>0.80377717012186045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79.771589548630814</v>
          </cell>
          <cell r="F139">
            <v>78.812452481371054</v>
          </cell>
          <cell r="G139">
            <v>73.637648699542851</v>
          </cell>
          <cell r="H139">
            <v>41.382591569548609</v>
          </cell>
          <cell r="I139">
            <v>5.7794074766086787</v>
          </cell>
          <cell r="J139">
            <v>0.80377717012186045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0.43672459126128288</v>
          </cell>
          <cell r="F140">
            <v>0.55206558932599137</v>
          </cell>
          <cell r="G140">
            <v>3.1474767952404585</v>
          </cell>
          <cell r="H140">
            <v>7.3029038845970353</v>
          </cell>
          <cell r="I140">
            <v>7.3029165410249952</v>
          </cell>
          <cell r="J140">
            <v>7.3029206442220183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27.213956642099216</v>
          </cell>
          <cell r="F141">
            <v>28.488467022552424</v>
          </cell>
          <cell r="G141">
            <v>27.410803208817203</v>
          </cell>
          <cell r="H141">
            <v>30.262875586273864</v>
          </cell>
          <cell r="I141">
            <v>28.675445472047254</v>
          </cell>
          <cell r="J141">
            <v>15.535959022255629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5.9770397357605775E-6</v>
          </cell>
          <cell r="I142">
            <v>2.1855963114589474E-5</v>
          </cell>
          <cell r="J142">
            <v>3.8063990217119846E-5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2.5239516670093374E-5</v>
          </cell>
          <cell r="I143">
            <v>1.1531576700069319E-4</v>
          </cell>
          <cell r="J143">
            <v>3.7928184783693535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5.006773450114602E-6</v>
          </cell>
          <cell r="I144">
            <v>2.3329911884097444E-5</v>
          </cell>
          <cell r="J144">
            <v>1.8858434296757131E-5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6.2399781175283433E-6</v>
          </cell>
          <cell r="I145">
            <v>2.0283318513329924E-5</v>
          </cell>
          <cell r="J145">
            <v>2.1661176452674552E-5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8.0157253666898534E-6</v>
          </cell>
          <cell r="I146">
            <v>4.9846573488676378E-5</v>
          </cell>
          <cell r="J146">
            <v>3.792739894768383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1.5509073837682979E-4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6.1464454961517781E-6</v>
          </cell>
          <cell r="I148">
            <v>3.0574139706601542E-5</v>
          </cell>
          <cell r="J148">
            <v>4.212456679632633E-5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2.4987083475058859E-5</v>
          </cell>
          <cell r="I149">
            <v>1.141625022098576E-4</v>
          </cell>
          <cell r="J149">
            <v>3.7548899770095319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7.7289594405760064E-6</v>
          </cell>
          <cell r="I150">
            <v>3.3141087784720573E-5</v>
          </cell>
          <cell r="J150">
            <v>2.0823712348169261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5.9172784558579389E-6</v>
          </cell>
          <cell r="I151">
            <v>3.3489805232027355E-5</v>
          </cell>
          <cell r="J151">
            <v>1.6724165212266187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5.1944000824731855E-6</v>
          </cell>
          <cell r="I152">
            <v>1.6957469486508081E-5</v>
          </cell>
          <cell r="J152">
            <v>6.0096399186170225E-5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8.4219160644691584</v>
          </cell>
          <cell r="J153">
            <v>8.4219330673503823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4.1646209820420106E-5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7.1244076403000544E-3</v>
          </cell>
          <cell r="J155">
            <v>8.2267967671822203E-3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2.7669425621394862E-4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6.5086131249157157E-3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5.0863116204568938E-3</v>
          </cell>
          <cell r="F158">
            <v>1.8791473430295854E-2</v>
          </cell>
          <cell r="G158">
            <v>2.0195099686611376E-2</v>
          </cell>
          <cell r="H158">
            <v>7.7371040452782258E-2</v>
          </cell>
          <cell r="I158">
            <v>10.621318988798196</v>
          </cell>
          <cell r="J158">
            <v>25.43228427650784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2.8722721591398857E-6</v>
          </cell>
          <cell r="I159">
            <v>0.2438881846083199</v>
          </cell>
          <cell r="J159">
            <v>4.3117249839111205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5.9770397357605775E-6</v>
          </cell>
          <cell r="I160">
            <v>2.1855963114589474E-5</v>
          </cell>
          <cell r="J160">
            <v>3.8063990217119846E-5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2.5239516670093374E-5</v>
          </cell>
          <cell r="I161">
            <v>1.1531576700069319E-4</v>
          </cell>
          <cell r="J161">
            <v>3.7928184783693535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5.006773450114602E-6</v>
          </cell>
          <cell r="I162">
            <v>2.3329911884097444E-5</v>
          </cell>
          <cell r="J162">
            <v>1.8858434296757131E-5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6.2399781175283433E-6</v>
          </cell>
          <cell r="I163">
            <v>2.0283318513329924E-5</v>
          </cell>
          <cell r="J163">
            <v>2.1661176452674552E-5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8.0157253666898534E-6</v>
          </cell>
          <cell r="I164">
            <v>4.9846573488676378E-5</v>
          </cell>
          <cell r="J164">
            <v>3.792739894768383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6.4407071087523894E-4</v>
          </cell>
          <cell r="J165">
            <v>3.4878581682011844E-4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4.9721423740479304E-4</v>
          </cell>
          <cell r="H166">
            <v>1.8236539194941136E-4</v>
          </cell>
          <cell r="I166">
            <v>2.7199725475454315E-3</v>
          </cell>
          <cell r="J166">
            <v>8.1261960325879849E-3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3.8040293255156101E-3</v>
          </cell>
          <cell r="G167">
            <v>1.4206465500390432E-3</v>
          </cell>
          <cell r="H167">
            <v>2.1564188502192286E-4</v>
          </cell>
          <cell r="I167">
            <v>1.1925337812578636E-2</v>
          </cell>
          <cell r="J167">
            <v>1.6850975896510748E-2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0.4428610809289405</v>
          </cell>
          <cell r="J168">
            <v>1.1482531001740868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6.4859738309827326E-4</v>
          </cell>
          <cell r="H169">
            <v>2.2289302302278775E-4</v>
          </cell>
          <cell r="I169">
            <v>7.453153175766597E-2</v>
          </cell>
          <cell r="J169">
            <v>5.4196450092060831E-2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7.6669196854211024E-4</v>
          </cell>
          <cell r="H170">
            <v>2.2617883055159037E-4</v>
          </cell>
          <cell r="I170">
            <v>9.455886672017208E-2</v>
          </cell>
          <cell r="J170">
            <v>8.1173256891651918E-2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1.8029575782527313E-3</v>
          </cell>
          <cell r="H171">
            <v>1.017873774396346E-2</v>
          </cell>
          <cell r="I171">
            <v>8.462447156249947E-2</v>
          </cell>
          <cell r="J171">
            <v>4.3698652474293886E-2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6.7172231845988533</v>
          </cell>
          <cell r="J172">
            <v>18.001166291782166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6.1464454961517781E-6</v>
          </cell>
          <cell r="I173">
            <v>3.0574139706601555E-5</v>
          </cell>
          <cell r="J173">
            <v>4.212456679632633E-5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2.4987083475058862E-5</v>
          </cell>
          <cell r="I174">
            <v>1.141625022098576E-4</v>
          </cell>
          <cell r="J174">
            <v>3.7548899770095319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7.7289594405760081E-6</v>
          </cell>
          <cell r="I175">
            <v>3.3141087784720573E-5</v>
          </cell>
          <cell r="J175">
            <v>2.0823712348169261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5.9172784558579389E-6</v>
          </cell>
          <cell r="I176">
            <v>3.3489805232027355E-5</v>
          </cell>
          <cell r="J176">
            <v>1.6724165212266187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5.1944000824731855E-6</v>
          </cell>
          <cell r="I177">
            <v>1.6957469486508081E-5</v>
          </cell>
          <cell r="J177">
            <v>6.0096399186170225E-5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47.181921552938846</v>
          </cell>
          <cell r="F178">
            <v>48.283000929395627</v>
          </cell>
          <cell r="G178">
            <v>47.904334198407824</v>
          </cell>
          <cell r="H178">
            <v>46.268968183264242</v>
          </cell>
          <cell r="I178">
            <v>41.155920423559039</v>
          </cell>
          <cell r="J178">
            <v>23.585904238167274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8.6408212970813771</v>
          </cell>
          <cell r="F179">
            <v>8.866327895164801</v>
          </cell>
          <cell r="G179">
            <v>9.3982951875861804</v>
          </cell>
          <cell r="H179">
            <v>8.4439587724287737</v>
          </cell>
          <cell r="I179">
            <v>8.8404622308538201</v>
          </cell>
          <cell r="J179">
            <v>9.015619466867312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6.9410349700700148E-5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4.1364246354142918E-4</v>
          </cell>
          <cell r="G181">
            <v>4.0651577222285411E-4</v>
          </cell>
          <cell r="H181">
            <v>2.7996352121387619E-4</v>
          </cell>
          <cell r="I181">
            <v>1.3796080545321369E-4</v>
          </cell>
          <cell r="J181">
            <v>1.0228694206379178E-4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4.7705906243784222E-4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2.9355408729612016E-4</v>
          </cell>
          <cell r="J183">
            <v>3.6281039007352348E-4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1.1344729677681034</v>
          </cell>
          <cell r="F184">
            <v>0.56833725002707403</v>
          </cell>
          <cell r="G184">
            <v>1.2278809704338349</v>
          </cell>
          <cell r="H184">
            <v>3.5608043679895507E-4</v>
          </cell>
          <cell r="I184">
            <v>3.1299064983335615E-4</v>
          </cell>
          <cell r="J184">
            <v>8.2872488423282181E-5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1.2710644719494144E-4</v>
          </cell>
          <cell r="J185">
            <v>6.0983556463359185E-5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7.1186021301411797</v>
          </cell>
          <cell r="F186">
            <v>8.2972009797376423</v>
          </cell>
          <cell r="G186">
            <v>8.1662162357913566</v>
          </cell>
          <cell r="H186">
            <v>8.4431763612114654</v>
          </cell>
          <cell r="I186">
            <v>8.8391967499546169</v>
          </cell>
          <cell r="J186">
            <v>9.0141912461159137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0.38774619917209247</v>
          </cell>
          <cell r="F187">
            <v>3.7600041955185119E-4</v>
          </cell>
          <cell r="G187">
            <v>3.7914148982752904E-3</v>
          </cell>
          <cell r="H187">
            <v>1.4629057788088205E-4</v>
          </cell>
          <cell r="I187">
            <v>1.7620289909912713E-4</v>
          </cell>
          <cell r="J187">
            <v>5.1208057063269198E-5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2.1766601031784558E-4</v>
          </cell>
          <cell r="J188">
            <v>2.2158990517477764E-4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0.5332085069624507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7.2087901873680899E-4</v>
          </cell>
          <cell r="G190">
            <v>0.11931957160933943</v>
          </cell>
          <cell r="H190">
            <v>2.0574405125614747E-4</v>
          </cell>
          <cell r="I190">
            <v>2.5066894726390735E-4</v>
          </cell>
          <cell r="J190">
            <v>4.9924670965009873E-4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2.6171176480733624</v>
          </cell>
          <cell r="F191">
            <v>2.8150704113732399</v>
          </cell>
          <cell r="G191">
            <v>2.4656509313096846</v>
          </cell>
          <cell r="H191">
            <v>3.2673102340645319</v>
          </cell>
          <cell r="I191">
            <v>3.2683795383971646</v>
          </cell>
          <cell r="J191">
            <v>17.414171153260714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0.39813053790773983</v>
          </cell>
          <cell r="F192">
            <v>0.19945157046045783</v>
          </cell>
          <cell r="G192">
            <v>0.43091102664812592</v>
          </cell>
          <cell r="H192">
            <v>1.2496242737285675E-4</v>
          </cell>
          <cell r="I192">
            <v>1.0984055091537322E-4</v>
          </cell>
          <cell r="J192">
            <v>2.9083168423682105E-5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7.6387440013281547E-5</v>
          </cell>
          <cell r="J193">
            <v>7.7764486813398061E-5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2.6897360272246909E-4</v>
          </cell>
          <cell r="H194">
            <v>0.251888575768273</v>
          </cell>
          <cell r="I194">
            <v>0.25221070980510107</v>
          </cell>
          <cell r="J194">
            <v>0.25221071048414145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1.8570458536508008E-4</v>
          </cell>
          <cell r="H195">
            <v>2.5753069644437207E-4</v>
          </cell>
          <cell r="I195">
            <v>6.4570337909238018E-4</v>
          </cell>
          <cell r="J195">
            <v>0.84455840086617318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1.8540835522184E-4</v>
          </cell>
          <cell r="H196">
            <v>2.5154908690423706E-4</v>
          </cell>
          <cell r="I196">
            <v>6.4699728064216084E-4</v>
          </cell>
          <cell r="J196">
            <v>1.9526649659662588E-3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3.0152481859811027</v>
          </cell>
          <cell r="F197">
            <v>3.0152428608524349</v>
          </cell>
          <cell r="G197">
            <v>3.0152422501970517</v>
          </cell>
          <cell r="H197">
            <v>3.015244092164751</v>
          </cell>
          <cell r="I197">
            <v>3.0152956763610219</v>
          </cell>
          <cell r="J197">
            <v>16.316052953089546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3.7842089721456526E-4</v>
          </cell>
          <cell r="J198">
            <v>4.2025175972414759E-4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5.6294117426737582</v>
          </cell>
          <cell r="F199">
            <v>5.6371657386913432</v>
          </cell>
          <cell r="G199">
            <v>5.4279781480455096</v>
          </cell>
          <cell r="H199">
            <v>5.6176932581630208</v>
          </cell>
          <cell r="I199">
            <v>5.4444582154322525</v>
          </cell>
          <cell r="J199">
            <v>5.128005493061047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2.134289672806386</v>
          </cell>
          <cell r="I200">
            <v>2.1341580425929378</v>
          </cell>
          <cell r="J200">
            <v>2.1350923395564569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1.3280005565180093</v>
          </cell>
          <cell r="F201">
            <v>3.8986442341465364</v>
          </cell>
          <cell r="G201">
            <v>5.1023073301394009</v>
          </cell>
          <cell r="H201">
            <v>5.5366245127905449</v>
          </cell>
          <cell r="I201">
            <v>5.5377571032000805</v>
          </cell>
          <cell r="J201">
            <v>9.4405571931704237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1.0419394787791408E-4</v>
          </cell>
          <cell r="J202">
            <v>1.4183728529113787E-4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3.0640182484550303E-4</v>
          </cell>
          <cell r="G203">
            <v>3.0112279423915125E-4</v>
          </cell>
          <cell r="H203">
            <v>2.0738038608435281E-4</v>
          </cell>
          <cell r="I203">
            <v>1.0219318922460265E-4</v>
          </cell>
          <cell r="J203">
            <v>7.5768105232438225E-5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1.9605919612977055E-4</v>
          </cell>
          <cell r="J204">
            <v>2.4231416459069525E-4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0.43672459126128288</v>
          </cell>
          <cell r="F205">
            <v>0.55206558932599137</v>
          </cell>
          <cell r="G205">
            <v>3.1474767952404585</v>
          </cell>
          <cell r="H205">
            <v>7.3029038845970353</v>
          </cell>
          <cell r="I205">
            <v>7.3029165410249952</v>
          </cell>
          <cell r="J205">
            <v>7.3029206442220183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1.1839499040383181</v>
          </cell>
          <cell r="F206">
            <v>3.2436098428328275E-4</v>
          </cell>
          <cell r="G206">
            <v>1.5467746642250583E-3</v>
          </cell>
          <cell r="H206">
            <v>3.5680870585065447E-4</v>
          </cell>
          <cell r="I206">
            <v>5.3107731216441977E-4</v>
          </cell>
          <cell r="J206">
            <v>2.0644689567750498E-4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1.2890709338257547</v>
          </cell>
          <cell r="F207">
            <v>4.9165286607885976</v>
          </cell>
          <cell r="G207">
            <v>3.5976652767049333</v>
          </cell>
          <cell r="H207">
            <v>3.1218042698718551</v>
          </cell>
          <cell r="I207">
            <v>4.6747531556246047</v>
          </cell>
          <cell r="J207">
            <v>7.9764506314697758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4.0476707243957808</v>
          </cell>
          <cell r="F208">
            <v>4.5837008888750717</v>
          </cell>
          <cell r="G208">
            <v>4.9510421058066525</v>
          </cell>
          <cell r="H208">
            <v>5.0951261620545294</v>
          </cell>
          <cell r="I208">
            <v>7.2316799946253658</v>
          </cell>
          <cell r="J208">
            <v>12.276394308203162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1.1839499040383181</v>
          </cell>
          <cell r="F209">
            <v>3.2436098428328275E-4</v>
          </cell>
          <cell r="G209">
            <v>1.5467746642250583E-3</v>
          </cell>
          <cell r="H209">
            <v>3.5680870585065447E-4</v>
          </cell>
          <cell r="I209">
            <v>5.3107731216441977E-4</v>
          </cell>
          <cell r="J209">
            <v>2.0644689567750498E-4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5.979625789318586</v>
          </cell>
          <cell r="F210">
            <v>6.9696488229796163</v>
          </cell>
          <cell r="G210">
            <v>6.8596216380647368</v>
          </cell>
          <cell r="H210">
            <v>7.0922681434176349</v>
          </cell>
          <cell r="I210">
            <v>7.4249252699618813</v>
          </cell>
          <cell r="J210">
            <v>7.5719206467373725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30.256634164483017</v>
          </cell>
          <cell r="F211">
            <v>27.353921319205682</v>
          </cell>
          <cell r="G211">
            <v>26.485496729096354</v>
          </cell>
          <cell r="H211">
            <v>19.099262388870397</v>
          </cell>
          <cell r="I211">
            <v>6.2479034501982325</v>
          </cell>
          <cell r="J211">
            <v>0.8304536511289099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4.4341501839147233</v>
          </cell>
          <cell r="F212">
            <v>4.5639953709493088</v>
          </cell>
          <cell r="G212">
            <v>4.2627754478786839</v>
          </cell>
          <cell r="H212">
            <v>2.3968482007029932</v>
          </cell>
          <cell r="I212">
            <v>4.8692525457224658</v>
          </cell>
          <cell r="J212">
            <v>4.4533792698002266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6.0816481911455276E-5</v>
          </cell>
          <cell r="J213">
            <v>2.9178735149932633E-5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0.18552449721152764</v>
          </cell>
          <cell r="F214">
            <v>1.7990450696260798E-4</v>
          </cell>
          <cell r="G214">
            <v>1.8140741140073174E-3</v>
          </cell>
          <cell r="H214">
            <v>6.9995491809034507E-5</v>
          </cell>
          <cell r="I214">
            <v>8.4307607224462733E-5</v>
          </cell>
          <cell r="J214">
            <v>2.4501462709698141E-5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4.6196746811262495</v>
          </cell>
          <cell r="F215">
            <v>4.5641752754562672</v>
          </cell>
          <cell r="G215">
            <v>4.2645895718546969</v>
          </cell>
          <cell r="H215">
            <v>2.3969182328844743</v>
          </cell>
          <cell r="I215">
            <v>4.8693976698116064</v>
          </cell>
          <cell r="J215">
            <v>4.4534329499980876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83.151041355429896</v>
          </cell>
          <cell r="F216">
            <v>82.151316124849131</v>
          </cell>
          <cell r="G216">
            <v>76.757378819074759</v>
          </cell>
          <cell r="H216">
            <v>43.136120322699654</v>
          </cell>
          <cell r="I216">
            <v>10.492309190741182</v>
          </cell>
          <cell r="J216">
            <v>5.1798890195762102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60.231817126323705</v>
          </cell>
          <cell r="F217">
            <v>51.32000125248976</v>
          </cell>
          <cell r="G217">
            <v>43.977060307244138</v>
          </cell>
          <cell r="H217">
            <v>42.298995899366062</v>
          </cell>
          <cell r="I217">
            <v>25.426431307122346</v>
          </cell>
          <cell r="J217">
            <v>1.920536547948549E-3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4.1404114895987268E-6</v>
          </cell>
          <cell r="I218">
            <v>0.3178731633865361</v>
          </cell>
          <cell r="J218">
            <v>5.3113143433248613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3.974363026345492E-6</v>
          </cell>
          <cell r="I219">
            <v>0.3178731633865361</v>
          </cell>
          <cell r="J219">
            <v>5.3113143433248613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1.2890709338257547</v>
          </cell>
          <cell r="F220">
            <v>4.9165286607885976</v>
          </cell>
          <cell r="G220">
            <v>3.5976652767049333</v>
          </cell>
          <cell r="H220">
            <v>3.1218042698718551</v>
          </cell>
          <cell r="I220">
            <v>4.6747531556246047</v>
          </cell>
          <cell r="J220">
            <v>7.9764506314697758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1.2890709338257547</v>
          </cell>
          <cell r="F221">
            <v>4.9165286607885976</v>
          </cell>
          <cell r="G221">
            <v>3.5976652767049333</v>
          </cell>
          <cell r="H221">
            <v>3.1218042698718551</v>
          </cell>
          <cell r="I221">
            <v>4.6747531556246047</v>
          </cell>
          <cell r="J221">
            <v>7.9764506314697758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3.6768218981460363E-5</v>
          </cell>
          <cell r="G222">
            <v>3.6134735308698156E-5</v>
          </cell>
          <cell r="H222">
            <v>2.4885646330122323E-5</v>
          </cell>
          <cell r="I222">
            <v>1.2263182706952333E-5</v>
          </cell>
          <cell r="J222">
            <v>9.092172627892604E-6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2.354127617840282E-5</v>
          </cell>
          <cell r="J223">
            <v>2.9077699750883464E-5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0.15527090978401811</v>
          </cell>
          <cell r="F224">
            <v>7.7786112479578409E-2</v>
          </cell>
          <cell r="G224">
            <v>0.16805530039276889</v>
          </cell>
          <cell r="H224">
            <v>4.8735346675414077E-5</v>
          </cell>
          <cell r="I224">
            <v>4.2837814856995474E-5</v>
          </cell>
          <cell r="J224">
            <v>1.1342435685236025E-5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2.9791101605179731E-5</v>
          </cell>
          <cell r="J225">
            <v>3.032814985722523E-5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2.8659760265905838E-4</v>
          </cell>
          <cell r="J226">
            <v>2.5994696896646739E-4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1.0272435079540961E-3</v>
          </cell>
          <cell r="I227">
            <v>1.0389939263134944E-3</v>
          </cell>
          <cell r="J227">
            <v>3.1625526220774709E-4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8.0950637991108391E-4</v>
          </cell>
          <cell r="J228">
            <v>8.0133531306268279E-4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4.1404114895987268E-6</v>
          </cell>
          <cell r="I229">
            <v>0.3178731633865361</v>
          </cell>
          <cell r="J229">
            <v>5.3113143433248613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2.6723121434239199E-2</v>
          </cell>
          <cell r="I230">
            <v>8.0513036264165602E-3</v>
          </cell>
          <cell r="J230">
            <v>1.69077561413539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0.33935565570677523</v>
          </cell>
          <cell r="F231">
            <v>4.1234007425257388E-2</v>
          </cell>
          <cell r="G231">
            <v>6.1467748186399343E-2</v>
          </cell>
          <cell r="H231">
            <v>0.10611126431397935</v>
          </cell>
          <cell r="I231">
            <v>13.712353396990487</v>
          </cell>
          <cell r="J231">
            <v>31.023348229548606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1.1406492289600481E-5</v>
          </cell>
          <cell r="J232">
            <v>6.1769968158842942E-6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7.1244076403000544E-3</v>
          </cell>
          <cell r="J233">
            <v>8.2267967671822203E-3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7.4252724386231986E-3</v>
          </cell>
          <cell r="F234">
            <v>2.7077051052299461E-2</v>
          </cell>
          <cell r="G234">
            <v>2.8544310511111472E-2</v>
          </cell>
          <cell r="H234">
            <v>0.1059877266476468</v>
          </cell>
          <cell r="I234">
            <v>13.704927727481547</v>
          </cell>
          <cell r="J234">
            <v>31.01498082500953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2.7670072384587907E-2</v>
          </cell>
          <cell r="F235">
            <v>1.3861884147001811E-2</v>
          </cell>
          <cell r="G235">
            <v>2.9948316352044726E-2</v>
          </cell>
          <cell r="H235">
            <v>8.6848887024135363E-6</v>
          </cell>
          <cell r="I235">
            <v>7.6339182886184341E-6</v>
          </cell>
          <cell r="J235">
            <v>2.0212802054459058E-6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1.2771461201405604E-4</v>
          </cell>
          <cell r="J236">
            <v>6.1275343814858499E-5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0.30426017542690537</v>
          </cell>
          <cell r="F237">
            <v>2.9504339141867724E-4</v>
          </cell>
          <cell r="G237">
            <v>2.9750815469719977E-3</v>
          </cell>
          <cell r="H237">
            <v>1.1479260656681653E-4</v>
          </cell>
          <cell r="I237">
            <v>1.3826447584811894E-4</v>
          </cell>
          <cell r="J237">
            <v>4.0182398843904995E-5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6.3829341928634466E-6</v>
          </cell>
          <cell r="J238">
            <v>2.0914578754029618E-5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9.8594360074285545E-6</v>
          </cell>
          <cell r="J239">
            <v>1.0037173405129312E-5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4.0476707243957808</v>
          </cell>
          <cell r="F240">
            <v>4.5837008888750717</v>
          </cell>
          <cell r="G240">
            <v>4.9510421058066525</v>
          </cell>
          <cell r="H240">
            <v>5.0951261620545294</v>
          </cell>
          <cell r="I240">
            <v>7.2316799946253658</v>
          </cell>
          <cell r="J240">
            <v>12.276394308203162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37.472818430583899</v>
          </cell>
          <cell r="F241">
            <v>32.08676715111325</v>
          </cell>
          <cell r="G241">
            <v>35.044852892202158</v>
          </cell>
          <cell r="H241">
            <v>24.628293770541294</v>
          </cell>
          <cell r="I241">
            <v>14.987018063022951</v>
          </cell>
          <cell r="J241">
            <v>6.9531119317737247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3.3627815631685132</v>
          </cell>
          <cell r="J242">
            <v>10.440676254245083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9.6793713906887682</v>
          </cell>
          <cell r="F243">
            <v>9.6927038329841473</v>
          </cell>
          <cell r="G243">
            <v>9.3330207128393887</v>
          </cell>
          <cell r="H243">
            <v>9.6592222936071597</v>
          </cell>
          <cell r="I243">
            <v>9.361961500919687</v>
          </cell>
          <cell r="J243">
            <v>8.8180221796962766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4.14041148959872E-6</v>
          </cell>
          <cell r="I244">
            <v>0.31787316338653598</v>
          </cell>
          <cell r="J244">
            <v>5.3113143433248604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1.7812038837170901E-2</v>
          </cell>
          <cell r="E4">
            <v>1.78757494787701E-2</v>
          </cell>
          <cell r="F4">
            <v>1.7794170058542402E-2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4.4115369396738229E-3</v>
          </cell>
          <cell r="E5">
            <v>3.545672682343902E-3</v>
          </cell>
          <cell r="F5">
            <v>2.2130612832303399E-3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3.1581629143920015E-4</v>
          </cell>
          <cell r="E6">
            <v>3.1694591274415018E-4</v>
          </cell>
          <cell r="F6">
            <v>3.1549946912309265E-4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3.518249176378629</v>
          </cell>
          <cell r="E8">
            <v>8.0795309592827849</v>
          </cell>
          <cell r="F8">
            <v>13.908941420939916</v>
          </cell>
          <cell r="G8">
            <v>23.508227454416208</v>
          </cell>
          <cell r="H8">
            <v>55.532335077570799</v>
          </cell>
          <cell r="I8">
            <v>114.06530797207044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6.4391229471263984E-3</v>
          </cell>
          <cell r="E9">
            <v>1.491560342576302E-2</v>
          </cell>
          <cell r="F9">
            <v>2.6144363913062626E-2</v>
          </cell>
          <cell r="G9">
            <v>4.589887612904138E-2</v>
          </cell>
          <cell r="H9">
            <v>0.1173286047931857</v>
          </cell>
          <cell r="I9">
            <v>0.2608075872444014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6.23803045457203E-2</v>
          </cell>
          <cell r="E10">
            <v>0.1432540950227445</v>
          </cell>
          <cell r="F10">
            <v>0.24661243654148773</v>
          </cell>
          <cell r="G10">
            <v>0.41681254351801761</v>
          </cell>
          <cell r="H10">
            <v>0.98461587016969521</v>
          </cell>
          <cell r="I10">
            <v>2.0224345385118805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1.4630667722349001E-4</v>
          </cell>
          <cell r="F11">
            <v>2.72939849308911E-4</v>
          </cell>
          <cell r="G11">
            <v>6.1340506553764402E-4</v>
          </cell>
          <cell r="H11">
            <v>1.3551322297783901E-3</v>
          </cell>
          <cell r="I11">
            <v>4.6689602209108502E-3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2.8130667722349001E-4</v>
          </cell>
          <cell r="F12">
            <v>4.9337272050824102E-4</v>
          </cell>
          <cell r="G12">
            <v>8.6393194694044258E-4</v>
          </cell>
          <cell r="H12">
            <v>2.2084017629729201E-3</v>
          </cell>
          <cell r="I12">
            <v>4.9067705279526204E-3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2.125359152061225E-4</v>
          </cell>
          <cell r="E13">
            <v>2.2795179539546301E-3</v>
          </cell>
          <cell r="F13">
            <v>2.0255636034459319E-3</v>
          </cell>
          <cell r="G13">
            <v>2.0663280775094074E-3</v>
          </cell>
          <cell r="H13">
            <v>1.3907277221663883E-3</v>
          </cell>
          <cell r="I13">
            <v>9.1219526384197233E-4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2.125359152061225E-4</v>
          </cell>
          <cell r="E14">
            <v>2.2795179539546301E-3</v>
          </cell>
          <cell r="F14">
            <v>2.0255636034459319E-3</v>
          </cell>
          <cell r="G14">
            <v>2.0663280775094074E-3</v>
          </cell>
          <cell r="H14">
            <v>1.3907277221663883E-3</v>
          </cell>
          <cell r="I14">
            <v>9.1219526384197233E-4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2.2122786118872E-4</v>
          </cell>
          <cell r="F15">
            <v>6.7928763287929895E-5</v>
          </cell>
          <cell r="G15">
            <v>6.6655196157259995E-5</v>
          </cell>
          <cell r="H15">
            <v>1.07803304905653E-4</v>
          </cell>
          <cell r="I15">
            <v>7.11284723334882E-5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2.4413033935411106E-4</v>
          </cell>
          <cell r="F16">
            <v>2.983253537826025E-4</v>
          </cell>
          <cell r="G16">
            <v>3.0601115764205709E-4</v>
          </cell>
          <cell r="H16">
            <v>2.0588043462389663E-4</v>
          </cell>
          <cell r="I16">
            <v>1.3609377119148971E-4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2.674805607521806E-3</v>
          </cell>
          <cell r="E17">
            <v>8.0242563745914555E-3</v>
          </cell>
          <cell r="F17">
            <v>2.2605490593246437E-2</v>
          </cell>
          <cell r="G17">
            <v>8.2358486111129933E-2</v>
          </cell>
          <cell r="H17">
            <v>0.36608334547032073</v>
          </cell>
          <cell r="I17">
            <v>1.3716555210647039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9.9535885911490544E-3</v>
          </cell>
          <cell r="E18">
            <v>2.9619983823170212E-2</v>
          </cell>
          <cell r="F18">
            <v>8.1490303686374471E-2</v>
          </cell>
          <cell r="G18">
            <v>0.28346776179409067</v>
          </cell>
          <cell r="H18">
            <v>1.1696007505390027</v>
          </cell>
          <cell r="I18">
            <v>4.0500831743847714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3.9065357984599801E-5</v>
          </cell>
          <cell r="F19">
            <v>2.8361737219696401E-4</v>
          </cell>
          <cell r="G19">
            <v>1.3082614610012201E-3</v>
          </cell>
          <cell r="H19">
            <v>4.59144111460341E-3</v>
          </cell>
          <cell r="I19">
            <v>2.4998351364618501E-2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1.5106535798459979E-4</v>
          </cell>
          <cell r="F20">
            <v>4.2713954792548601E-4</v>
          </cell>
          <cell r="G20">
            <v>1.5498507073317639E-3</v>
          </cell>
          <cell r="H20">
            <v>6.8872770845788498E-3</v>
          </cell>
          <cell r="I20">
            <v>2.5804097104579701E-2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5.1468609939003776E-2</v>
          </cell>
          <cell r="E21">
            <v>9.8857797267788872E-2</v>
          </cell>
          <cell r="F21">
            <v>7.4859307131530689E-2</v>
          </cell>
          <cell r="G21">
            <v>8.0331340398765744E-2</v>
          </cell>
          <cell r="H21">
            <v>3.1488146563171449E-2</v>
          </cell>
          <cell r="I21">
            <v>1.7073265277096763E-2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5.1468609939003776E-2</v>
          </cell>
          <cell r="E22">
            <v>9.8857797267788872E-2</v>
          </cell>
          <cell r="F22">
            <v>7.4859307131530689E-2</v>
          </cell>
          <cell r="G22">
            <v>8.0331340398765744E-2</v>
          </cell>
          <cell r="H22">
            <v>3.1488146563171449E-2</v>
          </cell>
          <cell r="I22">
            <v>1.7073265277096763E-2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3.1664261887491999E-5</v>
          </cell>
          <cell r="F23">
            <v>1.4094849085924499E-4</v>
          </cell>
          <cell r="G23">
            <v>1.24232728345157E-4</v>
          </cell>
          <cell r="H23">
            <v>3.2356957062769699E-3</v>
          </cell>
          <cell r="I23">
            <v>1.3694467242640301E-4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4.8861506088879918E-3</v>
          </cell>
          <cell r="E24">
            <v>7.5003705445767788E-3</v>
          </cell>
          <cell r="F24">
            <v>7.3628688610696139E-3</v>
          </cell>
          <cell r="G24">
            <v>6.108997746938045E-3</v>
          </cell>
          <cell r="H24">
            <v>3.3038653397315042E-3</v>
          </cell>
          <cell r="I24">
            <v>1.7941613404062701E-3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10.911369022773837</v>
          </cell>
          <cell r="E25">
            <v>13.168797597226387</v>
          </cell>
          <cell r="F25">
            <v>16.786641838796104</v>
          </cell>
          <cell r="G25">
            <v>32.68681570407076</v>
          </cell>
          <cell r="H25">
            <v>54.465267287851653</v>
          </cell>
          <cell r="I25">
            <v>71.388457564064922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3.8891486287357347E-3</v>
          </cell>
          <cell r="E26">
            <v>1.5052498189551198E-3</v>
          </cell>
          <cell r="F26">
            <v>1.7209510694539451E-3</v>
          </cell>
          <cell r="G26">
            <v>3.3759746800409662E-2</v>
          </cell>
          <cell r="H26">
            <v>2.4638358629317474</v>
          </cell>
          <cell r="I26">
            <v>9.6153304798881205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3.3280415281870535</v>
          </cell>
          <cell r="E27">
            <v>0.10248873816377421</v>
          </cell>
          <cell r="F27">
            <v>0.26192901099648336</v>
          </cell>
          <cell r="G27">
            <v>4.1942788859427527</v>
          </cell>
          <cell r="H27">
            <v>20.565505384228061</v>
          </cell>
          <cell r="I27">
            <v>27.822548923249624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2.2305532796273866</v>
          </cell>
          <cell r="E28">
            <v>7.8447558284090016E-2</v>
          </cell>
          <cell r="F28">
            <v>0.16876572931030931</v>
          </cell>
          <cell r="G28">
            <v>1.9527452973996531</v>
          </cell>
          <cell r="H28">
            <v>7.011820055982632</v>
          </cell>
          <cell r="I28">
            <v>12.848464911134094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5.3488850663306495</v>
          </cell>
          <cell r="E29">
            <v>12.98635854321406</v>
          </cell>
          <cell r="F29">
            <v>16.354227808922829</v>
          </cell>
          <cell r="G29">
            <v>26.506033020055217</v>
          </cell>
          <cell r="H29">
            <v>24.424106617676902</v>
          </cell>
          <cell r="I29">
            <v>21.102113403484029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4.8913533182192687E-2</v>
          </cell>
          <cell r="E30">
            <v>0.15551893773218814</v>
          </cell>
          <cell r="F30">
            <v>1.411916753247197</v>
          </cell>
          <cell r="G30">
            <v>5.4441024896217218</v>
          </cell>
          <cell r="H30">
            <v>10.600428812883518</v>
          </cell>
          <cell r="I30">
            <v>9.4274518661251374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4.8913533182192687E-2</v>
          </cell>
          <cell r="E31">
            <v>0.15551893773218814</v>
          </cell>
          <cell r="F31">
            <v>1.411916753247197</v>
          </cell>
          <cell r="G31">
            <v>5.4441024896217218</v>
          </cell>
          <cell r="H31">
            <v>10.600428812883518</v>
          </cell>
          <cell r="I31">
            <v>9.4274518661251374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9.4378587057068603E-5</v>
          </cell>
          <cell r="F32">
            <v>8.8138242864389205E-2</v>
          </cell>
          <cell r="G32">
            <v>0.30573623113585902</v>
          </cell>
          <cell r="H32">
            <v>0.27381083589028399</v>
          </cell>
          <cell r="I32">
            <v>0.479984439366616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1.0696280934933184E-2</v>
          </cell>
          <cell r="F33">
            <v>9.7106653655707045E-2</v>
          </cell>
          <cell r="G33">
            <v>0.3743357697525288</v>
          </cell>
          <cell r="H33">
            <v>0.72897694450637607</v>
          </cell>
          <cell r="I33">
            <v>0.64827997767213408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1.269833950781775E-5</v>
          </cell>
          <cell r="E34">
            <v>3.5669848408386145E-3</v>
          </cell>
          <cell r="F34">
            <v>2.8321541943358377E-3</v>
          </cell>
          <cell r="G34">
            <v>2.7191311422476929E-3</v>
          </cell>
          <cell r="H34">
            <v>1.3959968403219312E-3</v>
          </cell>
          <cell r="I34">
            <v>9.2292477156355197E-4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1.269833950781775E-5</v>
          </cell>
          <cell r="E35">
            <v>3.5669848408386145E-3</v>
          </cell>
          <cell r="F35">
            <v>2.8321541943358377E-3</v>
          </cell>
          <cell r="G35">
            <v>2.7191311422476929E-3</v>
          </cell>
          <cell r="H35">
            <v>1.3959968403219312E-3</v>
          </cell>
          <cell r="I35">
            <v>9.2292477156355197E-4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3.84711922485593E-4</v>
          </cell>
          <cell r="F36">
            <v>6.5572697643385405E-5</v>
          </cell>
          <cell r="G36">
            <v>6.5350763382280799E-5</v>
          </cell>
          <cell r="H36">
            <v>1.1017819205081601E-4</v>
          </cell>
          <cell r="I36">
            <v>7.1897459708044695E-5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3.8111019460159703E-4</v>
          </cell>
          <cell r="F37">
            <v>4.2408267043016001E-4</v>
          </cell>
          <cell r="G37">
            <v>4.0743731722312924E-4</v>
          </cell>
          <cell r="H37">
            <v>2.0671169671996893E-4</v>
          </cell>
          <cell r="I37">
            <v>1.3773050796300981E-4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9.0835957541702095E-2</v>
          </cell>
          <cell r="E38">
            <v>0.16163801296023633</v>
          </cell>
          <cell r="F38">
            <v>0.15667414828331835</v>
          </cell>
          <cell r="G38">
            <v>0.12829031801140309</v>
          </cell>
          <cell r="H38">
            <v>1.443706086424385E-2</v>
          </cell>
          <cell r="I38">
            <v>8.4098825217164639E-3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9.0835957541702095E-2</v>
          </cell>
          <cell r="E39">
            <v>0.16163801296023633</v>
          </cell>
          <cell r="F39">
            <v>0.15667414828331835</v>
          </cell>
          <cell r="G39">
            <v>0.12829031801140309</v>
          </cell>
          <cell r="H39">
            <v>1.443706086424385E-2</v>
          </cell>
          <cell r="I39">
            <v>8.4098825217164639E-3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2.7559640544264102E-4</v>
          </cell>
          <cell r="F40">
            <v>2.0083508285953701E-4</v>
          </cell>
          <cell r="G40">
            <v>2.26967679843367E-4</v>
          </cell>
          <cell r="H40">
            <v>1.3291069555261699E-3</v>
          </cell>
          <cell r="I40">
            <v>2.2685943721299399E-4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1.273047451114907E-2</v>
          </cell>
          <cell r="F41">
            <v>1.2396679019556912E-2</v>
          </cell>
          <cell r="G41">
            <v>1.0135839910971646E-2</v>
          </cell>
          <cell r="H41">
            <v>1.5709188883255357E-3</v>
          </cell>
          <cell r="I41">
            <v>9.2199668955636374E-4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2.9901153844854552E-6</v>
          </cell>
          <cell r="E42">
            <v>6.1739105182462642E-4</v>
          </cell>
          <cell r="F42">
            <v>2.6329128390798818E-3</v>
          </cell>
          <cell r="G42">
            <v>4.271872775462135E-3</v>
          </cell>
          <cell r="H42">
            <v>9.2029737689827029E-2</v>
          </cell>
          <cell r="I42">
            <v>4.8897876879059915E-2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2.9901153844854552E-6</v>
          </cell>
          <cell r="E43">
            <v>6.1739105182462642E-4</v>
          </cell>
          <cell r="F43">
            <v>2.6329128390798818E-3</v>
          </cell>
          <cell r="G43">
            <v>4.271872775462135E-3</v>
          </cell>
          <cell r="H43">
            <v>9.2029737689827029E-2</v>
          </cell>
          <cell r="I43">
            <v>4.8897876879059915E-2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4.7228578258222301E-5</v>
          </cell>
          <cell r="F44">
            <v>1.7937003001463001E-4</v>
          </cell>
          <cell r="G44">
            <v>1.4881689009207E-4</v>
          </cell>
          <cell r="H44">
            <v>9.8645447371553292E-3</v>
          </cell>
          <cell r="I44">
            <v>1.3802008012897001E-4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4.6850130649756164E-5</v>
          </cell>
          <cell r="F45">
            <v>2.21147474618994E-4</v>
          </cell>
          <cell r="G45">
            <v>3.3213498088289345E-4</v>
          </cell>
          <cell r="H45">
            <v>9.6890060260514822E-3</v>
          </cell>
          <cell r="I45">
            <v>5.1508559582857253E-3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0.22016949801242469</v>
          </cell>
          <cell r="H46">
            <v>0.24502400040294325</v>
          </cell>
          <cell r="I46">
            <v>0.26339939322434092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8.7117722245938705</v>
          </cell>
          <cell r="H47">
            <v>9.7092571282896696</v>
          </cell>
          <cell r="I47">
            <v>10.452521578455995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4.4020184104325001E-5</v>
          </cell>
          <cell r="E48">
            <v>5.4055537600763002E-5</v>
          </cell>
          <cell r="F48">
            <v>8.1080082059014697E-5</v>
          </cell>
          <cell r="G48">
            <v>1.3514251558294601E-4</v>
          </cell>
          <cell r="H48">
            <v>1.33431971849357E-4</v>
          </cell>
          <cell r="I48">
            <v>1.28033578829565E-3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2.0938226819695051E-3</v>
          </cell>
          <cell r="E49">
            <v>2.147878219570268E-3</v>
          </cell>
          <cell r="F49">
            <v>2.2289583016292828E-3</v>
          </cell>
          <cell r="G49">
            <v>2.3641008172122289E-3</v>
          </cell>
          <cell r="H49">
            <v>2.630986424222187E-3</v>
          </cell>
          <cell r="I49">
            <v>2.8282861219085902E-3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5.2088101753461553E-5</v>
          </cell>
          <cell r="E50">
            <v>2.8065895532443088E-3</v>
          </cell>
          <cell r="F50">
            <v>0.67749937968370366</v>
          </cell>
          <cell r="G50">
            <v>3.5632555826713159</v>
          </cell>
          <cell r="H50">
            <v>7.3431778829160139</v>
          </cell>
          <cell r="I50">
            <v>6.5394067292174007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5.2088101753461553E-5</v>
          </cell>
          <cell r="E51">
            <v>2.8065895532443088E-3</v>
          </cell>
          <cell r="F51">
            <v>0.67749937968370366</v>
          </cell>
          <cell r="G51">
            <v>3.5632555826713159</v>
          </cell>
          <cell r="H51">
            <v>7.3431778829160139</v>
          </cell>
          <cell r="I51">
            <v>6.5394067292174007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1.9218581715527901E-4</v>
          </cell>
          <cell r="F52">
            <v>4.7035056546909301E-2</v>
          </cell>
          <cell r="G52">
            <v>0.21522032937295099</v>
          </cell>
          <cell r="H52">
            <v>0.15498404158642101</v>
          </cell>
          <cell r="I52">
            <v>0.34253341536141602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1.936526133698719E-4</v>
          </cell>
          <cell r="F53">
            <v>4.659156598008949E-2</v>
          </cell>
          <cell r="G53">
            <v>0.24500514450541219</v>
          </cell>
          <cell r="H53">
            <v>0.50504435998264219</v>
          </cell>
          <cell r="I53">
            <v>0.4498333731203184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3.0074128473269925E-3</v>
          </cell>
          <cell r="E54">
            <v>0.49145415440998086</v>
          </cell>
          <cell r="F54">
            <v>0.46546724817795182</v>
          </cell>
          <cell r="G54">
            <v>0.3764121840492109</v>
          </cell>
          <cell r="H54">
            <v>1.6465353815754195E-2</v>
          </cell>
          <cell r="I54">
            <v>9.4827619414832014E-3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3.0074128473269925E-3</v>
          </cell>
          <cell r="E55">
            <v>0.49145415440998086</v>
          </cell>
          <cell r="F55">
            <v>0.46546724817795182</v>
          </cell>
          <cell r="G55">
            <v>0.3764121840492109</v>
          </cell>
          <cell r="H55">
            <v>1.6465353815754195E-2</v>
          </cell>
          <cell r="I55">
            <v>9.4827619414832014E-3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3.8532256724648099E-2</v>
          </cell>
          <cell r="F56">
            <v>1.9596028974908601E-4</v>
          </cell>
          <cell r="G56">
            <v>2.2415400242645E-4</v>
          </cell>
          <cell r="H56">
            <v>1.5711006221815801E-3</v>
          </cell>
          <cell r="I56">
            <v>2.2556631980041999E-4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3.8699327657743074E-2</v>
          </cell>
          <cell r="F57">
            <v>3.6689068363778485E-2</v>
          </cell>
          <cell r="G57">
            <v>2.9662378511183436E-2</v>
          </cell>
          <cell r="H57">
            <v>1.800277079199509E-3</v>
          </cell>
          <cell r="I57">
            <v>1.042874019461222E-3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1.5865504394108733E-5</v>
          </cell>
          <cell r="H58">
            <v>1.0680322957943494E-5</v>
          </cell>
          <cell r="I58">
            <v>6.5431207904238016E-4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6.7685090231558295E-5</v>
          </cell>
          <cell r="H59">
            <v>4.1297166861690549E-5</v>
          </cell>
          <cell r="I59">
            <v>2.1576563378187565E-3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3.3858008852648202E-7</v>
          </cell>
          <cell r="H60">
            <v>1.16496031261977E-7</v>
          </cell>
          <cell r="I60">
            <v>1.48711042150999E-5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3.3858008852648202E-7</v>
          </cell>
          <cell r="H61">
            <v>2.3548814339340899E-7</v>
          </cell>
          <cell r="I61">
            <v>1.4946363808453948E-5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2.1377414236231488E-4</v>
          </cell>
          <cell r="E62">
            <v>2.0460574986896321E-3</v>
          </cell>
          <cell r="F62">
            <v>1.771512807406245E-3</v>
          </cell>
          <cell r="G62">
            <v>1.6509543228563624E-3</v>
          </cell>
          <cell r="H62">
            <v>9.0581488507478301E-4</v>
          </cell>
          <cell r="I62">
            <v>4.3936672051842721E-4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2.2105597265489999E-2</v>
          </cell>
          <cell r="E63">
            <v>0.21157527542040999</v>
          </cell>
          <cell r="F63">
            <v>0.18318561935713018</v>
          </cell>
          <cell r="G63">
            <v>0.1707191101855921</v>
          </cell>
          <cell r="H63">
            <v>8.8081695492537873E-2</v>
          </cell>
          <cell r="I63">
            <v>3.8551632421889109E-2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2.9953383828577233E-4</v>
          </cell>
          <cell r="E64">
            <v>2.8668736506830702E-3</v>
          </cell>
          <cell r="F64">
            <v>2.4821899641887558E-3</v>
          </cell>
          <cell r="G64">
            <v>2.3132670756855303E-3</v>
          </cell>
          <cell r="H64">
            <v>1.1935189091129815E-3</v>
          </cell>
          <cell r="I64">
            <v>5.2237984311502908E-4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8.850124069674058E-6</v>
          </cell>
          <cell r="H65">
            <v>1.0071312161078813E-5</v>
          </cell>
          <cell r="I65">
            <v>6.9972988043692612E-5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5.2336160887102721E-5</v>
          </cell>
          <cell r="H66">
            <v>5.3981591377625686E-5</v>
          </cell>
          <cell r="I66">
            <v>3.2154885352005352E-4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1.7936677942808401E-7</v>
          </cell>
          <cell r="H67">
            <v>1.08034716250796E-7</v>
          </cell>
          <cell r="I67">
            <v>1.35377421572582E-6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1.7936677942808401E-7</v>
          </cell>
          <cell r="H68">
            <v>2.266344780748595E-7</v>
          </cell>
          <cell r="I68">
            <v>1.4248655854871099E-6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6.26492840389853</v>
          </cell>
          <cell r="E69">
            <v>10.940503731004661</v>
          </cell>
          <cell r="F69">
            <v>9.1512445855449602</v>
          </cell>
          <cell r="G69">
            <v>7.7494957813828442</v>
          </cell>
          <cell r="H69">
            <v>2.1795984587365056</v>
          </cell>
          <cell r="I69">
            <v>0.73139340130806119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4.9747278535692697E-2</v>
          </cell>
          <cell r="E70">
            <v>8.6874143060979417E-2</v>
          </cell>
          <cell r="F70">
            <v>7.2666355302969304E-2</v>
          </cell>
          <cell r="G70">
            <v>6.1535631422017373E-2</v>
          </cell>
          <cell r="H70">
            <v>1.8945244150226456E-2</v>
          </cell>
          <cell r="I70">
            <v>7.239785643639144E-3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8.4890628779112881E-2</v>
          </cell>
          <cell r="E71">
            <v>0.14824530800819327</v>
          </cell>
          <cell r="F71">
            <v>0.12400060414017573</v>
          </cell>
          <cell r="G71">
            <v>0.10500671790491661</v>
          </cell>
          <cell r="H71">
            <v>2.953385445442417E-2</v>
          </cell>
          <cell r="I71">
            <v>9.9104796925211514E-3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5.8013330066853296E-6</v>
          </cell>
          <cell r="H72">
            <v>7.9994159699922371E-6</v>
          </cell>
          <cell r="I72">
            <v>6.8320406301534229E-5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5.1290031943934828E-5</v>
          </cell>
          <cell r="H73">
            <v>6.3258630854242905E-5</v>
          </cell>
          <cell r="I73">
            <v>4.6711857170384516E-4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1.16867062902892E-7</v>
          </cell>
          <cell r="H74">
            <v>1.01429740777044E-7</v>
          </cell>
          <cell r="I74">
            <v>1.28709874992538E-6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1.16867062902892E-7</v>
          </cell>
          <cell r="H75">
            <v>1.6961980718101099E-7</v>
          </cell>
          <cell r="I75">
            <v>1.3218405911932899E-6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3.2778653162034979E-4</v>
          </cell>
          <cell r="F76">
            <v>3.3355187012440993E-4</v>
          </cell>
          <cell r="G76">
            <v>1.5512317632208599E-3</v>
          </cell>
          <cell r="H76">
            <v>2.0635142039410691E-3</v>
          </cell>
          <cell r="I76">
            <v>2.0190846455803071E-3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3.2778653162034979E-4</v>
          </cell>
          <cell r="F77">
            <v>3.3355187012440983E-4</v>
          </cell>
          <cell r="G77">
            <v>1.5512317632208595E-3</v>
          </cell>
          <cell r="H77">
            <v>2.0635142039410687E-3</v>
          </cell>
          <cell r="I77">
            <v>2.0190846455803071E-3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3.2784937726645512E-4</v>
          </cell>
          <cell r="F78">
            <v>3.3379664168960415E-4</v>
          </cell>
          <cell r="G78">
            <v>1.5513869019110474E-3</v>
          </cell>
          <cell r="H78">
            <v>2.0637205759986683E-3</v>
          </cell>
          <cell r="I78">
            <v>2.0192865742377337E-3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3.2784937726645512E-4</v>
          </cell>
          <cell r="F79">
            <v>3.3379664168960415E-4</v>
          </cell>
          <cell r="G79">
            <v>1.5513869019110474E-3</v>
          </cell>
          <cell r="H79">
            <v>2.0637205759986683E-3</v>
          </cell>
          <cell r="I79">
            <v>2.0192865742377337E-3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2.8488878523196301E-2</v>
          </cell>
          <cell r="F80">
            <v>6.1917558008779197E-3</v>
          </cell>
          <cell r="G80">
            <v>5.9834929203510202E-3</v>
          </cell>
          <cell r="H80">
            <v>9.4362755824836993E-3</v>
          </cell>
          <cell r="I80">
            <v>5.9055822018747898E-3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2.8488878523196301E-2</v>
          </cell>
          <cell r="F81">
            <v>3.4670083118276518E-2</v>
          </cell>
          <cell r="G81">
            <v>4.0635846190682744E-2</v>
          </cell>
          <cell r="H81">
            <v>2.1986570274241394E-2</v>
          </cell>
          <cell r="I81">
            <v>1.5866063507048958E-2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6.6170112278422399</v>
          </cell>
          <cell r="E82">
            <v>17.701353723290921</v>
          </cell>
          <cell r="F82">
            <v>154.35904028526028</v>
          </cell>
          <cell r="G82">
            <v>519.34421484982533</v>
          </cell>
          <cell r="H82">
            <v>667.07808546308672</v>
          </cell>
          <cell r="I82">
            <v>343.82314003976643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4.8913569088890406E-2</v>
          </cell>
          <cell r="E83">
            <v>0.1308500709002757</v>
          </cell>
          <cell r="F83">
            <v>1.1410365377224814</v>
          </cell>
          <cell r="G83">
            <v>3.8390412618743897</v>
          </cell>
          <cell r="H83">
            <v>5.5173759740694246</v>
          </cell>
          <cell r="I83">
            <v>3.1896044845538265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8.9661398751249899E-2</v>
          </cell>
          <cell r="E84">
            <v>0.23985574150800687</v>
          </cell>
          <cell r="F84">
            <v>2.0915859117243922</v>
          </cell>
          <cell r="G84">
            <v>7.0371844830599697</v>
          </cell>
          <cell r="H84">
            <v>9.0389984480093108</v>
          </cell>
          <cell r="I84">
            <v>4.6588501360401979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1.5306102385919843E-7</v>
          </cell>
          <cell r="H85">
            <v>7.0138974215740162E-7</v>
          </cell>
          <cell r="I85">
            <v>2.7959743881333254E-7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2.0167032864725927E-6</v>
          </cell>
          <cell r="H86">
            <v>8.2861363166160371E-6</v>
          </cell>
          <cell r="I86">
            <v>2.8398865517586977E-6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1.4921593787364001E-8</v>
          </cell>
          <cell r="H87">
            <v>1.7724860908479599E-8</v>
          </cell>
          <cell r="I87">
            <v>1.6445519562130999E-8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1.4921593787364001E-8</v>
          </cell>
          <cell r="H88">
            <v>3.2946883593069398E-8</v>
          </cell>
          <cell r="I88">
            <v>1.9556031231982899E-8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1.1445525811670234E-3</v>
          </cell>
          <cell r="E89">
            <v>8.0210798438134067E-3</v>
          </cell>
          <cell r="F89">
            <v>1.6824292320815426E-3</v>
          </cell>
          <cell r="G89">
            <v>1.3331050504999853E-2</v>
          </cell>
          <cell r="H89">
            <v>3.041447802318822E-2</v>
          </cell>
          <cell r="I89">
            <v>2.1658633742264458E-2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1.1445525811670234E-3</v>
          </cell>
          <cell r="E90">
            <v>8.021079843813405E-3</v>
          </cell>
          <cell r="F90">
            <v>1.6824292320815426E-3</v>
          </cell>
          <cell r="G90">
            <v>1.3331050504999853E-2</v>
          </cell>
          <cell r="H90">
            <v>3.0414478023188217E-2</v>
          </cell>
          <cell r="I90">
            <v>2.1658633742264458E-2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1.1444725261100734E-3</v>
          </cell>
          <cell r="E91">
            <v>8.0218993393382579E-3</v>
          </cell>
          <cell r="F91">
            <v>1.6826234528153961E-3</v>
          </cell>
          <cell r="G91">
            <v>1.3332383743374226E-2</v>
          </cell>
          <cell r="H91">
            <v>3.0417519775166192E-2</v>
          </cell>
          <cell r="I91">
            <v>2.1660799822246786E-2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1.1444725261100734E-3</v>
          </cell>
          <cell r="E92">
            <v>8.0218993393382579E-3</v>
          </cell>
          <cell r="F92">
            <v>1.6826234528153961E-3</v>
          </cell>
          <cell r="G92">
            <v>1.3332383743374226E-2</v>
          </cell>
          <cell r="H92">
            <v>3.0417519775166192E-2</v>
          </cell>
          <cell r="I92">
            <v>2.1660799822246786E-2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2.3669697119301301E-2</v>
          </cell>
          <cell r="E93">
            <v>2.3111684335439201E-2</v>
          </cell>
          <cell r="F93">
            <v>2.5157573567414E-2</v>
          </cell>
          <cell r="G93">
            <v>2.9237664412750799E-2</v>
          </cell>
          <cell r="H93">
            <v>3.60220800523657E-2</v>
          </cell>
          <cell r="I93">
            <v>0.16557309816871099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2.3669697119301301E-2</v>
          </cell>
          <cell r="E94">
            <v>4.6777205683654656E-2</v>
          </cell>
          <cell r="F94">
            <v>7.1921755550092101E-2</v>
          </cell>
          <cell r="G94">
            <v>0.10113779576448556</v>
          </cell>
          <cell r="H94">
            <v>9.064254010675929E-2</v>
          </cell>
          <cell r="I94">
            <v>0.20448327178860468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12.897778443681901</v>
          </cell>
          <cell r="E95">
            <v>19.556245373004202</v>
          </cell>
          <cell r="F95">
            <v>18.2628761362575</v>
          </cell>
          <cell r="G95">
            <v>13.190516203334571</v>
          </cell>
          <cell r="H95">
            <v>1.04547711534584</v>
          </cell>
          <cell r="I95">
            <v>0.36110711494926789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9.083595754170215E-2</v>
          </cell>
          <cell r="E96">
            <v>0.13772994179842701</v>
          </cell>
          <cell r="F96">
            <v>0.12862105272982785</v>
          </cell>
          <cell r="G96">
            <v>9.2897639312928895E-2</v>
          </cell>
          <cell r="H96">
            <v>7.9146675220571373E-3</v>
          </cell>
          <cell r="I96">
            <v>3.1143147539185205E-3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0.17476664557834587</v>
          </cell>
          <cell r="E97">
            <v>0.26498977470195395</v>
          </cell>
          <cell r="F97">
            <v>0.24746444629075209</v>
          </cell>
          <cell r="G97">
            <v>0.17873328188800236</v>
          </cell>
          <cell r="H97">
            <v>1.4166356576501907E-2</v>
          </cell>
          <cell r="I97">
            <v>4.8930503380659653E-3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1.7921671342458208E-2</v>
          </cell>
          <cell r="F98">
            <v>0.28608708850942027</v>
          </cell>
          <cell r="G98">
            <v>1.8996444770807395</v>
          </cell>
          <cell r="H98">
            <v>5.7930464467347029</v>
          </cell>
          <cell r="I98">
            <v>9.3477444011372324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1.7921671342458204E-2</v>
          </cell>
          <cell r="F99">
            <v>0.28608708850942011</v>
          </cell>
          <cell r="G99">
            <v>1.8996444770807395</v>
          </cell>
          <cell r="H99">
            <v>5.7930464467347029</v>
          </cell>
          <cell r="I99">
            <v>9.3477444011372324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1.7923209666053201E-2</v>
          </cell>
          <cell r="F100">
            <v>0.28611571738675146</v>
          </cell>
          <cell r="G100">
            <v>1.8998344605269368</v>
          </cell>
          <cell r="H100">
            <v>5.7936258093158548</v>
          </cell>
          <cell r="I100">
            <v>9.3486792690646023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1.7923209666053201E-2</v>
          </cell>
          <cell r="F101">
            <v>0.28611571738675146</v>
          </cell>
          <cell r="G101">
            <v>1.8998344605269368</v>
          </cell>
          <cell r="H101">
            <v>5.7936258093158548</v>
          </cell>
          <cell r="I101">
            <v>9.3486792690646023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2.5380317675448301E-2</v>
          </cell>
          <cell r="F102">
            <v>11.8485361631015</v>
          </cell>
          <cell r="G102">
            <v>44.631208998799501</v>
          </cell>
          <cell r="H102">
            <v>35.096916323176899</v>
          </cell>
          <cell r="I102">
            <v>64.296006667175504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2.5380317675448301E-2</v>
          </cell>
          <cell r="F103">
            <v>11.873907568408182</v>
          </cell>
          <cell r="G103">
            <v>56.499679308786895</v>
          </cell>
          <cell r="H103">
            <v>127.6925934614617</v>
          </cell>
          <cell r="I103">
            <v>115.11880976110162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31.788174972232198</v>
          </cell>
          <cell r="F104">
            <v>48.088106602096005</v>
          </cell>
          <cell r="G104">
            <v>195.95536487801439</v>
          </cell>
          <cell r="H104">
            <v>443.1114877632192</v>
          </cell>
          <cell r="I104">
            <v>164.35839367882289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0.19982211264094657</v>
          </cell>
          <cell r="F105">
            <v>0.30228432624797347</v>
          </cell>
          <cell r="G105">
            <v>1.2317855626331626</v>
          </cell>
          <cell r="H105">
            <v>2.7854217392997462</v>
          </cell>
          <cell r="I105">
            <v>1.0331653668027037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0.43367223700180274</v>
          </cell>
          <cell r="F106">
            <v>0.65604511053336978</v>
          </cell>
          <cell r="G106">
            <v>2.6733337636836918</v>
          </cell>
          <cell r="H106">
            <v>6.0451771864013617</v>
          </cell>
          <cell r="I106">
            <v>2.2422700365460146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1.39284769545694E-2</v>
          </cell>
          <cell r="F107">
            <v>7.1605910242346898E-3</v>
          </cell>
          <cell r="G107">
            <v>9.5171466388744394E-2</v>
          </cell>
          <cell r="H107">
            <v>0.10329632268129001</v>
          </cell>
          <cell r="I107">
            <v>2.3658891427145501E-2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1.39284769545694E-2</v>
          </cell>
          <cell r="F108">
            <v>2.10890679788041E-2</v>
          </cell>
          <cell r="G108">
            <v>0.11441506455476504</v>
          </cell>
          <cell r="H108">
            <v>0.27630525379261311</v>
          </cell>
          <cell r="I108">
            <v>0.10286543643725611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7.2653209462642985E-4</v>
          </cell>
          <cell r="E109">
            <v>2.2248014519315393E-3</v>
          </cell>
          <cell r="F109">
            <v>2.1935298688150725E-3</v>
          </cell>
          <cell r="G109">
            <v>8.555406842306712E-3</v>
          </cell>
          <cell r="H109">
            <v>0.26548434341125715</v>
          </cell>
          <cell r="I109">
            <v>0.64864696825705126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4.1644925961404761E-3</v>
          </cell>
          <cell r="E110">
            <v>1.269021616884769E-2</v>
          </cell>
          <cell r="F110">
            <v>1.2508604242732152E-2</v>
          </cell>
          <cell r="G110">
            <v>4.6082431054945965E-2</v>
          </cell>
          <cell r="H110">
            <v>1.3293247030043975</v>
          </cell>
          <cell r="I110">
            <v>2.9720355120751512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2.1104219499881999E-7</v>
          </cell>
          <cell r="F111">
            <v>3.94958602015407E-7</v>
          </cell>
          <cell r="G111">
            <v>1.6355707098503601E-4</v>
          </cell>
          <cell r="H111">
            <v>2.9110509544971498E-3</v>
          </cell>
          <cell r="I111">
            <v>1.1736768210317E-2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1.396105845132346E-5</v>
          </cell>
          <cell r="E112">
            <v>4.1991724369090486E-5</v>
          </cell>
          <cell r="F112">
            <v>4.2383995824521575E-5</v>
          </cell>
          <cell r="G112">
            <v>1.7455124082627852E-4</v>
          </cell>
          <cell r="H112">
            <v>5.0533244519344296E-3</v>
          </cell>
          <cell r="I112">
            <v>1.2247624572589801E-2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7.2115080017342459E-2</v>
          </cell>
          <cell r="F113">
            <v>8.3164196362554746E-2</v>
          </cell>
          <cell r="G113">
            <v>0.1040736729486805</v>
          </cell>
          <cell r="H113">
            <v>2.3278489569469079E-2</v>
          </cell>
          <cell r="I113">
            <v>1.9617119204602559E-2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7.2115080017342459E-2</v>
          </cell>
          <cell r="F114">
            <v>8.3164196362554732E-2</v>
          </cell>
          <cell r="G114">
            <v>0.10407367294868049</v>
          </cell>
          <cell r="H114">
            <v>2.3278489569469079E-2</v>
          </cell>
          <cell r="I114">
            <v>1.9617119204602559E-2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7.2121997777529714E-2</v>
          </cell>
          <cell r="F115">
            <v>8.3172530921238927E-2</v>
          </cell>
          <cell r="G115">
            <v>0.10408408135681686</v>
          </cell>
          <cell r="H115">
            <v>2.3280817651233958E-2</v>
          </cell>
          <cell r="I115">
            <v>1.9619081112713883E-2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7.2121997777529714E-2</v>
          </cell>
          <cell r="F116">
            <v>8.3172530921238927E-2</v>
          </cell>
          <cell r="G116">
            <v>0.10408408135681686</v>
          </cell>
          <cell r="H116">
            <v>2.3280817651233958E-2</v>
          </cell>
          <cell r="I116">
            <v>1.9619081112713883E-2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3.4679512458626198</v>
          </cell>
          <cell r="F117">
            <v>3.5001179157254397E-2</v>
          </cell>
          <cell r="G117">
            <v>3.8921231853448701E-2</v>
          </cell>
          <cell r="H117">
            <v>0.23940674246386301</v>
          </cell>
          <cell r="I117">
            <v>3.5718191898165802E-2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3.4679512458626198</v>
          </cell>
          <cell r="F118">
            <v>3.5029410258581763</v>
          </cell>
          <cell r="G118">
            <v>3.5418456943554748</v>
          </cell>
          <cell r="H118">
            <v>0.31002525694603789</v>
          </cell>
          <cell r="I118">
            <v>0.22536235776522234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61.481193863104401</v>
          </cell>
          <cell r="E119">
            <v>128.705936984375</v>
          </cell>
          <cell r="F119">
            <v>40.117980190346501</v>
          </cell>
          <cell r="G119">
            <v>20.006482303591302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0.23124864476556861</v>
          </cell>
          <cell r="E120">
            <v>0.48861227901514309</v>
          </cell>
          <cell r="F120">
            <v>0.15441126111837655</v>
          </cell>
          <cell r="G120">
            <v>7.7003531792544405E-2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0.83307850763013991</v>
          </cell>
          <cell r="E121">
            <v>1.7439828859671398</v>
          </cell>
          <cell r="F121">
            <v>0.54360406761987179</v>
          </cell>
          <cell r="G121">
            <v>0.27109054611912292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3.0634666666666699E-2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2.5095234283371563E-2</v>
          </cell>
          <cell r="E123">
            <v>2.6567054950978244E-2</v>
          </cell>
          <cell r="F123">
            <v>2.9172324964462221E-2</v>
          </cell>
          <cell r="G123">
            <v>3.1648487756804213E-2</v>
          </cell>
          <cell r="H123">
            <v>3.3887763230860381E-2</v>
          </cell>
          <cell r="I123">
            <v>3.6435237618393276E-2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1.5023458979098543</v>
          </cell>
          <cell r="E124">
            <v>1.5904575974249668</v>
          </cell>
          <cell r="F124">
            <v>1.746424131688354</v>
          </cell>
          <cell r="G124">
            <v>1.8946615608203472</v>
          </cell>
          <cell r="H124">
            <v>2.0287175447075967</v>
          </cell>
          <cell r="I124">
            <v>2.1812240984589741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5.3749579325885798E-8</v>
          </cell>
          <cell r="E125">
            <v>1.3582404805659E-4</v>
          </cell>
          <cell r="F125">
            <v>2.40511100141297E-4</v>
          </cell>
          <cell r="G125">
            <v>2.2859065883982699E-4</v>
          </cell>
          <cell r="H125">
            <v>1.03386918381091E-4</v>
          </cell>
          <cell r="I125">
            <v>1.4962090500220699E-3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2.3167182372625058E-3</v>
          </cell>
          <cell r="E126">
            <v>2.452542285319095E-3</v>
          </cell>
          <cell r="F126">
            <v>2.6930533854603927E-3</v>
          </cell>
          <cell r="G126">
            <v>2.9216440443002199E-3</v>
          </cell>
          <cell r="H126">
            <v>3.1283678364280171E-3</v>
          </cell>
          <cell r="I126">
            <v>3.3635437195415896E-3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802.55586500999095</v>
          </cell>
          <cell r="E127">
            <v>545.27643031557204</v>
          </cell>
          <cell r="F127">
            <v>407.26961588995499</v>
          </cell>
          <cell r="G127">
            <v>199.78526311825399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2.8361715099911411</v>
          </cell>
          <cell r="E128">
            <v>1.9931784890909965</v>
          </cell>
          <cell r="F128">
            <v>1.5628968873434119</v>
          </cell>
          <cell r="G128">
            <v>0.76667581789104589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10.948920395770692</v>
          </cell>
          <cell r="E129">
            <v>7.4389690356831117</v>
          </cell>
          <cell r="F129">
            <v>5.5562021267388042</v>
          </cell>
          <cell r="G129">
            <v>2.725583398611922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0.15266199999999999</v>
          </cell>
          <cell r="G130">
            <v>7.6330999999999996E-2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0.19950032861586761</v>
          </cell>
          <cell r="E131">
            <v>0.23680129984054871</v>
          </cell>
          <cell r="F131">
            <v>0.19137847004388753</v>
          </cell>
          <cell r="G131">
            <v>0.15964435744434338</v>
          </cell>
          <cell r="H131">
            <v>2.1894310588774779E-2</v>
          </cell>
          <cell r="I131">
            <v>3.76925086139076E-3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2.1766928691586513E-3</v>
          </cell>
          <cell r="E132">
            <v>2.5692707526395755E-3</v>
          </cell>
          <cell r="F132">
            <v>2.0604684230705345E-3</v>
          </cell>
          <cell r="G132">
            <v>1.7188072100418705E-3</v>
          </cell>
          <cell r="H132">
            <v>2.2866676016468108E-4</v>
          </cell>
          <cell r="I132">
            <v>4.0857410550376714E-5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3.5372398690756693E-3</v>
          </cell>
          <cell r="E133">
            <v>4.1986046071019181E-3</v>
          </cell>
          <cell r="F133">
            <v>3.3932352844660858E-3</v>
          </cell>
          <cell r="G133">
            <v>2.8305737135521816E-3</v>
          </cell>
          <cell r="H133">
            <v>3.8819699625487183E-4</v>
          </cell>
          <cell r="I133">
            <v>6.6830689031751044E-5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1.7806790646802601E-5</v>
          </cell>
          <cell r="F134">
            <v>2.7105178578124001E-5</v>
          </cell>
          <cell r="G134">
            <v>2.72634067554813E-5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2.5628354177264774E-4</v>
          </cell>
          <cell r="E135">
            <v>2.7584460968089992E-4</v>
          </cell>
          <cell r="F135">
            <v>3.0039670880060694E-4</v>
          </cell>
          <cell r="G135">
            <v>2.5114586351500747E-4</v>
          </cell>
          <cell r="H135">
            <v>3.2178804105150448E-5</v>
          </cell>
          <cell r="I135">
            <v>5.7085169781810449E-6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0.73841976137807641</v>
          </cell>
          <cell r="E136">
            <v>1.6539772643779385</v>
          </cell>
          <cell r="F136">
            <v>4.4783650180699368</v>
          </cell>
          <cell r="G136">
            <v>18.356627684350411</v>
          </cell>
          <cell r="H136">
            <v>36.476005797355718</v>
          </cell>
          <cell r="I136">
            <v>45.628632201678307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0.73841976137807641</v>
          </cell>
          <cell r="E137">
            <v>1.6539772643779385</v>
          </cell>
          <cell r="F137">
            <v>4.4783650180699368</v>
          </cell>
          <cell r="G137">
            <v>18.356627684350411</v>
          </cell>
          <cell r="H137">
            <v>36.476005797355718</v>
          </cell>
          <cell r="I137">
            <v>45.628632201678307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2.4512469068000899E-7</v>
          </cell>
          <cell r="E138">
            <v>2.6352401346858097E-7</v>
          </cell>
          <cell r="F138">
            <v>1.15951073070907</v>
          </cell>
          <cell r="G138">
            <v>9.06393390313265</v>
          </cell>
          <cell r="H138">
            <v>9.0021415381630607</v>
          </cell>
          <cell r="I138">
            <v>20.873310577041501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1.2762582021827407</v>
          </cell>
          <cell r="E139">
            <v>1.2762584657067539</v>
          </cell>
          <cell r="F139">
            <v>2.4357691964158299</v>
          </cell>
          <cell r="G139">
            <v>11.49970309954845</v>
          </cell>
          <cell r="H139">
            <v>30.020469767567398</v>
          </cell>
          <cell r="I139">
            <v>33.591667990116299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3.1457915399117118</v>
          </cell>
          <cell r="E140">
            <v>3.4374595506961994</v>
          </cell>
          <cell r="F140">
            <v>3.419648193825978</v>
          </cell>
          <cell r="G140">
            <v>2.8302230087216458</v>
          </cell>
          <cell r="H140">
            <v>4.8528191944497034E-2</v>
          </cell>
          <cell r="I140">
            <v>8.4012195220777002E-3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3.5225929905977907E-2</v>
          </cell>
          <cell r="E141">
            <v>3.7602784451827687E-2</v>
          </cell>
          <cell r="F141">
            <v>3.7293552231089801E-2</v>
          </cell>
          <cell r="G141">
            <v>3.1338480678836621E-2</v>
          </cell>
          <cell r="H141">
            <v>4.0639933065535075E-4</v>
          </cell>
          <cell r="I141">
            <v>7.2889275295409596E-5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5.5776445743115473E-2</v>
          </cell>
          <cell r="E142">
            <v>6.0947864374046166E-2</v>
          </cell>
          <cell r="F142">
            <v>6.063206017421939E-2</v>
          </cell>
          <cell r="G142">
            <v>5.0181259019887473E-2</v>
          </cell>
          <cell r="H142">
            <v>8.6042893518611897E-4</v>
          </cell>
          <cell r="I142">
            <v>1.4895779294464006E-4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6.8838830240263704E-6</v>
          </cell>
          <cell r="F143">
            <v>3.1185307630341001E-5</v>
          </cell>
          <cell r="G143">
            <v>3.0375453375019899E-5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2.6902195709716352E-3</v>
          </cell>
          <cell r="E144">
            <v>2.8532970671777641E-3</v>
          </cell>
          <cell r="F144">
            <v>2.8443522955788705E-3</v>
          </cell>
          <cell r="G144">
            <v>2.3830139138503689E-3</v>
          </cell>
          <cell r="H144">
            <v>3.7551620697562223E-5</v>
          </cell>
          <cell r="I144">
            <v>6.8314156730922206E-6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325.84274521358282</v>
          </cell>
          <cell r="E145">
            <v>384.72096831593677</v>
          </cell>
          <cell r="F145">
            <v>456.04474183301954</v>
          </cell>
          <cell r="G145">
            <v>257.6105166138484</v>
          </cell>
          <cell r="H145">
            <v>0.16581030382012468</v>
          </cell>
          <cell r="I145">
            <v>7.2891753039244903E-2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1.5208121723593397</v>
          </cell>
          <cell r="E146">
            <v>1.7956156464162971</v>
          </cell>
          <cell r="F146">
            <v>2.1285064796072577</v>
          </cell>
          <cell r="G146">
            <v>1.2023505667966223</v>
          </cell>
          <cell r="H146">
            <v>7.7388965093255725E-4</v>
          </cell>
          <cell r="I146">
            <v>3.4020909446374678E-4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4.4453307668974462</v>
          </cell>
          <cell r="E147">
            <v>5.2485807410086966</v>
          </cell>
          <cell r="F147">
            <v>6.2216199431517047</v>
          </cell>
          <cell r="G147">
            <v>3.5144681666282223</v>
          </cell>
          <cell r="H147">
            <v>2.2620778147356712E-3</v>
          </cell>
          <cell r="I147">
            <v>9.9443046438260456E-4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7.8309086882013203E-6</v>
          </cell>
          <cell r="F148">
            <v>3.3261448186884798E-2</v>
          </cell>
          <cell r="G148">
            <v>4.2639048173496601E-5</v>
          </cell>
          <cell r="H148">
            <v>2.5402837108168799E-5</v>
          </cell>
          <cell r="I148">
            <v>1.1971563515402401E-5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0.10616891831737077</v>
          </cell>
          <cell r="E149">
            <v>0.12516368927608093</v>
          </cell>
          <cell r="F149">
            <v>0.15842511686820585</v>
          </cell>
          <cell r="G149">
            <v>0.104153687823622</v>
          </cell>
          <cell r="H149">
            <v>7.0943918739609484E-5</v>
          </cell>
          <cell r="I149">
            <v>3.1372818486727291E-5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0.23839923594529891</v>
          </cell>
          <cell r="E150">
            <v>0.29393468618694474</v>
          </cell>
          <cell r="F150">
            <v>1.425706539422273</v>
          </cell>
          <cell r="G150">
            <v>1.4320374281815702</v>
          </cell>
          <cell r="H150">
            <v>0.29402740988499043</v>
          </cell>
          <cell r="I150">
            <v>3.3338759330486599E-2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1.9777185489039855E-3</v>
          </cell>
          <cell r="E151">
            <v>2.4848840327349425E-3</v>
          </cell>
          <cell r="F151">
            <v>1.247462491434069E-2</v>
          </cell>
          <cell r="G151">
            <v>1.230201629519943E-2</v>
          </cell>
          <cell r="H151">
            <v>2.440512174735347E-3</v>
          </cell>
          <cell r="I151">
            <v>2.7768952090352335E-4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4.2269368075407666E-3</v>
          </cell>
          <cell r="E152">
            <v>5.2116079111160438E-3</v>
          </cell>
          <cell r="F152">
            <v>2.5278484741529668E-2</v>
          </cell>
          <cell r="G152">
            <v>2.539073454222638E-2</v>
          </cell>
          <cell r="H152">
            <v>5.2132519483154413E-3</v>
          </cell>
          <cell r="I152">
            <v>5.9111275408664228E-4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1.53303327985092E-5</v>
          </cell>
          <cell r="F153">
            <v>7.0640713184440295E-4</v>
          </cell>
          <cell r="G153">
            <v>1.10353987352612E-4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1.5112174236928E-4</v>
          </cell>
          <cell r="E154">
            <v>1.7365469956650081E-4</v>
          </cell>
          <cell r="F154">
            <v>8.6811030886367407E-4</v>
          </cell>
          <cell r="G154">
            <v>8.533329147995221E-4</v>
          </cell>
          <cell r="H154">
            <v>1.829122244220657E-4</v>
          </cell>
          <cell r="I154">
            <v>2.3934440715243855E-5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2.7235109977147438</v>
          </cell>
          <cell r="E155">
            <v>2.684187324158386</v>
          </cell>
          <cell r="F155">
            <v>5.172368959890294</v>
          </cell>
          <cell r="G155">
            <v>15.707934595258482</v>
          </cell>
          <cell r="H155">
            <v>8.8483822060449739</v>
          </cell>
          <cell r="I155">
            <v>1.5791014833457699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3.2966425219700168E-2</v>
          </cell>
          <cell r="E156">
            <v>3.2376190723757782E-2</v>
          </cell>
          <cell r="F156">
            <v>5.1126820731172792E-2</v>
          </cell>
          <cell r="G156">
            <v>0.12956642631338455</v>
          </cell>
          <cell r="H156">
            <v>7.1937463432089788E-2</v>
          </cell>
          <cell r="I156">
            <v>1.3274311649487178E-2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4.8289202087140812E-2</v>
          </cell>
          <cell r="E157">
            <v>4.759197383259562E-2</v>
          </cell>
          <cell r="F157">
            <v>9.1708669501600851E-2</v>
          </cell>
          <cell r="G157">
            <v>0.27850947863933584</v>
          </cell>
          <cell r="H157">
            <v>0.15688620932703845</v>
          </cell>
          <cell r="I157">
            <v>2.7998253250811459E-2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1.68690310672838E-5</v>
          </cell>
          <cell r="F158">
            <v>1.68762315062258E-3</v>
          </cell>
          <cell r="G158">
            <v>7.2914006542891697E-3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2.5502901468583395E-3</v>
          </cell>
          <cell r="F159">
            <v>4.0385344476650195E-3</v>
          </cell>
          <cell r="G159">
            <v>1.0211313881106215E-2</v>
          </cell>
          <cell r="H159">
            <v>8.0141454324610031E-3</v>
          </cell>
          <cell r="I159">
            <v>1.4888025701002715E-3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1.0136866817152399E-2</v>
          </cell>
          <cell r="F160">
            <v>9.5184553190230128E-2</v>
          </cell>
          <cell r="G160">
            <v>0.18524978054179347</v>
          </cell>
          <cell r="H160">
            <v>9.2095804125931116E-2</v>
          </cell>
          <cell r="I160">
            <v>1.7982851913074721E-2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7.1202049777397319E-5</v>
          </cell>
          <cell r="F161">
            <v>7.0893158137179879E-4</v>
          </cell>
          <cell r="G161">
            <v>1.4634299304470515E-3</v>
          </cell>
          <cell r="H161">
            <v>8.1703767240890531E-4</v>
          </cell>
          <cell r="I161">
            <v>1.7745857713802465E-4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1.3735591893160488E-4</v>
          </cell>
          <cell r="F162">
            <v>1.2897635933635514E-3</v>
          </cell>
          <cell r="G162">
            <v>2.5101596279375792E-3</v>
          </cell>
          <cell r="H162">
            <v>1.2479106250126166E-3</v>
          </cell>
          <cell r="I162">
            <v>2.4367008012296323E-4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8.0155314391083406E-6</v>
          </cell>
          <cell r="F163">
            <v>9.7910703689252406E-5</v>
          </cell>
          <cell r="G163">
            <v>1.3445741397329701E-4</v>
          </cell>
          <cell r="H163">
            <v>3.7036007828885898E-5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7.9088194593716899E-6</v>
          </cell>
          <cell r="F164">
            <v>1.0406333276864501E-4</v>
          </cell>
          <cell r="G164">
            <v>2.1840225361558101E-4</v>
          </cell>
          <cell r="H164">
            <v>1.1950699354535201E-4</v>
          </cell>
          <cell r="I164">
            <v>2.58482250991098E-5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1.0600143315935499E-2</v>
          </cell>
          <cell r="F167">
            <v>8.959652987801664E-2</v>
          </cell>
          <cell r="G167">
            <v>0.14294294164248517</v>
          </cell>
          <cell r="H167">
            <v>9.0858977920328196E-2</v>
          </cell>
          <cell r="I167">
            <v>2.368435547965184E-2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5.9943539305601383E-5</v>
          </cell>
          <cell r="F168">
            <v>5.3815594421974527E-4</v>
          </cell>
          <cell r="G168">
            <v>9.0473992535870459E-4</v>
          </cell>
          <cell r="H168">
            <v>6.7658091533101756E-4</v>
          </cell>
          <cell r="I168">
            <v>1.9044321363446642E-4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1.4363337826470894E-4</v>
          </cell>
          <cell r="F169">
            <v>1.2140451202983303E-3</v>
          </cell>
          <cell r="G169">
            <v>1.936896228217955E-3</v>
          </cell>
          <cell r="H169">
            <v>1.2311514623350706E-3</v>
          </cell>
          <cell r="I169">
            <v>3.2092622601154251E-4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4.84845828332827E-6</v>
          </cell>
          <cell r="F170">
            <v>4.3927350246130697E-5</v>
          </cell>
          <cell r="G170">
            <v>4.1423845707492398E-5</v>
          </cell>
          <cell r="H170">
            <v>2.4302857376927002E-5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4.7839100264828001E-6</v>
          </cell>
          <cell r="F171">
            <v>4.7852624122672897E-5</v>
          </cell>
          <cell r="G171">
            <v>8.1000879164920406E-5</v>
          </cell>
          <cell r="H171">
            <v>6.39997591016618E-5</v>
          </cell>
          <cell r="I171">
            <v>1.84871183594437E-5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9.9474731280313998E-3</v>
          </cell>
          <cell r="F172">
            <v>7.3556497941805771E-2</v>
          </cell>
          <cell r="G172">
            <v>0.14237736998106909</v>
          </cell>
          <cell r="H172">
            <v>9.1149380229127497E-2</v>
          </cell>
          <cell r="I172">
            <v>2.3873661932807079E-2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7.6273294827606739E-5</v>
          </cell>
          <cell r="F173">
            <v>5.912730141401152E-4</v>
          </cell>
          <cell r="G173">
            <v>1.2027120021932351E-3</v>
          </cell>
          <cell r="H173">
            <v>8.7020505374911625E-4</v>
          </cell>
          <cell r="I173">
            <v>2.4542823047477892E-4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1.3570904676714048E-4</v>
          </cell>
          <cell r="F174">
            <v>1.003499289792713E-3</v>
          </cell>
          <cell r="G174">
            <v>1.9423924963310898E-3</v>
          </cell>
          <cell r="H174">
            <v>1.2435113264546729E-3</v>
          </cell>
          <cell r="I174">
            <v>3.2569797998372563E-4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8.5504343211046202E-6</v>
          </cell>
          <cell r="F175">
            <v>7.9198040152973296E-5</v>
          </cell>
          <cell r="G175">
            <v>1.08935608536389E-4</v>
          </cell>
          <cell r="H175">
            <v>5.7156996752401001E-5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8.4366010985734906E-6</v>
          </cell>
          <cell r="F176">
            <v>8.6097365859675494E-5</v>
          </cell>
          <cell r="G176">
            <v>1.78371335867776E-4</v>
          </cell>
          <cell r="H176">
            <v>1.2741076941346101E-4</v>
          </cell>
          <cell r="I176">
            <v>3.6004737970093803E-5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1.14283475494933E-2</v>
          </cell>
          <cell r="F177">
            <v>9.3429294865493492E-2</v>
          </cell>
          <cell r="G177">
            <v>0.14780856752850235</v>
          </cell>
          <cell r="H177">
            <v>9.8102942815909672E-2</v>
          </cell>
          <cell r="I177">
            <v>2.58845122713613E-2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6.0079335633005247E-5</v>
          </cell>
          <cell r="F178">
            <v>5.2175630952833131E-4</v>
          </cell>
          <cell r="G178">
            <v>8.6857540970032099E-4</v>
          </cell>
          <cell r="H178">
            <v>6.8483003336064323E-4</v>
          </cell>
          <cell r="I178">
            <v>1.9349603785944155E-4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1.5485565785221288E-4</v>
          </cell>
          <cell r="F179">
            <v>1.2659796052234889E-3</v>
          </cell>
          <cell r="G179">
            <v>2.0028261182723902E-3</v>
          </cell>
          <cell r="H179">
            <v>1.3293081682372592E-3</v>
          </cell>
          <cell r="I179">
            <v>3.5073864866343131E-4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4.5132363622385302E-6</v>
          </cell>
          <cell r="F180">
            <v>3.5141706916544E-5</v>
          </cell>
          <cell r="G180">
            <v>3.1473734991255197E-5</v>
          </cell>
          <cell r="H180">
            <v>2.1006572018755302E-5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4.4531509654195497E-6</v>
          </cell>
          <cell r="F181">
            <v>3.8872118540431902E-5</v>
          </cell>
          <cell r="G181">
            <v>6.3695402116181694E-5</v>
          </cell>
          <cell r="H181">
            <v>5.6004863115816497E-5</v>
          </cell>
          <cell r="I181">
            <v>1.67360118530956E-5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1.04072880220023E-2</v>
          </cell>
          <cell r="F182">
            <v>7.5185922263785371E-2</v>
          </cell>
          <cell r="G182">
            <v>0.13021345882460428</v>
          </cell>
          <cell r="H182">
            <v>8.770570541877018E-2</v>
          </cell>
          <cell r="I182">
            <v>2.5475085688032702E-2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6.4190314939481714E-5</v>
          </cell>
          <cell r="F183">
            <v>4.8718845128721631E-4</v>
          </cell>
          <cell r="G183">
            <v>8.8299098554390164E-4</v>
          </cell>
          <cell r="H183">
            <v>6.9058485006445215E-4</v>
          </cell>
          <cell r="I183">
            <v>2.13052771546028E-4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1.419821012551479E-4</v>
          </cell>
          <cell r="F184">
            <v>1.0257288166955721E-3</v>
          </cell>
          <cell r="G184">
            <v>1.7764455501310277E-3</v>
          </cell>
          <cell r="H184">
            <v>1.1965307696967268E-3</v>
          </cell>
          <cell r="I184">
            <v>3.4754550734014596E-4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5.1387743257819001E-6</v>
          </cell>
          <cell r="F185">
            <v>3.7681950432946301E-5</v>
          </cell>
          <cell r="G185">
            <v>3.6974326122888503E-5</v>
          </cell>
          <cell r="H185">
            <v>2.90610386358448E-5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5.0703610476493401E-6</v>
          </cell>
          <cell r="F186">
            <v>4.19604252018843E-5</v>
          </cell>
          <cell r="G186">
            <v>7.15813928925178E-5</v>
          </cell>
          <cell r="H186">
            <v>6.4675173780065899E-5</v>
          </cell>
          <cell r="I186">
            <v>2.0405609654378201E-5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1.41855873362979E-2</v>
          </cell>
          <cell r="F187">
            <v>0.1408755167179139</v>
          </cell>
          <cell r="G187">
            <v>0.24092146921755803</v>
          </cell>
          <cell r="H187">
            <v>0.2256202959572251</v>
          </cell>
          <cell r="I187">
            <v>7.8501276349613999E-2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7.5603526926421944E-5</v>
          </cell>
          <cell r="F188">
            <v>7.971974980326026E-4</v>
          </cell>
          <cell r="G188">
            <v>1.4379412334770613E-3</v>
          </cell>
          <cell r="H188">
            <v>1.6360802589416256E-3</v>
          </cell>
          <cell r="I188">
            <v>5.9959887346847194E-4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1.9221663057314236E-4</v>
          </cell>
          <cell r="F189">
            <v>1.9088823403511303E-3</v>
          </cell>
          <cell r="G189">
            <v>3.2645185530834468E-3</v>
          </cell>
          <cell r="H189">
            <v>3.0571855820762145E-3</v>
          </cell>
          <cell r="I189">
            <v>1.0637029315665851E-3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6.3554910309234203E-6</v>
          </cell>
          <cell r="F190">
            <v>6.4167907090717098E-5</v>
          </cell>
          <cell r="G190">
            <v>6.5695097536199902E-5</v>
          </cell>
          <cell r="H190">
            <v>1.0584444791964601E-4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6.2708794196708801E-6</v>
          </cell>
          <cell r="F191">
            <v>6.9225572603660398E-5</v>
          </cell>
          <cell r="G191">
            <v>1.2269638119271801E-4</v>
          </cell>
          <cell r="H191">
            <v>1.68905593912348E-4</v>
          </cell>
          <cell r="I191">
            <v>6.4317903339916894E-5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1.11421113933045E-2</v>
          </cell>
          <cell r="F192">
            <v>7.568648270843252E-2</v>
          </cell>
          <cell r="G192">
            <v>0.12150609066291926</v>
          </cell>
          <cell r="H192">
            <v>9.3034844625331389E-2</v>
          </cell>
          <cell r="I192">
            <v>2.733659986883024E-2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6.3885719626737285E-5</v>
          </cell>
          <cell r="F193">
            <v>4.5588464941108376E-4</v>
          </cell>
          <cell r="G193">
            <v>7.6467778775568529E-4</v>
          </cell>
          <cell r="H193">
            <v>6.8543925705037234E-4</v>
          </cell>
          <cell r="I193">
            <v>2.126609416371726E-4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1.5200697671629608E-4</v>
          </cell>
          <cell r="F194">
            <v>1.0325577449990799E-3</v>
          </cell>
          <cell r="G194">
            <v>1.6576547157287791E-3</v>
          </cell>
          <cell r="H194">
            <v>1.2692338966620953E-3</v>
          </cell>
          <cell r="I194">
            <v>3.7294133518185829E-4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4.7503381103644499E-6</v>
          </cell>
          <cell r="F195">
            <v>2.9887322388709601E-5</v>
          </cell>
          <cell r="G195">
            <v>2.7370003991887001E-5</v>
          </cell>
          <cell r="H195">
            <v>2.3566772581075301E-5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4.6870961421897398E-6</v>
          </cell>
          <cell r="F196">
            <v>3.3908240889893198E-5</v>
          </cell>
          <cell r="G196">
            <v>5.5423681185533803E-5</v>
          </cell>
          <cell r="H196">
            <v>5.4185077525008301E-5</v>
          </cell>
          <cell r="I196">
            <v>1.7366728290301699E-5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16.885708025897401</v>
          </cell>
          <cell r="F197">
            <v>16.809066104055244</v>
          </cell>
          <cell r="G197">
            <v>4.6766961331159855</v>
          </cell>
          <cell r="H197">
            <v>0.26485684819973082</v>
          </cell>
          <cell r="I197">
            <v>3.9947292031452718E-2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3.7437365390915509E-2</v>
          </cell>
          <cell r="F198">
            <v>3.7272069250602377E-2</v>
          </cell>
          <cell r="G198">
            <v>1.1743503604607396E-2</v>
          </cell>
          <cell r="H198">
            <v>6.8459227473840578E-4</v>
          </cell>
          <cell r="I198">
            <v>1.1442026533553095E-4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0.23036436597404403</v>
          </cell>
          <cell r="F199">
            <v>0.2293187735887475</v>
          </cell>
          <cell r="G199">
            <v>6.3802130056152581E-2</v>
          </cell>
          <cell r="H199">
            <v>3.6133267148667244E-3</v>
          </cell>
          <cell r="I199">
            <v>5.4498352021081558E-4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8.13625913363185E-4</v>
          </cell>
          <cell r="F200">
            <v>2.2666506051085199E-6</v>
          </cell>
          <cell r="G200">
            <v>2.5142171573381498E-4</v>
          </cell>
          <cell r="H200">
            <v>2.3253395326942801E-6</v>
          </cell>
          <cell r="I200">
            <v>1.26477729167177E-6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8.13625913363185E-4</v>
          </cell>
          <cell r="F201">
            <v>8.1042792865810838E-4</v>
          </cell>
          <cell r="G201">
            <v>2.5574179066951096E-4</v>
          </cell>
          <cell r="H201">
            <v>1.5851941666641596E-5</v>
          </cell>
          <cell r="I201">
            <v>3.1063464508627534E-6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1.06364164188779E-2</v>
          </cell>
          <cell r="F202">
            <v>4.5578963490831667E-2</v>
          </cell>
          <cell r="G202">
            <v>6.9661179497608569E-2</v>
          </cell>
          <cell r="H202">
            <v>5.9840390720076596E-2</v>
          </cell>
          <cell r="I202">
            <v>1.9090843887183941E-2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5.7961074671078575E-5</v>
          </cell>
          <cell r="F203">
            <v>2.5961867157449451E-4</v>
          </cell>
          <cell r="G203">
            <v>4.1407756848474609E-4</v>
          </cell>
          <cell r="H203">
            <v>4.1939499463691939E-4</v>
          </cell>
          <cell r="I203">
            <v>1.4036030320791588E-4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1.4510800025754336E-4</v>
          </cell>
          <cell r="F204">
            <v>6.2181396303999598E-4</v>
          </cell>
          <cell r="G204">
            <v>9.5035715549261377E-4</v>
          </cell>
          <cell r="H204">
            <v>8.1637640818658333E-4</v>
          </cell>
          <cell r="I204">
            <v>2.6044807485926276E-4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4.8957924050985498E-6</v>
          </cell>
          <cell r="F205">
            <v>1.8712879271553001E-5</v>
          </cell>
          <cell r="G205">
            <v>1.67398894770977E-5</v>
          </cell>
          <cell r="H205">
            <v>1.87418393513008E-5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4.8306139819463803E-6</v>
          </cell>
          <cell r="F206">
            <v>2.30178678880862E-5</v>
          </cell>
          <cell r="G206">
            <v>3.5760285391192202E-5</v>
          </cell>
          <cell r="H206">
            <v>3.94556541903823E-5</v>
          </cell>
          <cell r="I206">
            <v>1.3433587842930999E-5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3.9824726780671997E-2</v>
          </cell>
          <cell r="F207">
            <v>6.6640881962579598E-2</v>
          </cell>
          <cell r="G207">
            <v>0.90802418413113062</v>
          </cell>
          <cell r="H207">
            <v>0.29086019648260159</v>
          </cell>
          <cell r="I207">
            <v>4.4289040961807899E-2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6.3292484411877869E-5</v>
          </cell>
          <cell r="F208">
            <v>1.082117039680542E-4</v>
          </cell>
          <cell r="G208">
            <v>1.6254265926488388E-3</v>
          </cell>
          <cell r="H208">
            <v>5.4147140427042233E-4</v>
          </cell>
          <cell r="I208">
            <v>8.9020489446972926E-5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5.4331141583454365E-4</v>
          </cell>
          <cell r="F209">
            <v>9.0915255064910648E-4</v>
          </cell>
          <cell r="G209">
            <v>1.238777877395812E-2</v>
          </cell>
          <cell r="H209">
            <v>3.9680790788895201E-3</v>
          </cell>
          <cell r="I209">
            <v>6.0421611134799298E-4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1.41112983254719E-6</v>
          </cell>
          <cell r="F210">
            <v>1.12476727086108E-6</v>
          </cell>
          <cell r="G210">
            <v>3.3094321984732E-5</v>
          </cell>
          <cell r="H210">
            <v>1.3500901267979899E-6</v>
          </cell>
          <cell r="I210">
            <v>5.8375180824076003E-7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1.41112983254719E-6</v>
          </cell>
          <cell r="F211">
            <v>2.5257060230343452E-6</v>
          </cell>
          <cell r="G211">
            <v>3.5428299265208528E-5</v>
          </cell>
          <cell r="H211">
            <v>1.1975502363234555E-5</v>
          </cell>
          <cell r="I211">
            <v>2.0945665493378365E-6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0.41619480935615782</v>
          </cell>
          <cell r="E212">
            <v>0.36070366292472067</v>
          </cell>
          <cell r="F212">
            <v>0.27746376883132673</v>
          </cell>
          <cell r="G212">
            <v>0.13873230552381316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0.46789117180742662</v>
          </cell>
          <cell r="E213">
            <v>0.37693234573857737</v>
          </cell>
          <cell r="F213">
            <v>0.26222943627794748</v>
          </cell>
          <cell r="G213">
            <v>0.11309586298890702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2.80266666666667E-2</v>
          </cell>
          <cell r="G214">
            <v>1.40133333333333E-2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8675.3183347373397</v>
          </cell>
          <cell r="E215">
            <v>8089.4322685510697</v>
          </cell>
          <cell r="F215">
            <v>6533.7946481676699</v>
          </cell>
          <cell r="G215">
            <v>4522.0876287637102</v>
          </cell>
          <cell r="H215">
            <v>2904.2002612946198</v>
          </cell>
          <cell r="I215">
            <v>765.30156943616498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116.61425576979029</v>
          </cell>
          <cell r="E216">
            <v>108.73873294307985</v>
          </cell>
          <cell r="F216">
            <v>87.827739668965279</v>
          </cell>
          <cell r="G216">
            <v>60.78622858627601</v>
          </cell>
          <cell r="H216">
            <v>39.038469714847174</v>
          </cell>
          <cell r="I216">
            <v>10.287238982562695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118.35359256121889</v>
          </cell>
          <cell r="E217">
            <v>110.36060393657668</v>
          </cell>
          <cell r="F217">
            <v>89.137716891782787</v>
          </cell>
          <cell r="G217">
            <v>61.692873516558087</v>
          </cell>
          <cell r="H217">
            <v>39.620740263228086</v>
          </cell>
          <cell r="I217">
            <v>10.440676254245083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3.2243417158133003E-2</v>
          </cell>
          <cell r="F218">
            <v>4.87801814315309E-2</v>
          </cell>
          <cell r="G218">
            <v>4.9042347135725759</v>
          </cell>
          <cell r="H218">
            <v>0.24600886984632461</v>
          </cell>
          <cell r="I218">
            <v>3.1648032259297298E-2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3.4414603604672937E-5</v>
          </cell>
          <cell r="F219">
            <v>5.3057206923195081E-5</v>
          </cell>
          <cell r="G219">
            <v>5.9376726536239472E-3</v>
          </cell>
          <cell r="H219">
            <v>3.1845104333348912E-4</v>
          </cell>
          <cell r="I219">
            <v>4.4371452400954297E-5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4.3988290802364212E-4</v>
          </cell>
          <cell r="F220">
            <v>6.6548678624189556E-4</v>
          </cell>
          <cell r="G220">
            <v>6.6906339885028254E-2</v>
          </cell>
          <cell r="H220">
            <v>3.3561919487902344E-3</v>
          </cell>
          <cell r="I220">
            <v>4.3176033095903513E-4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7.6055220363123501E-7</v>
          </cell>
          <cell r="F221">
            <v>4.8448290805020303E-7</v>
          </cell>
          <cell r="G221">
            <v>1.2811094894498099E-4</v>
          </cell>
          <cell r="H221">
            <v>1.63921420510986E-6</v>
          </cell>
          <cell r="I221">
            <v>4.2728285824008798E-7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7.6055220363123501E-7</v>
          </cell>
          <cell r="F222">
            <v>1.2450351116814401E-6</v>
          </cell>
          <cell r="G222">
            <v>1.2904605427641101E-4</v>
          </cell>
          <cell r="H222">
            <v>6.9789928066637003E-6</v>
          </cell>
          <cell r="I222">
            <v>9.887485514553539E-7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7.5967782194459434E-3</v>
          </cell>
          <cell r="E223">
            <v>0.18124569224687953</v>
          </cell>
          <cell r="F223">
            <v>0.43710797722662537</v>
          </cell>
          <cell r="G223">
            <v>0.88085612789300594</v>
          </cell>
          <cell r="H223">
            <v>1.6558153736919652</v>
          </cell>
          <cell r="I223">
            <v>4.9437734820017534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7.5967782194459399E-3</v>
          </cell>
          <cell r="E224">
            <v>0.18124569224687953</v>
          </cell>
          <cell r="F224">
            <v>0.43710797722662525</v>
          </cell>
          <cell r="G224">
            <v>0.88085612789300594</v>
          </cell>
          <cell r="H224">
            <v>1.6558153736919652</v>
          </cell>
          <cell r="I224">
            <v>4.9437734820017534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7.5964651685847756E-3</v>
          </cell>
          <cell r="E225">
            <v>0.18126383593599418</v>
          </cell>
          <cell r="F225">
            <v>0.43715171835683747</v>
          </cell>
          <cell r="G225">
            <v>0.8809442223151438</v>
          </cell>
          <cell r="H225">
            <v>1.6559809717888831</v>
          </cell>
          <cell r="I225">
            <v>4.9442679087945685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7.5964651685847756E-3</v>
          </cell>
          <cell r="E226">
            <v>0.18126383593599418</v>
          </cell>
          <cell r="F226">
            <v>0.43715171835683747</v>
          </cell>
          <cell r="G226">
            <v>0.8809442223151438</v>
          </cell>
          <cell r="H226">
            <v>1.6559809717888831</v>
          </cell>
          <cell r="I226">
            <v>4.9442679087945685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4.0772020226801497E-3</v>
          </cell>
          <cell r="E227">
            <v>2.6546904349890501</v>
          </cell>
          <cell r="F227">
            <v>6.9286224324220003</v>
          </cell>
          <cell r="G227">
            <v>11.1098887236582</v>
          </cell>
          <cell r="H227">
            <v>11.0597617087234</v>
          </cell>
          <cell r="I227">
            <v>19.616205211843599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4.0772020226801497E-3</v>
          </cell>
          <cell r="E228">
            <v>2.623306638052509</v>
          </cell>
          <cell r="F228">
            <v>9.3080254091851682</v>
          </cell>
          <cell r="G228">
            <v>18.521601239041392</v>
          </cell>
          <cell r="H228">
            <v>26.034506840225038</v>
          </cell>
          <cell r="I228">
            <v>25.428894746233652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4.35203295966055E-4</v>
          </cell>
          <cell r="F229">
            <v>1.901879683143883E-3</v>
          </cell>
          <cell r="G229">
            <v>1.245464884545225E-3</v>
          </cell>
          <cell r="H229">
            <v>2.6260046985587503E-3</v>
          </cell>
          <cell r="I229">
            <v>4.1209401031296602E-5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3.1320055226722562E-7</v>
          </cell>
          <cell r="F230">
            <v>1.4100927261043351E-6</v>
          </cell>
          <cell r="G230">
            <v>9.7186698747901022E-7</v>
          </cell>
          <cell r="H230">
            <v>2.3257019434366849E-6</v>
          </cell>
          <cell r="I230">
            <v>4.1285524812902804E-8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5.9372891673404514E-6</v>
          </cell>
          <cell r="F231">
            <v>2.5946516823245281E-5</v>
          </cell>
          <cell r="G231">
            <v>1.6991335396251361E-5</v>
          </cell>
          <cell r="H231">
            <v>3.5825439270924292E-5</v>
          </cell>
          <cell r="I231">
            <v>5.6220192402860302E-7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2.20339886891065E-8</v>
          </cell>
          <cell r="F232">
            <v>3.1861278881432602E-8</v>
          </cell>
          <cell r="G232">
            <v>2.0738207589485201E-8</v>
          </cell>
          <cell r="H232">
            <v>4.2015188906532899E-8</v>
          </cell>
          <cell r="I232">
            <v>1.21868142523365E-8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2.20339886891065E-8</v>
          </cell>
          <cell r="F233">
            <v>5.3895267570539102E-8</v>
          </cell>
          <cell r="G233">
            <v>5.0739650508165397E-8</v>
          </cell>
          <cell r="H233">
            <v>8.3722225903897097E-8</v>
          </cell>
          <cell r="I233">
            <v>1.9560002458416099E-8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1410.20942012768</v>
          </cell>
          <cell r="E234">
            <v>1167.24331432741</v>
          </cell>
          <cell r="F234">
            <v>838.84975641798303</v>
          </cell>
          <cell r="G234">
            <v>356.82380027401803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1.5766961253122378</v>
          </cell>
          <cell r="E235">
            <v>1.3375718317867193</v>
          </cell>
          <cell r="F235">
            <v>0.99632043778352797</v>
          </cell>
          <cell r="G235">
            <v>0.42380753189781811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19.238873398740463</v>
          </cell>
          <cell r="E236">
            <v>15.924192555626336</v>
          </cell>
          <cell r="F236">
            <v>11.444062161227583</v>
          </cell>
          <cell r="G236">
            <v>4.8679918181994219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4.9641419060853299E-6</v>
          </cell>
          <cell r="F238">
            <v>4.7914590183265698E-5</v>
          </cell>
          <cell r="G238">
            <v>4.2076007102067403E-5</v>
          </cell>
          <cell r="H238">
            <v>5.90113217897752E-5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4.0417995781551799E-4</v>
          </cell>
          <cell r="F239">
            <v>3.9012013365854899E-3</v>
          </cell>
          <cell r="G239">
            <v>3.4258244621717302E-3</v>
          </cell>
          <cell r="H239">
            <v>4.8046961595499598E-3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5.4766931953321966E-6</v>
          </cell>
          <cell r="F240">
            <v>5.2861806728800781E-5</v>
          </cell>
          <cell r="G240">
            <v>4.6420385666283834E-5</v>
          </cell>
          <cell r="H240">
            <v>6.5104284004742038E-5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5.8363668355800602E-7</v>
          </cell>
          <cell r="E241">
            <v>4.22276474353744E-6</v>
          </cell>
          <cell r="F241">
            <v>5.6506757671165804E-6</v>
          </cell>
          <cell r="G241">
            <v>5.3511852080346701E-6</v>
          </cell>
          <cell r="H241">
            <v>1.29006755939079E-5</v>
          </cell>
          <cell r="I241">
            <v>1.0101627322230801E-6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1.5951119318538736</v>
          </cell>
          <cell r="E242">
            <v>1.595116154618617</v>
          </cell>
          <cell r="F242">
            <v>5.2866650154026473E-5</v>
          </cell>
          <cell r="G242">
            <v>4.5569830782188347E-5</v>
          </cell>
          <cell r="H242">
            <v>5.999675314127817E-5</v>
          </cell>
          <cell r="I242">
            <v>4.8103622441505995E-6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6.6151183587225701E-2</v>
          </cell>
          <cell r="E243">
            <v>0.10280683433079604</v>
          </cell>
          <cell r="F243">
            <v>0.13285304545397214</v>
          </cell>
          <cell r="G243">
            <v>5.0595070184827131</v>
          </cell>
          <cell r="H243">
            <v>11.749091893021443</v>
          </cell>
          <cell r="I243">
            <v>12.169866139836307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6.6151183587225687E-2</v>
          </cell>
          <cell r="E244">
            <v>0.10280683433079603</v>
          </cell>
          <cell r="F244">
            <v>0.13285304545397211</v>
          </cell>
          <cell r="G244">
            <v>5.0595070184827122</v>
          </cell>
          <cell r="H244">
            <v>11.749091893021442</v>
          </cell>
          <cell r="I244">
            <v>12.169866139836307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6.6156323537034434E-2</v>
          </cell>
          <cell r="E245">
            <v>0.10281713334972468</v>
          </cell>
          <cell r="F245">
            <v>0.13286635804816932</v>
          </cell>
          <cell r="G245">
            <v>5.0600130197934474</v>
          </cell>
          <cell r="H245">
            <v>11.750266919734106</v>
          </cell>
          <cell r="I245">
            <v>12.171083248180418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6.6156323537034434E-2</v>
          </cell>
          <cell r="E246">
            <v>0.10281713334972468</v>
          </cell>
          <cell r="F246">
            <v>0.13286635804816932</v>
          </cell>
          <cell r="G246">
            <v>5.0600130197934474</v>
          </cell>
          <cell r="H246">
            <v>11.750266919734106</v>
          </cell>
          <cell r="I246">
            <v>12.171083248180418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1.04680260288474E-2</v>
          </cell>
          <cell r="E247">
            <v>2.2289028911948901E-2</v>
          </cell>
          <cell r="F247">
            <v>0.53779005269018398</v>
          </cell>
          <cell r="G247">
            <v>78.775728601196803</v>
          </cell>
          <cell r="H247">
            <v>75.844155173293998</v>
          </cell>
          <cell r="I247">
            <v>175.99452668876501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1.04680260288474E-2</v>
          </cell>
          <cell r="E248">
            <v>3.2157438970904159E-2</v>
          </cell>
          <cell r="F248">
            <v>0.5608100263151512</v>
          </cell>
          <cell r="G248">
            <v>75.180500792975934</v>
          </cell>
          <cell r="H248">
            <v>248.66917800435218</v>
          </cell>
          <cell r="I248">
            <v>231.13668516848068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3.2635335052023149</v>
          </cell>
          <cell r="E249">
            <v>4.1796390297169941</v>
          </cell>
          <cell r="F249">
            <v>17.170972818930377</v>
          </cell>
          <cell r="G249">
            <v>36.335833905075049</v>
          </cell>
          <cell r="H249">
            <v>69.780174905858217</v>
          </cell>
          <cell r="I249">
            <v>36.198737556405973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8.4369134981900101E-2</v>
          </cell>
          <cell r="E250">
            <v>0.10821988187057263</v>
          </cell>
          <cell r="F250">
            <v>0.451946925968223</v>
          </cell>
          <cell r="G250">
            <v>0.97531823356537584</v>
          </cell>
          <cell r="H250">
            <v>1.9491881117447685</v>
          </cell>
          <cell r="I250">
            <v>1.0482665849189012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4.4221321208703437E-2</v>
          </cell>
          <cell r="E251">
            <v>5.6634675199417256E-2</v>
          </cell>
          <cell r="F251">
            <v>0.23266900838659027</v>
          </cell>
          <cell r="G251">
            <v>0.49235547296849685</v>
          </cell>
          <cell r="H251">
            <v>0.94553082528263244</v>
          </cell>
          <cell r="I251">
            <v>0.49049779886729011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4.2758960195131103E-3</v>
          </cell>
          <cell r="F252">
            <v>0.118410158830195</v>
          </cell>
          <cell r="G252">
            <v>0.249898340707746</v>
          </cell>
          <cell r="H252">
            <v>0.27186468892223398</v>
          </cell>
          <cell r="I252">
            <v>0.28513812799468902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2.9121767274026614E-2</v>
          </cell>
          <cell r="E253">
            <v>3.724804674795533E-2</v>
          </cell>
          <cell r="F253">
            <v>0.15565768050222792</v>
          </cell>
          <cell r="G253">
            <v>0.38986508788232344</v>
          </cell>
          <cell r="H253">
            <v>0.79304195106143205</v>
          </cell>
          <cell r="I253">
            <v>0.50517270020697769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15.706384933336199</v>
          </cell>
          <cell r="F254">
            <v>9.8329711721819706</v>
          </cell>
          <cell r="G254">
            <v>8.1096269134834493</v>
          </cell>
          <cell r="H254">
            <v>16.1515324370245</v>
          </cell>
          <cell r="I254">
            <v>16.151591451740899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1164.9430537452499</v>
          </cell>
          <cell r="F255">
            <v>729.31177437261294</v>
          </cell>
          <cell r="G255">
            <v>601.49127768265896</v>
          </cell>
          <cell r="H255">
            <v>1197.95965778971</v>
          </cell>
          <cell r="I255">
            <v>1197.96403491304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15.892811101572354</v>
          </cell>
          <cell r="F256">
            <v>9.9496831428732584</v>
          </cell>
          <cell r="G256">
            <v>8.2058837337334456</v>
          </cell>
          <cell r="H256">
            <v>16.343242261796711</v>
          </cell>
          <cell r="I256">
            <v>16.34330197698549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4.2944048409382401E-7</v>
          </cell>
          <cell r="E257">
            <v>6.2156668645618197E-6</v>
          </cell>
          <cell r="F257">
            <v>3.9686267457491603E-6</v>
          </cell>
          <cell r="G257">
            <v>3.7059942085683099E-6</v>
          </cell>
          <cell r="H257">
            <v>12.546816548294601</v>
          </cell>
          <cell r="I257">
            <v>3.6047733010593599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17.176522348448184</v>
          </cell>
          <cell r="E258">
            <v>17.176528564115049</v>
          </cell>
          <cell r="F258">
            <v>15.301530108187816</v>
          </cell>
          <cell r="G258">
            <v>10.301532127529477</v>
          </cell>
          <cell r="H258">
            <v>16.151533879251026</v>
          </cell>
          <cell r="I258">
            <v>16.151592281709494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4.5635959312828059E-2</v>
          </cell>
          <cell r="E259">
            <v>6.9098559898765982E-2</v>
          </cell>
          <cell r="F259">
            <v>9.0509044329917063E-2</v>
          </cell>
          <cell r="G259">
            <v>8.627355760472287E-2</v>
          </cell>
          <cell r="H259">
            <v>0.73341185992232438</v>
          </cell>
          <cell r="I259">
            <v>2.1996591076470238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4.5635959312828059E-2</v>
          </cell>
          <cell r="E260">
            <v>6.9098559898765982E-2</v>
          </cell>
          <cell r="F260">
            <v>9.0509044329917049E-2</v>
          </cell>
          <cell r="G260">
            <v>8.627355760472287E-2</v>
          </cell>
          <cell r="H260">
            <v>0.73341185992232427</v>
          </cell>
          <cell r="I260">
            <v>2.1996591076470233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4.5638849258220399E-2</v>
          </cell>
          <cell r="E261">
            <v>6.9105487753132758E-2</v>
          </cell>
          <cell r="F261">
            <v>9.051812210051445E-2</v>
          </cell>
          <cell r="G261">
            <v>8.628218582330531E-2</v>
          </cell>
          <cell r="H261">
            <v>0.73348520844308396</v>
          </cell>
          <cell r="I261">
            <v>2.1998790955566618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4.5638849258220399E-2</v>
          </cell>
          <cell r="E262">
            <v>6.9105487753132758E-2</v>
          </cell>
          <cell r="F262">
            <v>9.051812210051445E-2</v>
          </cell>
          <cell r="G262">
            <v>8.628218582330531E-2</v>
          </cell>
          <cell r="H262">
            <v>0.73348520844308396</v>
          </cell>
          <cell r="I262">
            <v>2.1998790955566618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8.7323264938384999E-3</v>
          </cell>
          <cell r="E263">
            <v>2.94133615591161E-2</v>
          </cell>
          <cell r="F263">
            <v>0.35802655182066301</v>
          </cell>
          <cell r="G263">
            <v>8.6563521097067303E-2</v>
          </cell>
          <cell r="H263">
            <v>8.2082674471343001E-2</v>
          </cell>
          <cell r="I263">
            <v>7.3274969987086003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8.7323264938384999E-3</v>
          </cell>
          <cell r="E264">
            <v>3.7501241646136184E-2</v>
          </cell>
          <cell r="F264">
            <v>0.38849850387959334</v>
          </cell>
          <cell r="G264">
            <v>0.4205312631566554</v>
          </cell>
          <cell r="H264">
            <v>7.025586795057543</v>
          </cell>
          <cell r="I264">
            <v>8.3091534601557413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8.2800226908831611</v>
          </cell>
          <cell r="E265">
            <v>12.025093454751692</v>
          </cell>
          <cell r="F265">
            <v>11.065895508546301</v>
          </cell>
          <cell r="G265">
            <v>7.5161090688973529</v>
          </cell>
          <cell r="H265">
            <v>3.8542185870389156E-2</v>
          </cell>
          <cell r="I265">
            <v>1.967474476425915E-2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0.12372496661753192</v>
          </cell>
          <cell r="E266">
            <v>0.17993591788644725</v>
          </cell>
          <cell r="F266">
            <v>0.16559340045664922</v>
          </cell>
          <cell r="G266">
            <v>0.11250546662678013</v>
          </cell>
          <cell r="H266">
            <v>6.1671553009872804E-4</v>
          </cell>
          <cell r="I266">
            <v>3.2357843716346958E-4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0.11219542941576081</v>
          </cell>
          <cell r="E267">
            <v>0.16294164572834288</v>
          </cell>
          <cell r="F267">
            <v>0.14994438358463816</v>
          </cell>
          <cell r="G267">
            <v>0.10184429632652216</v>
          </cell>
          <cell r="H267">
            <v>5.2225184106218382E-4</v>
          </cell>
          <cell r="I267">
            <v>2.6659545751028666E-4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5.4714238659338702E-5</v>
          </cell>
          <cell r="F268">
            <v>9.5565054258839606E-5</v>
          </cell>
          <cell r="G268">
            <v>1.03075407773318E-4</v>
          </cell>
          <cell r="H268">
            <v>7.8339987664359799E-5</v>
          </cell>
          <cell r="I268">
            <v>4.4602403663112401E-5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4.2719981498636053E-2</v>
          </cell>
          <cell r="E269">
            <v>6.1935262097478495E-2</v>
          </cell>
          <cell r="F269">
            <v>6.2030504877485355E-2</v>
          </cell>
          <cell r="G269">
            <v>5.3839242074663791E-2</v>
          </cell>
          <cell r="H269">
            <v>2.473326522750196E-4</v>
          </cell>
          <cell r="I269">
            <v>1.3525086780435581E-4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0.1499823771723133</v>
          </cell>
          <cell r="E270">
            <v>0.82538905978912125</v>
          </cell>
          <cell r="F270">
            <v>3.1839893000975881</v>
          </cell>
          <cell r="G270">
            <v>10.196488276745924</v>
          </cell>
          <cell r="H270">
            <v>16.485255454652226</v>
          </cell>
          <cell r="I270">
            <v>16.919745698367873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0.14998237717231325</v>
          </cell>
          <cell r="E271">
            <v>0.82538905978912125</v>
          </cell>
          <cell r="F271">
            <v>3.1839893000975876</v>
          </cell>
          <cell r="G271">
            <v>10.196488276745921</v>
          </cell>
          <cell r="H271">
            <v>16.485255454652226</v>
          </cell>
          <cell r="I271">
            <v>16.919745698367873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0.14999562744754633</v>
          </cell>
          <cell r="E272">
            <v>0.8254716242571114</v>
          </cell>
          <cell r="F272">
            <v>3.1843077568317573</v>
          </cell>
          <cell r="G272">
            <v>10.197508027554601</v>
          </cell>
          <cell r="H272">
            <v>16.486904145043532</v>
          </cell>
          <cell r="I272">
            <v>16.921437842307107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0.14999562744754633</v>
          </cell>
          <cell r="E273">
            <v>0.8254716242571114</v>
          </cell>
          <cell r="F273">
            <v>3.1843077568317573</v>
          </cell>
          <cell r="G273">
            <v>10.197508027554601</v>
          </cell>
          <cell r="H273">
            <v>16.486904145043532</v>
          </cell>
          <cell r="I273">
            <v>16.921437842307107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2.4562535634821601E-2</v>
          </cell>
          <cell r="E274">
            <v>9.0802760733601993</v>
          </cell>
          <cell r="F274">
            <v>39.066915783853197</v>
          </cell>
          <cell r="G274">
            <v>122.923781156521</v>
          </cell>
          <cell r="H274">
            <v>133.76096080332499</v>
          </cell>
          <cell r="I274">
            <v>268.393727256734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2.4562535634821601E-2</v>
          </cell>
          <cell r="E275">
            <v>8.9832372396631559</v>
          </cell>
          <cell r="F275">
            <v>47.011482630584339</v>
          </cell>
          <cell r="G275">
            <v>157.20791357883147</v>
          </cell>
          <cell r="H275">
            <v>290.35601054383176</v>
          </cell>
          <cell r="I275">
            <v>329.3192883424548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11.91287021707732</v>
          </cell>
          <cell r="E276">
            <v>0.26025800569279195</v>
          </cell>
          <cell r="F276">
            <v>0.28937207171958723</v>
          </cell>
          <cell r="G276">
            <v>0.2765691864756189</v>
          </cell>
          <cell r="H276">
            <v>0.10649039486568984</v>
          </cell>
          <cell r="I276">
            <v>1.9559348711372632E-2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0.11774483673134249</v>
          </cell>
          <cell r="E277">
            <v>2.5759035192484451E-3</v>
          </cell>
          <cell r="F277">
            <v>2.8662546659448613E-3</v>
          </cell>
          <cell r="G277">
            <v>2.7438973294346184E-3</v>
          </cell>
          <cell r="H277">
            <v>1.072897131910069E-3</v>
          </cell>
          <cell r="I277">
            <v>2.1032104163402061E-4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0.16142100565145412</v>
          </cell>
          <cell r="E278">
            <v>3.5265312424497585E-3</v>
          </cell>
          <cell r="F278">
            <v>3.9210307821082313E-3</v>
          </cell>
          <cell r="G278">
            <v>3.7475499522441539E-3</v>
          </cell>
          <cell r="H278">
            <v>1.4429592800229009E-3</v>
          </cell>
          <cell r="I278">
            <v>2.6503182535735271E-4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2.7582250183563398E-5</v>
          </cell>
          <cell r="F279">
            <v>4.2398196727213102E-5</v>
          </cell>
          <cell r="G279">
            <v>4.3102910464988797E-5</v>
          </cell>
          <cell r="H279">
            <v>2.6606386943383699E-5</v>
          </cell>
          <cell r="I279">
            <v>1.96409743777171E-5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5.1464401824170648E-2</v>
          </cell>
          <cell r="E280">
            <v>1.1167836725011621E-3</v>
          </cell>
          <cell r="F280">
            <v>1.159031032816088E-3</v>
          </cell>
          <cell r="G280">
            <v>1.2018869976295615E-3</v>
          </cell>
          <cell r="H280">
            <v>4.4181813044867971E-4</v>
          </cell>
          <cell r="I280">
            <v>8.6678259312328526E-5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4722.2887317884997</v>
          </cell>
          <cell r="E281">
            <v>4315.6563118917102</v>
          </cell>
          <cell r="F281">
            <v>3630.8162203994498</v>
          </cell>
          <cell r="G281">
            <v>1096.4167348568501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18.302989993002072</v>
          </cell>
          <cell r="E282">
            <v>17.107574472112276</v>
          </cell>
          <cell r="F282">
            <v>14.87317454010515</v>
          </cell>
          <cell r="G282">
            <v>4.7330903169894158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63.987652192256164</v>
          </cell>
          <cell r="E283">
            <v>58.47772780341073</v>
          </cell>
          <cell r="F283">
            <v>49.198051766930234</v>
          </cell>
          <cell r="G283">
            <v>14.856595323263628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1.6628832053871403</v>
          </cell>
          <cell r="G284">
            <v>0.83144230635972294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5.4447838222320302</v>
          </cell>
          <cell r="E285">
            <v>0.28060364339881827</v>
          </cell>
          <cell r="F285">
            <v>0.31535690678435863</v>
          </cell>
          <cell r="G285">
            <v>0.29537492298101337</v>
          </cell>
          <cell r="H285">
            <v>0.28552923190755758</v>
          </cell>
          <cell r="I285">
            <v>3.5400357703728465E-2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4.985899693804987E-2</v>
          </cell>
          <cell r="E286">
            <v>2.5727279801452613E-3</v>
          </cell>
          <cell r="F286">
            <v>2.8925562014455149E-3</v>
          </cell>
          <cell r="G286">
            <v>2.7113884675575542E-3</v>
          </cell>
          <cell r="H286">
            <v>2.6274101313013267E-3</v>
          </cell>
          <cell r="I286">
            <v>3.3589802769931626E-4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7.3777558566829549E-2</v>
          </cell>
          <cell r="E287">
            <v>3.8022173902278905E-3</v>
          </cell>
          <cell r="F287">
            <v>4.2731288182162406E-3</v>
          </cell>
          <cell r="G287">
            <v>4.0023702300950323E-3</v>
          </cell>
          <cell r="H287">
            <v>3.868959781945216E-3</v>
          </cell>
          <cell r="I287">
            <v>4.7967964368195583E-4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1.7791564932291298E-5</v>
          </cell>
          <cell r="F288">
            <v>2.25668822865756E-5</v>
          </cell>
          <cell r="G288">
            <v>1.9047742532644101E-5</v>
          </cell>
          <cell r="H288">
            <v>1.4506801826617501E-5</v>
          </cell>
          <cell r="I288">
            <v>1.0730798396826699E-5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2.2055970644808104E-2</v>
          </cell>
          <cell r="E289">
            <v>1.1584319516260919E-3</v>
          </cell>
          <cell r="F289">
            <v>1.1808702215559685E-3</v>
          </cell>
          <cell r="G289">
            <v>1.1997272816921117E-3</v>
          </cell>
          <cell r="H289">
            <v>1.1405293987546417E-3</v>
          </cell>
          <cell r="I289">
            <v>1.3973145660633665E-4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3823.7440974409301</v>
          </cell>
          <cell r="E290">
            <v>3569.7776514751899</v>
          </cell>
          <cell r="F290">
            <v>2530.9035652815101</v>
          </cell>
          <cell r="G290">
            <v>970.69604966325596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17.685129457288745</v>
          </cell>
          <cell r="E291">
            <v>17.23595167164315</v>
          </cell>
          <cell r="F291">
            <v>12.991439747268972</v>
          </cell>
          <cell r="G291">
            <v>5.4758560892492287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52.165676636301846</v>
          </cell>
          <cell r="E292">
            <v>48.700922939634182</v>
          </cell>
          <cell r="F292">
            <v>34.528015897428482</v>
          </cell>
          <cell r="G292">
            <v>13.242783760753833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0.70637187119008016</v>
          </cell>
          <cell r="G293">
            <v>0.35318596756555665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2.326880999690141E-4</v>
          </cell>
          <cell r="F294">
            <v>2.5278668756505807E-4</v>
          </cell>
          <cell r="G294">
            <v>4.1355037366077745E-4</v>
          </cell>
          <cell r="H294">
            <v>4.8596419855357449E-4</v>
          </cell>
          <cell r="I294">
            <v>4.7397251855165384E-4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1.2775158973027704E-4</v>
          </cell>
          <cell r="F295">
            <v>1.3878621727276736E-4</v>
          </cell>
          <cell r="G295">
            <v>2.2704950393144158E-4</v>
          </cell>
          <cell r="H295">
            <v>2.5453517828186585E-4</v>
          </cell>
          <cell r="I295">
            <v>2.3226153340096315E-4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1.7194881722387421E-3</v>
          </cell>
          <cell r="E296">
            <v>1.1981313416519732E-2</v>
          </cell>
          <cell r="F296">
            <v>2.1900933982211793E-3</v>
          </cell>
          <cell r="G296">
            <v>1.8792349006023279E-2</v>
          </cell>
          <cell r="H296">
            <v>1.254454378894672E-2</v>
          </cell>
          <cell r="I296">
            <v>9.8354250469140717E-3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1.1439331261630559E-3</v>
          </cell>
          <cell r="E297">
            <v>7.97087268954811E-3</v>
          </cell>
          <cell r="F297">
            <v>1.4570151909532151E-3</v>
          </cell>
          <cell r="G297">
            <v>1.2502086896252658E-2</v>
          </cell>
          <cell r="H297">
            <v>7.680914285412942E-3</v>
          </cell>
          <cell r="I297">
            <v>5.5131913740036143E-3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3.6431992545670784E-4</v>
          </cell>
          <cell r="F298">
            <v>3.5391401006119871E-4</v>
          </cell>
          <cell r="G298">
            <v>5.4486845179174583E-4</v>
          </cell>
          <cell r="H298">
            <v>4.876725343735713E-4</v>
          </cell>
          <cell r="I298">
            <v>4.7951802570055346E-4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2.0002075591191948E-4</v>
          </cell>
          <cell r="F299">
            <v>1.943076479594623E-4</v>
          </cell>
          <cell r="G299">
            <v>2.9914641496294684E-4</v>
          </cell>
          <cell r="H299">
            <v>2.5542860925748667E-4</v>
          </cell>
          <cell r="I299">
            <v>2.3496880560267545E-4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2.4666520735141979E-2</v>
          </cell>
          <cell r="F302">
            <v>0.27087725075611641</v>
          </cell>
          <cell r="G302">
            <v>1.6050576775575434</v>
          </cell>
          <cell r="H302">
            <v>5.0830540676339959</v>
          </cell>
          <cell r="I302">
            <v>6.237849224801181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1.7604293311801193E-2</v>
          </cell>
          <cell r="F303">
            <v>0.19332286969078899</v>
          </cell>
          <cell r="G303">
            <v>1.1455164853398108</v>
          </cell>
          <cell r="H303">
            <v>3.3009752854002028</v>
          </cell>
          <cell r="I303">
            <v>3.7092858530526449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7.4697986395210432E-5</v>
          </cell>
          <cell r="F304">
            <v>3.3721039447400257E-4</v>
          </cell>
          <cell r="G304">
            <v>9.8697130736116376E-4</v>
          </cell>
          <cell r="H304">
            <v>3.6667991348702224E-2</v>
          </cell>
          <cell r="I304">
            <v>2.8168512508085743E-2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4.9694730370785182E-5</v>
          </cell>
          <cell r="F305">
            <v>2.2433776919970823E-4</v>
          </cell>
          <cell r="G305">
            <v>6.5660769948357341E-4</v>
          </cell>
          <cell r="H305">
            <v>2.230017157519815E-2</v>
          </cell>
          <cell r="I305">
            <v>1.5695762745526271E-2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148.54957949667599</v>
          </cell>
          <cell r="E306">
            <v>103.110044164735</v>
          </cell>
          <cell r="F306">
            <v>70.290677403394696</v>
          </cell>
          <cell r="G306">
            <v>33.439482496409902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1.5522527387754117</v>
          </cell>
          <cell r="E307">
            <v>1.0998940239986852</v>
          </cell>
          <cell r="F307">
            <v>0.77276710381270686</v>
          </cell>
          <cell r="G307">
            <v>0.38583690527123105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2.0128669308492739</v>
          </cell>
          <cell r="E308">
            <v>1.3971550699828652</v>
          </cell>
          <cell r="F308">
            <v>0.95244820329803104</v>
          </cell>
          <cell r="G308">
            <v>0.45310951892154333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0.37186446096225184</v>
          </cell>
          <cell r="G309">
            <v>0.18593112911167756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2.3905650338550313E-2</v>
          </cell>
          <cell r="F310">
            <v>2.8050135191381428E-2</v>
          </cell>
          <cell r="G310">
            <v>3.5389199139243696E-2</v>
          </cell>
          <cell r="H310">
            <v>6.5237595762830851E-3</v>
          </cell>
          <cell r="I310">
            <v>5.2970069293419107E-3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1.7848035519871998E-2</v>
          </cell>
          <cell r="F311">
            <v>2.0942321256395759E-2</v>
          </cell>
          <cell r="G311">
            <v>2.6421690031936926E-2</v>
          </cell>
          <cell r="H311">
            <v>4.572685959870061E-3</v>
          </cell>
          <cell r="I311">
            <v>3.4265435145264455E-3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4.4460088734061978E-4</v>
          </cell>
          <cell r="F312">
            <v>0.12997748965364467</v>
          </cell>
          <cell r="G312">
            <v>1.0505369784191219</v>
          </cell>
          <cell r="H312">
            <v>3.5211561324148253</v>
          </cell>
          <cell r="I312">
            <v>4.3269203138047869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3.1730800267589106E-4</v>
          </cell>
          <cell r="F313">
            <v>9.276386712028091E-2</v>
          </cell>
          <cell r="G313">
            <v>0.74975961553570558</v>
          </cell>
          <cell r="H313">
            <v>2.2868299422495602</v>
          </cell>
          <cell r="I313">
            <v>2.5732729148865174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7.2685253747880429E-2</v>
          </cell>
          <cell r="F314">
            <v>8.3339533208598049E-2</v>
          </cell>
          <cell r="G314">
            <v>0.10384313508693881</v>
          </cell>
          <cell r="H314">
            <v>7.4403268081278204E-3</v>
          </cell>
          <cell r="I314">
            <v>5.9727663642135803E-3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5.4267044497470454E-2</v>
          </cell>
          <cell r="F315">
            <v>6.2221563850030408E-2</v>
          </cell>
          <cell r="G315">
            <v>7.7529619034783448E-2</v>
          </cell>
          <cell r="H315">
            <v>5.2061270441877043E-3</v>
          </cell>
          <cell r="I315">
            <v>3.8575824455635557E-3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1.423664385840256</v>
          </cell>
          <cell r="E316">
            <v>1.6210908606856012</v>
          </cell>
          <cell r="F316">
            <v>3.0096169139954609</v>
          </cell>
          <cell r="G316">
            <v>4.2733910671201372</v>
          </cell>
          <cell r="H316">
            <v>5.4259171896933935</v>
          </cell>
          <cell r="I316">
            <v>5.9381936448839348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8.092091392048955E-3</v>
          </cell>
          <cell r="E317">
            <v>9.2142611207773114E-3</v>
          </cell>
          <cell r="F317">
            <v>1.710662664974491E-2</v>
          </cell>
          <cell r="G317">
            <v>2.4289903865714908E-2</v>
          </cell>
          <cell r="H317">
            <v>3.0840848602653039E-2</v>
          </cell>
          <cell r="I317">
            <v>3.3752621865106462E-2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2.524227634468542E-2</v>
          </cell>
          <cell r="E318">
            <v>2.8742745756836871E-2</v>
          </cell>
          <cell r="F318">
            <v>5.3362002021196057E-2</v>
          </cell>
          <cell r="G318">
            <v>7.5769345161704679E-2</v>
          </cell>
          <cell r="H318">
            <v>9.6204205491017464E-2</v>
          </cell>
          <cell r="I318">
            <v>0.10528712136319027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5.6067978654232802E-7</v>
          </cell>
          <cell r="E319">
            <v>8.2808417251214696E-6</v>
          </cell>
          <cell r="F319">
            <v>4.9354387959902105E-4</v>
          </cell>
          <cell r="G319">
            <v>1.1369400486877701E-3</v>
          </cell>
          <cell r="H319">
            <v>1.3349804058805099E-3</v>
          </cell>
          <cell r="I319">
            <v>2.40604397305037E-3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5.835496453132843E-4</v>
          </cell>
          <cell r="E320">
            <v>7.1778562177480089E-4</v>
          </cell>
          <cell r="F320">
            <v>1.2113047286503443E-3</v>
          </cell>
          <cell r="G320">
            <v>2.0389887984329056E-3</v>
          </cell>
          <cell r="H320">
            <v>3.0199824381728318E-3</v>
          </cell>
          <cell r="I320">
            <v>3.3358985693523044E-3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2.4012601254079724E-2</v>
          </cell>
          <cell r="E321">
            <v>5.3651246625733021E-2</v>
          </cell>
          <cell r="F321">
            <v>0.19825602835477873</v>
          </cell>
          <cell r="G321">
            <v>0.84216145850409696</v>
          </cell>
          <cell r="H321">
            <v>2.1278100669237259</v>
          </cell>
          <cell r="I321">
            <v>4.3353759744311988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3.5242290264286456E-2</v>
          </cell>
          <cell r="E322">
            <v>7.8741690107549764E-2</v>
          </cell>
          <cell r="F322">
            <v>0.29097207853466628</v>
          </cell>
          <cell r="G322">
            <v>1.2360051397994081</v>
          </cell>
          <cell r="H322">
            <v>3.1228978157065024</v>
          </cell>
          <cell r="I322">
            <v>6.3628499419553455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1.1517654683088801E-3</v>
          </cell>
          <cell r="F323">
            <v>1.0104978622885201E-2</v>
          </cell>
          <cell r="G323">
            <v>4.5834023656454899E-2</v>
          </cell>
          <cell r="H323">
            <v>9.13062296599252E-2</v>
          </cell>
          <cell r="I323">
            <v>0.33931428462573798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1.699E-3</v>
          </cell>
          <cell r="E324">
            <v>3.74376546830888E-3</v>
          </cell>
          <cell r="F324">
            <v>1.3848713001922374E-2</v>
          </cell>
          <cell r="G324">
            <v>5.8720126977109703E-2</v>
          </cell>
          <cell r="H324">
            <v>0.18330392792620964</v>
          </cell>
          <cell r="I324">
            <v>0.39982473354030756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1.4729275715232653E-4</v>
          </cell>
          <cell r="E325">
            <v>3.781913241658149E-4</v>
          </cell>
          <cell r="F325">
            <v>4.3776577400180417E-4</v>
          </cell>
          <cell r="G325">
            <v>6.7683879947881163E-3</v>
          </cell>
          <cell r="H325">
            <v>2.3770182149834056E-2</v>
          </cell>
          <cell r="I325">
            <v>5.7815046542000904E-2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3.8895008025730237E-4</v>
          </cell>
          <cell r="E326">
            <v>9.8393108528981878E-4</v>
          </cell>
          <cell r="F326">
            <v>1.1202174930070904E-3</v>
          </cell>
          <cell r="G326">
            <v>1.5146819334806395E-2</v>
          </cell>
          <cell r="H326">
            <v>4.8736264154893572E-2</v>
          </cell>
          <cell r="I326">
            <v>0.10800051836546237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1.9105621647723E-6</v>
          </cell>
          <cell r="F327">
            <v>2.6556442023686199E-6</v>
          </cell>
          <cell r="G327">
            <v>1.50454088380022E-4</v>
          </cell>
          <cell r="H327">
            <v>3.6899046877314598E-4</v>
          </cell>
          <cell r="I327">
            <v>1.1165815874485899E-3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8.546256378849661E-6</v>
          </cell>
          <cell r="F328">
            <v>1.0934827475073354E-5</v>
          </cell>
          <cell r="G328">
            <v>1.5181746555989749E-4</v>
          </cell>
          <cell r="H328">
            <v>5.2102522195933074E-4</v>
          </cell>
          <cell r="I328">
            <v>1.3281941882197477E-3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2.3971020610042372E-4</v>
          </cell>
          <cell r="E329">
            <v>3.3750211544590283E-4</v>
          </cell>
          <cell r="F329">
            <v>3.421168199753804E-4</v>
          </cell>
          <cell r="G329">
            <v>4.7625902853241339E-4</v>
          </cell>
          <cell r="H329">
            <v>3.3539806881228387E-2</v>
          </cell>
          <cell r="I329">
            <v>5.5067412187618833E-2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8.711010684088232E-4</v>
          </cell>
          <cell r="E330">
            <v>1.2122420032853675E-3</v>
          </cell>
          <cell r="F330">
            <v>1.2186258206943773E-3</v>
          </cell>
          <cell r="G330">
            <v>1.5055598490002098E-3</v>
          </cell>
          <cell r="H330">
            <v>9.5044792049659224E-2</v>
          </cell>
          <cell r="I330">
            <v>0.1438261984031434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6.1664889273105197E-7</v>
          </cell>
          <cell r="F331">
            <v>9.4661141903828302E-7</v>
          </cell>
          <cell r="G331">
            <v>8.3256913376002507E-6</v>
          </cell>
          <cell r="H331">
            <v>5.0257761373618301E-4</v>
          </cell>
          <cell r="I331">
            <v>9.0531319590742595E-4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5.6230865773535002E-6</v>
          </cell>
          <cell r="E332">
            <v>7.6590048278663518E-6</v>
          </cell>
          <cell r="F332">
            <v>8.0037410714094427E-6</v>
          </cell>
          <cell r="G332">
            <v>1.0437910203159161E-5</v>
          </cell>
          <cell r="H332">
            <v>7.2905780663792016E-4</v>
          </cell>
          <cell r="I332">
            <v>1.1968447687575531E-3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9.2172514135523649E-5</v>
          </cell>
          <cell r="E333">
            <v>1.6404195170283004E-4</v>
          </cell>
          <cell r="F333">
            <v>1.4319060245172039E-4</v>
          </cell>
          <cell r="G333">
            <v>1.5073247610208253E-4</v>
          </cell>
          <cell r="H333">
            <v>9.2126824209201304E-4</v>
          </cell>
          <cell r="I333">
            <v>1.5078098052060513E-3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5.0375640290191404E-4</v>
          </cell>
          <cell r="E334">
            <v>8.8657166752791657E-4</v>
          </cell>
          <cell r="F334">
            <v>7.6906166752592985E-4</v>
          </cell>
          <cell r="G334">
            <v>7.4907669814401178E-4</v>
          </cell>
          <cell r="H334">
            <v>3.8906446160333094E-3</v>
          </cell>
          <cell r="I334">
            <v>5.8457994184287158E-3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3.3208875466365702E-7</v>
          </cell>
          <cell r="F335">
            <v>3.5252926758991301E-7</v>
          </cell>
          <cell r="G335">
            <v>1.6472643031063599E-6</v>
          </cell>
          <cell r="H335">
            <v>1.6236198709680399E-5</v>
          </cell>
          <cell r="I335">
            <v>2.7237312376598899E-5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2.163463494588178E-6</v>
          </cell>
          <cell r="E336">
            <v>3.6900213533623676E-6</v>
          </cell>
          <cell r="F336">
            <v>3.2882527269523604E-6</v>
          </cell>
          <cell r="G336">
            <v>3.2863315439922228E-6</v>
          </cell>
          <cell r="H336">
            <v>2.00822214300483E-5</v>
          </cell>
          <cell r="I336">
            <v>3.2798555401027503E-5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5.7417450338913995E-6</v>
          </cell>
          <cell r="F337">
            <v>1.5103968555172448E-5</v>
          </cell>
          <cell r="G337">
            <v>1.013611451724466E-5</v>
          </cell>
          <cell r="H337">
            <v>2.1047956868576304E-5</v>
          </cell>
          <cell r="I337">
            <v>7.5226970723337796E-6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4.5412878012877266E-5</v>
          </cell>
          <cell r="F338">
            <v>1.1644574141150291E-4</v>
          </cell>
          <cell r="G338">
            <v>7.1498041263195482E-5</v>
          </cell>
          <cell r="H338">
            <v>1.338217716428388E-4</v>
          </cell>
          <cell r="I338">
            <v>4.3998641731177693E-5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1.58288482687485E-7</v>
          </cell>
          <cell r="F339">
            <v>1.6264654904141601E-7</v>
          </cell>
          <cell r="G339">
            <v>1.8865891729099299E-7</v>
          </cell>
          <cell r="H339">
            <v>3.5490388749520299E-7</v>
          </cell>
          <cell r="I339">
            <v>1.48821286572017E-7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1.58288482687485E-7</v>
          </cell>
          <cell r="F340">
            <v>3.2093503172890201E-7</v>
          </cell>
          <cell r="G340">
            <v>2.4728806190227998E-7</v>
          </cell>
          <cell r="H340">
            <v>5.1898822301561461E-7</v>
          </cell>
          <cell r="I340">
            <v>2.1110288581444101E-7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1.3762647388746014E-2</v>
          </cell>
          <cell r="E341">
            <v>0.32835960025412825</v>
          </cell>
          <cell r="F341">
            <v>0.7918976062180878</v>
          </cell>
          <cell r="G341">
            <v>1.5877527329102081</v>
          </cell>
          <cell r="H341">
            <v>2.3223643171745851</v>
          </cell>
          <cell r="I341">
            <v>2.4020917224958311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7.5966552389220357E-3</v>
          </cell>
          <cell r="E342">
            <v>0.18124671853182983</v>
          </cell>
          <cell r="F342">
            <v>0.43710871382824745</v>
          </cell>
          <cell r="G342">
            <v>0.87640188518076434</v>
          </cell>
          <cell r="H342">
            <v>1.2081838558159823</v>
          </cell>
          <cell r="I342">
            <v>1.134788612131588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5.0671924533820598E-5</v>
          </cell>
          <cell r="E343">
            <v>3.3334525685083299E-2</v>
          </cell>
          <cell r="F343">
            <v>8.8374669598586003E-2</v>
          </cell>
          <cell r="G343">
            <v>0.14553482675370699</v>
          </cell>
          <cell r="H343">
            <v>0.153126709994617</v>
          </cell>
          <cell r="I343">
            <v>0.28793894601006198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1.5223903515621179E-3</v>
          </cell>
          <cell r="E344">
            <v>3.5081064852037429E-2</v>
          </cell>
          <cell r="F344">
            <v>0.12032486037922678</v>
          </cell>
          <cell r="G344">
            <v>0.24128109334026909</v>
          </cell>
          <cell r="H344">
            <v>0.35293486492986942</v>
          </cell>
          <cell r="I344">
            <v>0.36505629331862383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16.060781687554499</v>
          </cell>
          <cell r="E345">
            <v>15.448668019890199</v>
          </cell>
          <cell r="F345">
            <v>338.82250324962899</v>
          </cell>
          <cell r="G345">
            <v>409.96724943234699</v>
          </cell>
          <cell r="H345">
            <v>87.526658088384195</v>
          </cell>
          <cell r="I345">
            <v>123.755040099928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0.30705262534200806</v>
          </cell>
          <cell r="E346">
            <v>0.32411263343752539</v>
          </cell>
          <cell r="F346">
            <v>5.9920172704173158</v>
          </cell>
          <cell r="G346">
            <v>7.2463416152593263</v>
          </cell>
          <cell r="H346">
            <v>1.5591516121005184</v>
          </cell>
          <cell r="I346">
            <v>2.204486769936123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0.28476563275805949</v>
          </cell>
          <cell r="E347">
            <v>0.27391255354415184</v>
          </cell>
          <cell r="F347">
            <v>6.0074911923693124</v>
          </cell>
          <cell r="G347">
            <v>7.2689228622756579</v>
          </cell>
          <cell r="H347">
            <v>1.5518911008578755</v>
          </cell>
          <cell r="I347">
            <v>2.1942382996441112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2.3266426795565873E-2</v>
          </cell>
          <cell r="E348">
            <v>4.7429860817227082E-2</v>
          </cell>
          <cell r="F348">
            <v>2.2187501720230987E-3</v>
          </cell>
          <cell r="G348">
            <v>3.174643654974918E-4</v>
          </cell>
          <cell r="H348">
            <v>3.0850921011196217E-4</v>
          </cell>
          <cell r="I348">
            <v>4.2927467095568299E-4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3.8040293255156101E-3</v>
          </cell>
          <cell r="F349">
            <v>1.4206465500390432E-3</v>
          </cell>
          <cell r="G349">
            <v>2.1564188502192286E-4</v>
          </cell>
          <cell r="H349">
            <v>1.1925337812578636E-2</v>
          </cell>
          <cell r="I349">
            <v>1.6850975896510748E-2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9.2290720616178795E-8</v>
          </cell>
          <cell r="E350">
            <v>6.6255073850546804E-8</v>
          </cell>
          <cell r="F350">
            <v>1.0108899654502101E-7</v>
          </cell>
          <cell r="G350">
            <v>9.2807084722424705E-8</v>
          </cell>
          <cell r="H350">
            <v>1.4860174637279699E-7</v>
          </cell>
          <cell r="I350">
            <v>3.2193896503677001E-7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0.95961778537236464</v>
          </cell>
          <cell r="E351">
            <v>0.95961785162743851</v>
          </cell>
          <cell r="F351">
            <v>0.95961795271643502</v>
          </cell>
          <cell r="G351">
            <v>0.9596180455235197</v>
          </cell>
          <cell r="H351">
            <v>0.95961833786910911</v>
          </cell>
          <cell r="I351">
            <v>0.48125431616201814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9.6831987902783689E-2</v>
          </cell>
          <cell r="E352">
            <v>0.15049087314043325</v>
          </cell>
          <cell r="F352">
            <v>0.19447218396713367</v>
          </cell>
          <cell r="G352">
            <v>7.4020446906629029</v>
          </cell>
          <cell r="H352">
            <v>17.954670474574151</v>
          </cell>
          <cell r="I352">
            <v>17.704584193321303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6.6151183587225562E-2</v>
          </cell>
          <cell r="E353">
            <v>0.10280847881910006</v>
          </cell>
          <cell r="F353">
            <v>0.13285449801086593</v>
          </cell>
          <cell r="G353">
            <v>5.0567382520793487</v>
          </cell>
          <cell r="H353">
            <v>11.55239374624972</v>
          </cell>
          <cell r="I353">
            <v>10.307696337675656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7.2866632564042301E-5</v>
          </cell>
          <cell r="E354">
            <v>1.5683107468395701E-4</v>
          </cell>
          <cell r="F354">
            <v>3.84649483115537E-3</v>
          </cell>
          <cell r="G354">
            <v>0.57937831324525602</v>
          </cell>
          <cell r="H354">
            <v>0.59114585534573505</v>
          </cell>
          <cell r="I354">
            <v>1.4585651630565899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7.3600156459386621E-3</v>
          </cell>
          <cell r="E355">
            <v>1.1417914176128733E-2</v>
          </cell>
          <cell r="F355">
            <v>1.4765467984641538E-2</v>
          </cell>
          <cell r="G355">
            <v>0.56161665799305072</v>
          </cell>
          <cell r="H355">
            <v>1.8937531812684358</v>
          </cell>
          <cell r="I355">
            <v>1.8674032399093721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2.7888130521922461E-2</v>
          </cell>
          <cell r="E356">
            <v>2.4234941728872077E-2</v>
          </cell>
          <cell r="F356">
            <v>1.8592460015373451E-2</v>
          </cell>
          <cell r="G356">
            <v>9.2964334219375125E-3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4.0463154094997414E-2</v>
          </cell>
          <cell r="E357">
            <v>3.4838016323070431E-2</v>
          </cell>
          <cell r="F357">
            <v>2.6361746557011446E-2</v>
          </cell>
          <cell r="G357">
            <v>1.3181161694074225E-2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6.1035938147739929E-2</v>
          </cell>
          <cell r="E359">
            <v>9.2418656612924102E-2</v>
          </cell>
          <cell r="F359">
            <v>0.12105393392543704</v>
          </cell>
          <cell r="G359">
            <v>0.10828515677058247</v>
          </cell>
          <cell r="H359">
            <v>0.67040774162286632</v>
          </cell>
          <cell r="I359">
            <v>0.84882470826760059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4.5635959312828066E-2</v>
          </cell>
          <cell r="E360">
            <v>6.9100503423486809E-2</v>
          </cell>
          <cell r="F360">
            <v>9.0510813316360683E-2</v>
          </cell>
          <cell r="G360">
            <v>8.0963726593403659E-2</v>
          </cell>
          <cell r="H360">
            <v>0.47568691033408556</v>
          </cell>
          <cell r="I360">
            <v>0.53576428655350616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5.2762340010247097E-5</v>
          </cell>
          <cell r="E361">
            <v>1.7961488416233E-4</v>
          </cell>
          <cell r="F361">
            <v>2.2218312703923401E-3</v>
          </cell>
          <cell r="G361">
            <v>5.5214223004998995E-4</v>
          </cell>
          <cell r="H361">
            <v>5.5429677470995799E-4</v>
          </cell>
          <cell r="I361">
            <v>5.2555808034213697E-2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4.2739836376831366E-3</v>
          </cell>
          <cell r="E362">
            <v>6.3571976189380772E-3</v>
          </cell>
          <cell r="F362">
            <v>8.3461205987302271E-3</v>
          </cell>
          <cell r="G362">
            <v>7.4578323801772076E-3</v>
          </cell>
          <cell r="H362">
            <v>4.6121160590605163E-2</v>
          </cell>
          <cell r="I362">
            <v>5.8378980264199201E-2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0.19422311744677143</v>
          </cell>
          <cell r="E363">
            <v>1.0688591935559104</v>
          </cell>
          <cell r="F363">
            <v>4.1231824610628482</v>
          </cell>
          <cell r="G363">
            <v>13.200746836762994</v>
          </cell>
          <cell r="H363">
            <v>22.488170232537527</v>
          </cell>
          <cell r="I363">
            <v>23.101575851439591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0.14998237717231325</v>
          </cell>
          <cell r="E364">
            <v>0.82539115229643845</v>
          </cell>
          <cell r="F364">
            <v>3.1839912527141583</v>
          </cell>
          <cell r="G364">
            <v>10.193840038481591</v>
          </cell>
          <cell r="H364">
            <v>16.281318930778831</v>
          </cell>
          <cell r="I364">
            <v>15.198925818874729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1.5224857265469299E-4</v>
          </cell>
          <cell r="E365">
            <v>5.6838033029288103E-2</v>
          </cell>
          <cell r="F365">
            <v>0.248209519528624</v>
          </cell>
          <cell r="G365">
            <v>0.80102540521265597</v>
          </cell>
          <cell r="H365">
            <v>0.91861574134198598</v>
          </cell>
          <cell r="I365">
            <v>1.94781935595936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1.5355117505444693E-2</v>
          </cell>
          <cell r="E366">
            <v>8.4164798315004799E-2</v>
          </cell>
          <cell r="F366">
            <v>0.32470528333700471</v>
          </cell>
          <cell r="G366">
            <v>1.0394509511256449</v>
          </cell>
          <cell r="H366">
            <v>1.9574709439919113</v>
          </cell>
          <cell r="I366">
            <v>2.346299838789339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1.21401791926227E-2</v>
          </cell>
          <cell r="F367">
            <v>9.4964436563295701E-2</v>
          </cell>
          <cell r="G367">
            <v>5.5604071133651706E-2</v>
          </cell>
          <cell r="H367">
            <v>9.9080632899207599E-2</v>
          </cell>
          <cell r="I367">
            <v>3.9865231363141296E-2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2.588129495430787E-5</v>
          </cell>
          <cell r="F368">
            <v>2.1189475856594204E-4</v>
          </cell>
          <cell r="G368">
            <v>1.2839483696130302E-4</v>
          </cell>
          <cell r="H368">
            <v>2.6224594938933172E-4</v>
          </cell>
          <cell r="I368">
            <v>1.1048175680838469E-4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2.1525140412451593E-4</v>
          </cell>
          <cell r="F369">
            <v>1.6837666057321935E-3</v>
          </cell>
          <cell r="G369">
            <v>9.8588778605765599E-4</v>
          </cell>
          <cell r="H369">
            <v>1.7567488102696374E-3</v>
          </cell>
          <cell r="I369">
            <v>7.0683034331810635E-4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7.0366148169973801E-7</v>
          </cell>
          <cell r="F370">
            <v>4.1367712335349802E-6</v>
          </cell>
          <cell r="G370">
            <v>1.3174530349003001E-6</v>
          </cell>
          <cell r="H370">
            <v>3.47000744746561E-6</v>
          </cell>
          <cell r="I370">
            <v>9.4676463218093398E-7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7.0366148169973801E-7</v>
          </cell>
          <cell r="F371">
            <v>4.8404327152347099E-6</v>
          </cell>
          <cell r="G371">
            <v>2.9907389405207197E-6</v>
          </cell>
          <cell r="H371">
            <v>6.0783019290389097E-6</v>
          </cell>
          <cell r="I371">
            <v>2.964209864478315E-6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4.1060994352628289E-5</v>
          </cell>
          <cell r="F372">
            <v>7.7204952239178895E-5</v>
          </cell>
          <cell r="G372">
            <v>1.4257862632897054E-4</v>
          </cell>
          <cell r="H372">
            <v>2.821599712553899E-4</v>
          </cell>
          <cell r="I372">
            <v>1.0367404609440521E-2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8.8283576410557056E-5</v>
          </cell>
          <cell r="F373">
            <v>1.6178249007950477E-4</v>
          </cell>
          <cell r="G373">
            <v>2.8345693863453226E-4</v>
          </cell>
          <cell r="H373">
            <v>4.9922408842411443E-4</v>
          </cell>
          <cell r="I373">
            <v>1.7151612451405077E-2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2.9904799641377502E-6</v>
          </cell>
          <cell r="F374">
            <v>3.0970348725676002E-6</v>
          </cell>
          <cell r="G374">
            <v>5.5330120047706798E-6</v>
          </cell>
          <cell r="H374">
            <v>1.36546043517536E-5</v>
          </cell>
          <cell r="I374">
            <v>8.0588440379689901E-4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2.9904799641377502E-6</v>
          </cell>
          <cell r="F375">
            <v>6.0875148367053504E-6</v>
          </cell>
          <cell r="G375">
            <v>1.1224301917180401E-5</v>
          </cell>
          <cell r="H375">
            <v>2.3924274662364369E-5</v>
          </cell>
          <cell r="I375">
            <v>8.1435958398384627E-4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1.11252511315018E-2</v>
          </cell>
          <cell r="F376">
            <v>7.3839880978705502E-2</v>
          </cell>
          <cell r="G376">
            <v>0.13242784305398619</v>
          </cell>
          <cell r="H376">
            <v>0.15156775372864911</v>
          </cell>
          <cell r="I376">
            <v>5.0903468668817203E-2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1.6766399712649493E-5</v>
          </cell>
          <cell r="F377">
            <v>1.1609416053685813E-4</v>
          </cell>
          <cell r="G377">
            <v>2.1676733622969448E-4</v>
          </cell>
          <cell r="H377">
            <v>2.7714637145403873E-4</v>
          </cell>
          <cell r="I377">
            <v>9.7198951596214669E-5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1.9725622573584704E-4</v>
          </cell>
          <cell r="F378">
            <v>1.3092177478493906E-3</v>
          </cell>
          <cell r="G378">
            <v>2.3480114016664203E-3</v>
          </cell>
          <cell r="H378">
            <v>2.6873715200115126E-3</v>
          </cell>
          <cell r="I378">
            <v>9.0254377072370947E-4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4.4287811809641401E-7</v>
          </cell>
          <cell r="F379">
            <v>2.1949659033510501E-6</v>
          </cell>
          <cell r="G379">
            <v>2.2206540759879201E-6</v>
          </cell>
          <cell r="H379">
            <v>2.0453368449330601E-6</v>
          </cell>
          <cell r="I379">
            <v>5.6675617232113101E-7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4.4287811809641401E-7</v>
          </cell>
          <cell r="F380">
            <v>2.63784402144747E-6</v>
          </cell>
          <cell r="G380">
            <v>4.7998187714010004E-6</v>
          </cell>
          <cell r="H380">
            <v>6.1656573699733297E-6</v>
          </cell>
          <cell r="I380">
            <v>2.2438910447893245E-6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2.015347565670042E-2</v>
          </cell>
          <cell r="E381">
            <v>8.7299951716843155E-2</v>
          </cell>
          <cell r="F381">
            <v>14.681242493240608</v>
          </cell>
          <cell r="G381">
            <v>44.573997967749889</v>
          </cell>
          <cell r="H381">
            <v>27.106920789280469</v>
          </cell>
          <cell r="I381">
            <v>5.7154582841361198E-2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3.4070967603372173E-5</v>
          </cell>
          <cell r="E382">
            <v>1.5173241978816017E-4</v>
          </cell>
          <cell r="F382">
            <v>2.7110947751158559E-2</v>
          </cell>
          <cell r="G382">
            <v>8.7707388369129363E-2</v>
          </cell>
          <cell r="H382">
            <v>5.9066350097374785E-2</v>
          </cell>
          <cell r="I382">
            <v>1.279341935099816E-4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2.7494509763574949E-4</v>
          </cell>
          <cell r="E383">
            <v>1.1909952485244628E-3</v>
          </cell>
          <cell r="F383">
            <v>0.20028980209059521</v>
          </cell>
          <cell r="G383">
            <v>0.60810365576739311</v>
          </cell>
          <cell r="H383">
            <v>0.36980792345539432</v>
          </cell>
          <cell r="I383">
            <v>7.7973510015499415E-4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2.62019421192222E-6</v>
          </cell>
          <cell r="F384">
            <v>5.0841444538334295E-4</v>
          </cell>
          <cell r="G384">
            <v>1.4742811060445399E-3</v>
          </cell>
          <cell r="H384">
            <v>1.17045268523656E-3</v>
          </cell>
          <cell r="I384">
            <v>8.49953958503524E-7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3.4521210754946531E-6</v>
          </cell>
          <cell r="F385">
            <v>5.1186656645883745E-4</v>
          </cell>
          <cell r="G385">
            <v>1.9854339861663365E-3</v>
          </cell>
          <cell r="H385">
            <v>1.4630482681415595E-3</v>
          </cell>
          <cell r="I385">
            <v>3.0849845093479464E-6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1.0048431496823501E-2</v>
          </cell>
          <cell r="F386">
            <v>1.1352751154217515</v>
          </cell>
          <cell r="G386">
            <v>2.052645477970386</v>
          </cell>
          <cell r="H386">
            <v>4.5182433526730605</v>
          </cell>
          <cell r="I386">
            <v>0.78065267216314804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1.0052374875706984E-5</v>
          </cell>
          <cell r="F387">
            <v>1.1942156118061814E-3</v>
          </cell>
          <cell r="G387">
            <v>2.2395286392009632E-3</v>
          </cell>
          <cell r="H387">
            <v>5.5483800156728704E-3</v>
          </cell>
          <cell r="I387">
            <v>9.8419770118499984E-4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1.7816367902169305E-4</v>
          </cell>
          <cell r="F388">
            <v>2.0128991408187049E-2</v>
          </cell>
          <cell r="G388">
            <v>3.6394423368269313E-2</v>
          </cell>
          <cell r="H388">
            <v>8.0110697742429932E-2</v>
          </cell>
          <cell r="I388">
            <v>1.3841359435516792E-2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2.5845171422509298E-7</v>
          </cell>
          <cell r="F389">
            <v>2.5786527293057199E-5</v>
          </cell>
          <cell r="G389">
            <v>2.2746074771125301E-5</v>
          </cell>
          <cell r="H389">
            <v>6.1000239114094802E-5</v>
          </cell>
          <cell r="I389">
            <v>5.2501078698431E-7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2.5845171422509298E-7</v>
          </cell>
          <cell r="F390">
            <v>2.6044979007282299E-5</v>
          </cell>
          <cell r="G390">
            <v>4.8685733088239201E-5</v>
          </cell>
          <cell r="H390">
            <v>1.2062480252646101E-4</v>
          </cell>
          <cell r="I390">
            <v>2.1418888740047099E-5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8.0223840536073894</v>
          </cell>
          <cell r="E391">
            <v>9.6312026205089811</v>
          </cell>
          <cell r="F391">
            <v>17.45999448626776</v>
          </cell>
          <cell r="G391">
            <v>29.122749118571218</v>
          </cell>
          <cell r="H391">
            <v>2.9564212758085304</v>
          </cell>
          <cell r="I391">
            <v>4.2174713134428471E-2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9.5727779114066283E-3</v>
          </cell>
          <cell r="E392">
            <v>1.1527525872289203E-2</v>
          </cell>
          <cell r="F392">
            <v>2.168796514367213E-2</v>
          </cell>
          <cell r="G392">
            <v>3.8947117055256525E-2</v>
          </cell>
          <cell r="H392">
            <v>4.1644626351142067E-3</v>
          </cell>
          <cell r="I392">
            <v>6.55149190171569E-5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0.10944589431933688</v>
          </cell>
          <cell r="E393">
            <v>0.1313943058732466</v>
          </cell>
          <cell r="F393">
            <v>0.23819910622466237</v>
          </cell>
          <cell r="G393">
            <v>0.39730899206782061</v>
          </cell>
          <cell r="H393">
            <v>4.0333168837769738E-2</v>
          </cell>
          <cell r="I393">
            <v>5.7537125694991098E-4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2.6395303448074302E-6</v>
          </cell>
          <cell r="F394">
            <v>1.9047658121830899E-4</v>
          </cell>
          <cell r="G394">
            <v>4.2089118237902497E-4</v>
          </cell>
          <cell r="H394">
            <v>1.56184508518657E-6</v>
          </cell>
          <cell r="I394">
            <v>3.19011524890637E-7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1.8336347555281731E-4</v>
          </cell>
          <cell r="E395">
            <v>2.1919098662155905E-4</v>
          </cell>
          <cell r="F395">
            <v>4.0967088864752828E-4</v>
          </cell>
          <cell r="G395">
            <v>7.3512076380536598E-4</v>
          </cell>
          <cell r="H395">
            <v>7.8860898125961934E-5</v>
          </cell>
          <cell r="I395">
            <v>1.4137786570865349E-6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1.34537527801164E-4</v>
          </cell>
          <cell r="F396">
            <v>2.0595144189320229E-3</v>
          </cell>
          <cell r="G396">
            <v>1.562887734564274E-3</v>
          </cell>
          <cell r="H396">
            <v>2.8960567753463498E-3</v>
          </cell>
          <cell r="I396">
            <v>4.6874678207713302E-5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8.9904363650995803E-8</v>
          </cell>
          <cell r="F397">
            <v>1.4328686805728348E-6</v>
          </cell>
          <cell r="G397">
            <v>1.122915696099522E-6</v>
          </cell>
          <cell r="H397">
            <v>2.381459875132239E-6</v>
          </cell>
          <cell r="I397">
            <v>4.3231914821230906E-8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2.3854171595951022E-6</v>
          </cell>
          <cell r="F398">
            <v>3.6516213101631645E-5</v>
          </cell>
          <cell r="G398">
            <v>2.7710775435536695E-5</v>
          </cell>
          <cell r="H398">
            <v>5.134852438557363E-5</v>
          </cell>
          <cell r="I398">
            <v>8.3111131573959702E-7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1.6708756067414799E-8</v>
          </cell>
          <cell r="F399">
            <v>4.11043510542684E-8</v>
          </cell>
          <cell r="G399">
            <v>1.9674054447952599E-8</v>
          </cell>
          <cell r="H399">
            <v>4.5223635922647897E-8</v>
          </cell>
          <cell r="I399">
            <v>1.27400512035712E-8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1.6708756067414799E-8</v>
          </cell>
          <cell r="F400">
            <v>5.7813107121683199E-8</v>
          </cell>
          <cell r="G400">
            <v>5.4822093037712103E-8</v>
          </cell>
          <cell r="H400">
            <v>8.5669255455681898E-8</v>
          </cell>
          <cell r="I400">
            <v>2.06762854012249E-8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45.138039127478891</v>
          </cell>
          <cell r="E401">
            <v>55.477627493679037</v>
          </cell>
          <cell r="F401">
            <v>103.546713886483</v>
          </cell>
          <cell r="G401">
            <v>183.94627593869478</v>
          </cell>
          <cell r="H401">
            <v>80.873118468693846</v>
          </cell>
          <cell r="I401">
            <v>5.8073988029592169E-2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3.5685239586299766E-2</v>
          </cell>
          <cell r="E402">
            <v>4.399598560281226E-2</v>
          </cell>
          <cell r="F402">
            <v>8.5350465210548371E-2</v>
          </cell>
          <cell r="G402">
            <v>0.16542612944769924</v>
          </cell>
          <cell r="H402">
            <v>7.9084957314028093E-2</v>
          </cell>
          <cell r="I402">
            <v>6.0439791684187074E-5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0.61579862384009454</v>
          </cell>
          <cell r="E403">
            <v>0.75685712815387507</v>
          </cell>
          <cell r="F403">
            <v>1.4126427542494278</v>
          </cell>
          <cell r="G403">
            <v>2.5094989896138435</v>
          </cell>
          <cell r="H403">
            <v>1.1033167594637641</v>
          </cell>
          <cell r="I403">
            <v>7.9227814501489939E-4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1.45217435060992E-6</v>
          </cell>
          <cell r="F404">
            <v>7.7969853349116899E-4</v>
          </cell>
          <cell r="G404">
            <v>2.0831124222482102E-3</v>
          </cell>
          <cell r="H404">
            <v>2.8666023200935702E-6</v>
          </cell>
          <cell r="I404">
            <v>2.0754104509168999E-7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6.8305378597190299E-4</v>
          </cell>
          <cell r="E405">
            <v>8.3023149559189691E-4</v>
          </cell>
          <cell r="F405">
            <v>1.609931475045839E-3</v>
          </cell>
          <cell r="G405">
            <v>3.1197364161211537E-3</v>
          </cell>
          <cell r="H405">
            <v>1.4914458198607601E-3</v>
          </cell>
          <cell r="I405">
            <v>1.1894132456903601E-6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0.32582512028333799</v>
          </cell>
          <cell r="E406">
            <v>6.2553966593414147E-3</v>
          </cell>
          <cell r="F406">
            <v>1.0287823083361068E-2</v>
          </cell>
          <cell r="G406">
            <v>3.6112615631638447E-3</v>
          </cell>
          <cell r="H406">
            <v>4.8479429229859403E-3</v>
          </cell>
          <cell r="I406">
            <v>5.8895767402615098E-5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1.7178710022859163E-4</v>
          </cell>
          <cell r="E407">
            <v>3.3242403177759985E-6</v>
          </cell>
          <cell r="F407">
            <v>5.5894109787052659E-6</v>
          </cell>
          <cell r="G407">
            <v>2.1396644778396288E-6</v>
          </cell>
          <cell r="H407">
            <v>3.2454188982531481E-6</v>
          </cell>
          <cell r="I407">
            <v>4.41818871741373E-8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4.4450903176444468E-3</v>
          </cell>
          <cell r="E408">
            <v>8.5339654288423195E-5</v>
          </cell>
          <cell r="F408">
            <v>1.4035229308814571E-4</v>
          </cell>
          <cell r="G408">
            <v>4.9266869893094839E-5</v>
          </cell>
          <cell r="H408">
            <v>6.613837548411923E-5</v>
          </cell>
          <cell r="I408">
            <v>8.0348932336446201E-7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2.0749960448347401E-8</v>
          </cell>
          <cell r="F409">
            <v>4.3561820751277903E-8</v>
          </cell>
          <cell r="G409">
            <v>3.19959121885177E-8</v>
          </cell>
          <cell r="H409">
            <v>4.65239257604553E-8</v>
          </cell>
          <cell r="I409">
            <v>1.17108891754404E-8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3.8470082378524394E-6</v>
          </cell>
          <cell r="E410">
            <v>1.3585756523264687E-7</v>
          </cell>
          <cell r="F410">
            <v>1.7042187830066541E-7</v>
          </cell>
          <cell r="G410">
            <v>8.507587909815587E-8</v>
          </cell>
          <cell r="H410">
            <v>9.1351120677694895E-8</v>
          </cell>
          <cell r="I410">
            <v>1.9875309463556098E-8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7.7101243884054697E-3</v>
          </cell>
          <cell r="E411">
            <v>7.7360826832361101E-3</v>
          </cell>
          <cell r="F411">
            <v>7.6384836439888099E-3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1.3602422352292473E-3</v>
          </cell>
          <cell r="E412">
            <v>1.0941341457155367E-3</v>
          </cell>
          <cell r="F412">
            <v>6.7942139931442228E-4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1.367043331277565E-4</v>
          </cell>
          <cell r="E413">
            <v>1.3716458658220065E-4</v>
          </cell>
          <cell r="F413">
            <v>1.3543410716292207E-4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1.2709542079482401</v>
          </cell>
          <cell r="E415">
            <v>1.2694154801903601</v>
          </cell>
          <cell r="F415">
            <v>1.26439923502582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0.24220400455758254</v>
          </cell>
          <cell r="E416">
            <v>0.19378236107596195</v>
          </cell>
          <cell r="F416">
            <v>0.12110926948123581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1.7339075142540791E-2</v>
          </cell>
          <cell r="E417">
            <v>1.731808294939103E-2</v>
          </cell>
          <cell r="F417">
            <v>1.7249648499670148E-2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2.2839181087762699E-3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3.5243846723759922E-2</v>
          </cell>
          <cell r="E419">
            <v>7.8746924413878594E-2</v>
          </cell>
          <cell r="F419">
            <v>0.29099851326973519</v>
          </cell>
          <cell r="G419">
            <v>1.2367313742671242</v>
          </cell>
          <cell r="H419">
            <v>3.1239005256314063</v>
          </cell>
          <cell r="I419">
            <v>6.3638721832946326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3.5243846723759922E-2</v>
          </cell>
          <cell r="E420">
            <v>7.8746924413878594E-2</v>
          </cell>
          <cell r="F420">
            <v>0.29099851326973519</v>
          </cell>
          <cell r="G420">
            <v>1.2367313742671242</v>
          </cell>
          <cell r="H420">
            <v>3.1239005256314063</v>
          </cell>
          <cell r="I420">
            <v>6.3638721832946326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3.7313212349439E-3</v>
          </cell>
          <cell r="E421">
            <v>4.5948107872620901E-3</v>
          </cell>
          <cell r="F421">
            <v>2.24353269071513E-2</v>
          </cell>
          <cell r="G421">
            <v>0.101570490672778</v>
          </cell>
          <cell r="H421">
            <v>0.15904347591784601</v>
          </cell>
          <cell r="I421">
            <v>0.56601793231050102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3.7313212349439E-3</v>
          </cell>
          <cell r="E422">
            <v>8.3261320222059905E-3</v>
          </cell>
          <cell r="F422">
            <v>3.0761458929357301E-2</v>
          </cell>
          <cell r="G422">
            <v>0.13072203258595</v>
          </cell>
          <cell r="H422">
            <v>0.33019455693404598</v>
          </cell>
          <cell r="I422">
            <v>0.67265704277415295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2.0489255295267233E-3</v>
          </cell>
          <cell r="H423">
            <v>1.066785895398047E-2</v>
          </cell>
          <cell r="I423">
            <v>5.0488176510027506E-3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8.7410841722281359E-3</v>
          </cell>
          <cell r="H424">
            <v>3.9944518469136825E-2</v>
          </cell>
          <cell r="I424">
            <v>1.8313030524258617E-2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4.4603892199206902E-5</v>
          </cell>
          <cell r="H425">
            <v>2.1634739391450099E-4</v>
          </cell>
          <cell r="I425">
            <v>3.4246677302717103E-5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4.4603892199206902E-5</v>
          </cell>
          <cell r="H426">
            <v>2.4355783669981974E-4</v>
          </cell>
          <cell r="I426">
            <v>1.4742577430295326E-4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6.6595286585596585E-5</v>
          </cell>
          <cell r="H427">
            <v>1.6213039939438378E-3</v>
          </cell>
          <cell r="I427">
            <v>7.1019239092109292E-4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3.9381839233298597E-4</v>
          </cell>
          <cell r="H428">
            <v>8.6108230710670551E-3</v>
          </cell>
          <cell r="I428">
            <v>3.6064189459805427E-3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1.4684269714489299E-6</v>
          </cell>
          <cell r="H429">
            <v>2.01006891822352E-5</v>
          </cell>
          <cell r="I429">
            <v>3.6118913416395801E-6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1.4684269714489299E-6</v>
          </cell>
          <cell r="H430">
            <v>3.5430737342328698E-5</v>
          </cell>
          <cell r="I430">
            <v>1.6337099598737999E-5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2.88217153281962E-5</v>
          </cell>
          <cell r="H431">
            <v>1.8775531320314081E-3</v>
          </cell>
          <cell r="I431">
            <v>9.422540603839194E-3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2.5481500513048559E-4</v>
          </cell>
          <cell r="H432">
            <v>1.448216166115932E-2</v>
          </cell>
          <cell r="I432">
            <v>6.4830781153686345E-2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6.2909174922759497E-7</v>
          </cell>
          <cell r="H433">
            <v>3.9902935942204102E-5</v>
          </cell>
          <cell r="I433">
            <v>1.9112032722046001E-4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6.2909174922759497E-7</v>
          </cell>
          <cell r="H434">
            <v>4.0852648262052099E-5</v>
          </cell>
          <cell r="I434">
            <v>2.0478793058814301E-4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107.392376967834</v>
          </cell>
          <cell r="E435">
            <v>91.724524992972505</v>
          </cell>
          <cell r="F435">
            <v>68.277980585590697</v>
          </cell>
          <cell r="G435">
            <v>32.395361565648301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0.7185617350172292</v>
          </cell>
          <cell r="E436">
            <v>0.62769430135795856</v>
          </cell>
          <cell r="F436">
            <v>0.48283773261544516</v>
          </cell>
          <cell r="G436">
            <v>0.24141991578290753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1.4551812597267526</v>
          </cell>
          <cell r="E437">
            <v>1.242879742452202</v>
          </cell>
          <cell r="F437">
            <v>0.92517588869364165</v>
          </cell>
          <cell r="G437">
            <v>0.43896153882992228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4.38946666666667E-2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2.0082629043417524E-7</v>
          </cell>
          <cell r="H439">
            <v>2.1682521108289189E-6</v>
          </cell>
          <cell r="I439">
            <v>9.1024921530359E-8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2.6460494626069497E-6</v>
          </cell>
          <cell r="H440">
            <v>2.566180216087106E-5</v>
          </cell>
          <cell r="I440">
            <v>9.2454513040636206E-7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1.7456277457989199E-8</v>
          </cell>
          <cell r="H441">
            <v>4.3417494945043503E-8</v>
          </cell>
          <cell r="I441">
            <v>1.4549778680641199E-8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1.7456277457989199E-8</v>
          </cell>
          <cell r="H442">
            <v>7.7883561817772095E-8</v>
          </cell>
          <cell r="I442">
            <v>2.2169055661127201E-8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13.021077140893899</v>
          </cell>
          <cell r="E446">
            <v>13.6931634095638</v>
          </cell>
          <cell r="F446">
            <v>12.630037194582</v>
          </cell>
          <cell r="G446">
            <v>13.4070114406725</v>
          </cell>
          <cell r="H446">
            <v>13.807912950119</v>
          </cell>
          <cell r="I446">
            <v>13.720451881800701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14.11415886374305</v>
          </cell>
          <cell r="E447">
            <v>27.807322273306848</v>
          </cell>
          <cell r="F447">
            <v>38.54206573733196</v>
          </cell>
          <cell r="G447">
            <v>44.517589453793548</v>
          </cell>
          <cell r="H447">
            <v>43.447566776919771</v>
          </cell>
          <cell r="I447">
            <v>33.15217395456316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36.320312634620542</v>
          </cell>
          <cell r="E448">
            <v>40.463126595050049</v>
          </cell>
          <cell r="F448">
            <v>28.937672557175084</v>
          </cell>
          <cell r="G448">
            <v>22.132930733076854</v>
          </cell>
          <cell r="H448">
            <v>0.1637888000327884</v>
          </cell>
          <cell r="I448">
            <v>1.47679659673647E-2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0.3363570143995</v>
          </cell>
          <cell r="E449">
            <v>0.37093971320052654</v>
          </cell>
          <cell r="F449">
            <v>0.26471595865714548</v>
          </cell>
          <cell r="G449">
            <v>0.20440303343907995</v>
          </cell>
          <cell r="H449">
            <v>1.3377210267308422E-3</v>
          </cell>
          <cell r="I449">
            <v>1.257002053347361E-4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0.49214515765068406</v>
          </cell>
          <cell r="E450">
            <v>0.54828084817140976</v>
          </cell>
          <cell r="F450">
            <v>0.39210938424356512</v>
          </cell>
          <cell r="G450">
            <v>0.29990421047529536</v>
          </cell>
          <cell r="H450">
            <v>2.2193604340486261E-3</v>
          </cell>
          <cell r="I450">
            <v>2.001079399371913E-4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1.0222233383278701E-5</v>
          </cell>
          <cell r="F451">
            <v>1.0545317638606601E-3</v>
          </cell>
          <cell r="G451">
            <v>1.2557134806286401E-4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3.6539662976464951E-2</v>
          </cell>
          <cell r="E452">
            <v>3.9630289632158693E-2</v>
          </cell>
          <cell r="F452">
            <v>4.0206057436648977E-2</v>
          </cell>
          <cell r="G452">
            <v>3.104704870276135E-2</v>
          </cell>
          <cell r="H452">
            <v>1.9917032517580957E-4</v>
          </cell>
          <cell r="I452">
            <v>1.8475958376963671E-5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3.7661038805623485E-2</v>
          </cell>
          <cell r="H453">
            <v>1.3974760738816301</v>
          </cell>
          <cell r="I453">
            <v>12.18147186986214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2.0243090189382693E-4</v>
          </cell>
          <cell r="H454">
            <v>2.6013184506747081E-3</v>
          </cell>
          <cell r="I454">
            <v>8.4803150444567594E-4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1.9305660195963352E-4</v>
          </cell>
          <cell r="H455">
            <v>3.7835737027337095E-3</v>
          </cell>
          <cell r="I455">
            <v>8.7510720419668394E-4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1.4804273320817281E-4</v>
          </cell>
          <cell r="H456">
            <v>4.6020500469413228E-4</v>
          </cell>
          <cell r="I456">
            <v>4.8435753601979087E-4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2.2357857899714406E-4</v>
          </cell>
          <cell r="H457">
            <v>3.6088607289364131E-4</v>
          </cell>
          <cell r="I457">
            <v>2.2159167512019801E-4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4.4552761899719837E-3</v>
          </cell>
          <cell r="H458">
            <v>0.44763098416164548</v>
          </cell>
          <cell r="I458">
            <v>3.8089845512983178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2.7706472165571847E-3</v>
          </cell>
          <cell r="H459">
            <v>0.19669791456803265</v>
          </cell>
          <cell r="I459">
            <v>1.8621696934050231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5.3120480058533107E-3</v>
          </cell>
          <cell r="H460">
            <v>0.25772480121649793</v>
          </cell>
          <cell r="I460">
            <v>1.663894797253471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2.6506654000795033E-3</v>
          </cell>
          <cell r="H461">
            <v>0.20393651355117046</v>
          </cell>
          <cell r="I461">
            <v>1.7208199264322768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1.0243859751084613E-3</v>
          </cell>
          <cell r="H462">
            <v>1.5532360675291792E-3</v>
          </cell>
          <cell r="I462">
            <v>1.5519246755209338E-3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1.7127555704781711E-4</v>
          </cell>
          <cell r="H463">
            <v>4.3388992037066571E-4</v>
          </cell>
          <cell r="I463">
            <v>4.5063362574118275E-4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4.3680245683144865E-3</v>
          </cell>
          <cell r="H464">
            <v>0.20524188817448857</v>
          </cell>
          <cell r="I464">
            <v>3.0651867657161795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1.1633126794862874E-3</v>
          </cell>
          <cell r="H465">
            <v>3.2639382639921654E-3</v>
          </cell>
          <cell r="I465">
            <v>9.5546765391537952E-4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1.2205268727270767E-4</v>
          </cell>
          <cell r="H466">
            <v>1.3500330313387302E-2</v>
          </cell>
          <cell r="I466">
            <v>1.2333887835652906E-2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2.7286361604087427E-3</v>
          </cell>
          <cell r="H467">
            <v>4.1530413843623966E-3</v>
          </cell>
          <cell r="I467">
            <v>2.564262624667509E-3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3.5261326837256516E-3</v>
          </cell>
          <cell r="H468">
            <v>7.6116970382417246E-3</v>
          </cell>
          <cell r="I468">
            <v>4.4028240555627459E-3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3.5033544629818709E-3</v>
          </cell>
          <cell r="H469">
            <v>8.8114453994880184E-3</v>
          </cell>
          <cell r="I469">
            <v>7.0556647096619365E-3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1.3315905827545487E-4</v>
          </cell>
          <cell r="H470">
            <v>2.320414925797582E-4</v>
          </cell>
          <cell r="I470">
            <v>1.4215976703863567E-4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1.4621253265087266E-4</v>
          </cell>
          <cell r="H471">
            <v>1.6985915616251642E-4</v>
          </cell>
          <cell r="I471">
            <v>1.2268321627030611E-4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1.1415521461031736E-4</v>
          </cell>
          <cell r="H472">
            <v>8.0741567912299644E-5</v>
          </cell>
          <cell r="I472">
            <v>6.5010432919356968E-5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1.3384597589260409E-4</v>
          </cell>
          <cell r="H473">
            <v>1.8886808978138021E-4</v>
          </cell>
          <cell r="I473">
            <v>1.3531148403992462E-4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6.0641934834779665E-4</v>
          </cell>
          <cell r="H474">
            <v>6.9138052522484507E-4</v>
          </cell>
          <cell r="I474">
            <v>3.8691477930137216E-4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3.9834849176932407E-3</v>
          </cell>
          <cell r="H475">
            <v>3.8361597496094038E-2</v>
          </cell>
          <cell r="I475">
            <v>2.783506441798957E-2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3.8948631193328901E-3</v>
          </cell>
          <cell r="H476">
            <v>1.00569423956047</v>
          </cell>
          <cell r="I476">
            <v>1.04363936844195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3.8948631193328901E-3</v>
          </cell>
          <cell r="H477">
            <v>1.2222632428895746</v>
          </cell>
          <cell r="I477">
            <v>1.8639860616325157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2.19189129428656</v>
          </cell>
          <cell r="F478">
            <v>2.1918866298626098</v>
          </cell>
          <cell r="G478">
            <v>2.1918836584746502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0.88834360825709824</v>
          </cell>
          <cell r="F479">
            <v>0.88834171782977633</v>
          </cell>
          <cell r="G479">
            <v>0.88834051356681509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1.5615771194478302E-5</v>
          </cell>
          <cell r="E480">
            <v>2.1918760560302499</v>
          </cell>
          <cell r="F480">
            <v>2.46659400597891E-6</v>
          </cell>
          <cell r="G480">
            <v>1.9296168979270101E-6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1.5615771194478302E-5</v>
          </cell>
          <cell r="E481">
            <v>2.1918916718014398</v>
          </cell>
          <cell r="F481">
            <v>2.1918886484789839</v>
          </cell>
          <cell r="G481">
            <v>2.1918843704028057</v>
          </cell>
          <cell r="H481">
            <v>-4.54410065131583E-10</v>
          </cell>
          <cell r="I481">
            <v>-6.5476340336996915E-10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27.429224401076894</v>
          </cell>
          <cell r="E482">
            <v>42.589384253722855</v>
          </cell>
          <cell r="F482">
            <v>68.41717729831332</v>
          </cell>
          <cell r="G482">
            <v>101.50223659028319</v>
          </cell>
          <cell r="H482">
            <v>11.064974246629591</v>
          </cell>
          <cell r="I482">
            <v>0.33870640150459869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0.1305414071563169</v>
          </cell>
          <cell r="E483">
            <v>0.20269177389440815</v>
          </cell>
          <cell r="F483">
            <v>0.32561163478739863</v>
          </cell>
          <cell r="G483">
            <v>0.48307034133596394</v>
          </cell>
          <cell r="H483">
            <v>5.2660523213581022E-2</v>
          </cell>
          <cell r="I483">
            <v>1.6119744991231662E-3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0.37166970733166482</v>
          </cell>
          <cell r="E484">
            <v>0.57709192755721905</v>
          </cell>
          <cell r="F484">
            <v>0.92706202301237695</v>
          </cell>
          <cell r="G484">
            <v>1.3753690594889327</v>
          </cell>
          <cell r="H484">
            <v>0.1499319003608344</v>
          </cell>
          <cell r="I484">
            <v>4.5895176355636724E-3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1.1209298419914401E-5</v>
          </cell>
          <cell r="F485">
            <v>1.2379537529372099E-2</v>
          </cell>
          <cell r="G485">
            <v>2.7454819411012899E-2</v>
          </cell>
          <cell r="H485">
            <v>1.43780201118739E-4</v>
          </cell>
          <cell r="I485">
            <v>4.5138531389805402E-5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1.2434975828083757E-2</v>
          </cell>
          <cell r="E486">
            <v>1.4133160103372554E-2</v>
          </cell>
          <cell r="F486">
            <v>2.6512681628095468E-2</v>
          </cell>
          <cell r="G486">
            <v>4.7543709788410091E-2</v>
          </cell>
          <cell r="H486">
            <v>5.2288853756133936E-3</v>
          </cell>
          <cell r="I486">
            <v>1.5624236414032411E-4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274.06890267183951</v>
          </cell>
          <cell r="E487">
            <v>391.64136783330014</v>
          </cell>
          <cell r="F487">
            <v>362.77715946907693</v>
          </cell>
          <cell r="G487">
            <v>303.46364944028045</v>
          </cell>
          <cell r="H487">
            <v>0.16252561110074398</v>
          </cell>
          <cell r="I487">
            <v>2.0805306654320101E-2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2.2492221017324296</v>
          </cell>
          <cell r="E488">
            <v>3.207736685916847</v>
          </cell>
          <cell r="F488">
            <v>2.9951132643865805</v>
          </cell>
          <cell r="G488">
            <v>2.5053024913734565</v>
          </cell>
          <cell r="H488">
            <v>1.1266102413663589E-3</v>
          </cell>
          <cell r="I488">
            <v>1.4223810308893213E-4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3.7136707679111041</v>
          </cell>
          <cell r="E489">
            <v>5.3067936020772377</v>
          </cell>
          <cell r="F489">
            <v>4.9156796676026788</v>
          </cell>
          <cell r="G489">
            <v>4.1119735696514965</v>
          </cell>
          <cell r="H489">
            <v>2.2022440528556087E-3</v>
          </cell>
          <cell r="I489">
            <v>2.8191472431328066E-4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9.1659938905517103E-6</v>
          </cell>
          <cell r="F490">
            <v>4.7703831961322699E-4</v>
          </cell>
          <cell r="G490">
            <v>5.9469713988994802E-5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0.21743080594286301</v>
          </cell>
          <cell r="E491">
            <v>0.24338061272011088</v>
          </cell>
          <cell r="F491">
            <v>0.24050702391831863</v>
          </cell>
          <cell r="G491">
            <v>0.1900907762870099</v>
          </cell>
          <cell r="H491">
            <v>1.1050323860295998E-4</v>
          </cell>
          <cell r="I491">
            <v>1.4036663131425117E-5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0.36927408201214762</v>
          </cell>
          <cell r="E492">
            <v>0.43484692265327779</v>
          </cell>
          <cell r="F492">
            <v>0.34507749377625452</v>
          </cell>
          <cell r="G492">
            <v>0.26701603374440191</v>
          </cell>
          <cell r="H492">
            <v>3.8627395288955639E-2</v>
          </cell>
          <cell r="I492">
            <v>7.4118734356934399E-3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3.7789484380669081E-3</v>
          </cell>
          <cell r="E493">
            <v>4.550427572131829E-3</v>
          </cell>
          <cell r="F493">
            <v>3.6409322924196488E-3</v>
          </cell>
          <cell r="G493">
            <v>2.8462742841106193E-3</v>
          </cell>
          <cell r="H493">
            <v>3.4458142419869912E-4</v>
          </cell>
          <cell r="I493">
            <v>6.5855214225248881E-5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5.0378455936172881E-3</v>
          </cell>
          <cell r="E494">
            <v>5.9324273213271122E-3</v>
          </cell>
          <cell r="F494">
            <v>4.707742070617393E-3</v>
          </cell>
          <cell r="G494">
            <v>3.6427835435798332E-3</v>
          </cell>
          <cell r="H494">
            <v>5.2697674336910907E-4</v>
          </cell>
          <cell r="I494">
            <v>1.0111696365202508E-4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1.4289896500490101E-5</v>
          </cell>
          <cell r="F495">
            <v>5.70061622831285E-5</v>
          </cell>
          <cell r="G495">
            <v>3.23436856943406E-5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4.4472618348739476E-4</v>
          </cell>
          <cell r="E496">
            <v>4.8690127613705591E-4</v>
          </cell>
          <cell r="F496">
            <v>5.3910984782756279E-4</v>
          </cell>
          <cell r="G496">
            <v>4.2194949776186983E-4</v>
          </cell>
          <cell r="H496">
            <v>4.9402410888694392E-5</v>
          </cell>
          <cell r="I496">
            <v>9.4507434906863288E-6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273.50595526261822</v>
          </cell>
          <cell r="E497">
            <v>423.61069939539897</v>
          </cell>
          <cell r="F497">
            <v>417.98568817989883</v>
          </cell>
          <cell r="G497">
            <v>336.79563767953562</v>
          </cell>
          <cell r="H497">
            <v>0.1899775569078824</v>
          </cell>
          <cell r="I497">
            <v>2.3978531034130401E-2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1.9123492558869821</v>
          </cell>
          <cell r="E498">
            <v>2.9619896570223481</v>
          </cell>
          <cell r="F498">
            <v>2.922221126436785</v>
          </cell>
          <cell r="G498">
            <v>2.3740034464686088</v>
          </cell>
          <cell r="H498">
            <v>1.1995645425032211E-3</v>
          </cell>
          <cell r="I498">
            <v>1.5236822846938591E-4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3.7060427542360257</v>
          </cell>
          <cell r="E499">
            <v>5.7399823766314171</v>
          </cell>
          <cell r="F499">
            <v>5.6637627124647549</v>
          </cell>
          <cell r="G499">
            <v>4.5636265268229801</v>
          </cell>
          <cell r="H499">
            <v>2.5742216383181902E-3</v>
          </cell>
          <cell r="I499">
            <v>3.2491234463591286E-4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7.8088595290214595E-6</v>
          </cell>
          <cell r="F500">
            <v>4.3779166216993101E-4</v>
          </cell>
          <cell r="G500">
            <v>4.8892591955263099E-5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0.18201271472636998</v>
          </cell>
          <cell r="E501">
            <v>0.20366139565755148</v>
          </cell>
          <cell r="F501">
            <v>0.20095870027296611</v>
          </cell>
          <cell r="G501">
            <v>0.16324862586590427</v>
          </cell>
          <cell r="H501">
            <v>1.0119315862703073E-4</v>
          </cell>
          <cell r="I501">
            <v>1.3456239064462927E-5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89.2379573866112</v>
          </cell>
          <cell r="E502">
            <v>93.843127285526563</v>
          </cell>
          <cell r="F502">
            <v>69.629454821285705</v>
          </cell>
          <cell r="G502">
            <v>60.717410620295986</v>
          </cell>
          <cell r="H502">
            <v>4.9297354712844771E-2</v>
          </cell>
          <cell r="I502">
            <v>9.7101509985486004E-3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0.84867549616958526</v>
          </cell>
          <cell r="E503">
            <v>0.901619613808192</v>
          </cell>
          <cell r="F503">
            <v>0.67635823980774878</v>
          </cell>
          <cell r="G503">
            <v>0.63216582361769669</v>
          </cell>
          <cell r="H503">
            <v>3.5411145251436024E-4</v>
          </cell>
          <cell r="I503">
            <v>6.9232929363225866E-5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1.217434616461273</v>
          </cell>
          <cell r="E504">
            <v>1.2802609452322888</v>
          </cell>
          <cell r="F504">
            <v>0.94992434954005156</v>
          </cell>
          <cell r="G504">
            <v>0.82834120900812924</v>
          </cell>
          <cell r="H504">
            <v>6.725423562461768E-4</v>
          </cell>
          <cell r="I504">
            <v>1.3247136423667939E-4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1.02476980775457E-5</v>
          </cell>
          <cell r="F505">
            <v>3.5872195347939401E-5</v>
          </cell>
          <cell r="G505">
            <v>1.9890043495025501E-5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6.4463731356076595E-2</v>
          </cell>
          <cell r="E506">
            <v>6.8408389606269535E-2</v>
          </cell>
          <cell r="F506">
            <v>6.7822713732375667E-2</v>
          </cell>
          <cell r="G506">
            <v>5.1455824399019807E-2</v>
          </cell>
          <cell r="H506">
            <v>3.3002990784024133E-5</v>
          </cell>
          <cell r="I506">
            <v>6.5590283810188589E-6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H507">
            <v>3.8722153584249736E-7</v>
          </cell>
          <cell r="I507">
            <v>4.6144015866715907E-7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H508">
            <v>2.1581988828358247E-5</v>
          </cell>
          <cell r="I508">
            <v>2.3883970524883429E-5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1.4281786671454799E-8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1.4281786671454799E-8</v>
          </cell>
          <cell r="H510">
            <v>2.9344298491494501E-8</v>
          </cell>
          <cell r="I510">
            <v>2.9344298491494501E-8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273.50229576382213</v>
          </cell>
          <cell r="E511">
            <v>322.32131154742262</v>
          </cell>
          <cell r="F511">
            <v>580.27665991251763</v>
          </cell>
          <cell r="G511">
            <v>496.08624569769398</v>
          </cell>
          <cell r="H511">
            <v>16.306506377236069</v>
          </cell>
          <cell r="I511">
            <v>0.159644121457376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1.6861225175780907</v>
          </cell>
          <cell r="E512">
            <v>1.9720849620378049</v>
          </cell>
          <cell r="F512">
            <v>3.491183601119753</v>
          </cell>
          <cell r="G512">
            <v>2.9895234863202762</v>
          </cell>
          <cell r="H512">
            <v>9.6283612492949727E-2</v>
          </cell>
          <cell r="I512">
            <v>1.0238401877658205E-3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3.705993167531469</v>
          </cell>
          <cell r="E513">
            <v>4.3674974464420364</v>
          </cell>
          <cell r="F513">
            <v>7.8628273700883158</v>
          </cell>
          <cell r="G513">
            <v>6.722035849562257</v>
          </cell>
          <cell r="H513">
            <v>0.22095537096525802</v>
          </cell>
          <cell r="I513">
            <v>2.1631994777422266E-3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8.2068686569656997E-6</v>
          </cell>
          <cell r="F514">
            <v>0.124264637284259</v>
          </cell>
          <cell r="G514">
            <v>1.3278857417382199E-4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0.13311315309982652</v>
          </cell>
          <cell r="E515">
            <v>0.1552868065117165</v>
          </cell>
          <cell r="F515">
            <v>0.2749955045773636</v>
          </cell>
          <cell r="G515">
            <v>0.23544293345334347</v>
          </cell>
          <cell r="H515">
            <v>1.0809721084598996E-2</v>
          </cell>
          <cell r="I515">
            <v>1.1296766699914517E-4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368.09733333207271</v>
          </cell>
          <cell r="E516">
            <v>390.41408920437482</v>
          </cell>
          <cell r="F516">
            <v>386.65832519139479</v>
          </cell>
          <cell r="G516">
            <v>295.32556473890043</v>
          </cell>
          <cell r="H516">
            <v>5.3287494977075751E-2</v>
          </cell>
          <cell r="I516">
            <v>1.05798846029361E-2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2.6524886110879136</v>
          </cell>
          <cell r="E517">
            <v>2.8358522971619688</v>
          </cell>
          <cell r="F517">
            <v>2.8061156631377826</v>
          </cell>
          <cell r="G517">
            <v>2.1805816863859233</v>
          </cell>
          <cell r="H517">
            <v>3.5076902092979069E-4</v>
          </cell>
          <cell r="I517">
            <v>7.0115448308362535E-5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5.0217917234934815</v>
          </cell>
          <cell r="E518">
            <v>5.3262495116558757</v>
          </cell>
          <cell r="F518">
            <v>5.2750112577270825</v>
          </cell>
          <cell r="G518">
            <v>4.0289981546916858</v>
          </cell>
          <cell r="H518">
            <v>7.2697810337074738E-4</v>
          </cell>
          <cell r="I518">
            <v>1.4433676129517231E-4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7.26897200669776E-6</v>
          </cell>
          <cell r="F519">
            <v>2.58328190048637E-5</v>
          </cell>
          <cell r="G519">
            <v>1.6052596833988001E-5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0.18322643626708171</v>
          </cell>
          <cell r="E520">
            <v>0.19498824713623336</v>
          </cell>
          <cell r="F520">
            <v>0.19297945676229128</v>
          </cell>
          <cell r="G520">
            <v>0.14995357528187972</v>
          </cell>
          <cell r="H520">
            <v>2.8436271272242195E-5</v>
          </cell>
          <cell r="I520">
            <v>5.8976495147383094E-6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142.1119978579265</v>
          </cell>
          <cell r="E521">
            <v>162.03579047003637</v>
          </cell>
          <cell r="F521">
            <v>159.03314940514051</v>
          </cell>
          <cell r="G521">
            <v>122.44046989071867</v>
          </cell>
          <cell r="H521">
            <v>3.5838572353751208E-2</v>
          </cell>
          <cell r="I521">
            <v>7.29403668756738E-3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0.90349184102184765</v>
          </cell>
          <cell r="E522">
            <v>1.0074884678603708</v>
          </cell>
          <cell r="F522">
            <v>0.99115767210656824</v>
          </cell>
          <cell r="G522">
            <v>0.77393565010692367</v>
          </cell>
          <cell r="H522">
            <v>2.1925802083845559E-4</v>
          </cell>
          <cell r="I522">
            <v>4.5679957406811871E-5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1.93877213994443</v>
          </cell>
          <cell r="E523">
            <v>2.2105837717603896</v>
          </cell>
          <cell r="F523">
            <v>2.1696200464548512</v>
          </cell>
          <cell r="G523">
            <v>1.6704020448938466</v>
          </cell>
          <cell r="H523">
            <v>4.8893004575376834E-4</v>
          </cell>
          <cell r="I523">
            <v>9.9509368179636801E-5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4.3708838740686297E-6</v>
          </cell>
          <cell r="F524">
            <v>1.48176967582547E-5</v>
          </cell>
          <cell r="G524">
            <v>1.2042495733738901E-5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7.1262382651455985E-2</v>
          </cell>
          <cell r="E525">
            <v>7.9333939059242062E-2</v>
          </cell>
          <cell r="F525">
            <v>7.8212402436644554E-2</v>
          </cell>
          <cell r="G525">
            <v>6.1072744288366045E-2</v>
          </cell>
          <cell r="H525">
            <v>2.0816238731305593E-5</v>
          </cell>
          <cell r="I525">
            <v>4.3839700395819169E-6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6.0449469715432702</v>
          </cell>
          <cell r="E526">
            <v>1.8309154031845001</v>
          </cell>
          <cell r="F526">
            <v>3.94505933484843</v>
          </cell>
          <cell r="G526">
            <v>1.97064452314616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2.9751348644243402E-2</v>
          </cell>
          <cell r="E527">
            <v>9.0951807086139085E-3</v>
          </cell>
          <cell r="F527">
            <v>1.9868757433840267E-2</v>
          </cell>
          <cell r="G527">
            <v>9.9248844428904276E-3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0.10717991084296573</v>
          </cell>
          <cell r="E528">
            <v>3.2463039063554883E-2</v>
          </cell>
          <cell r="F528">
            <v>6.994786054695791E-2</v>
          </cell>
          <cell r="G528">
            <v>3.494050572954184E-2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1.389985757689987E-3</v>
          </cell>
          <cell r="G529">
            <v>6.9499999999999998E-4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5887.1433086889501</v>
          </cell>
          <cell r="E530">
            <v>5816.3589931251799</v>
          </cell>
          <cell r="F530">
            <v>5434.4584740262599</v>
          </cell>
          <cell r="G530">
            <v>3054.0352578326901</v>
          </cell>
          <cell r="H530">
            <v>426.52027177372099</v>
          </cell>
          <cell r="I530">
            <v>59.318755154993397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83.151041355429896</v>
          </cell>
          <cell r="E531">
            <v>82.151316124849131</v>
          </cell>
          <cell r="F531">
            <v>76.757378819074759</v>
          </cell>
          <cell r="G531">
            <v>43.136120322699654</v>
          </cell>
          <cell r="H531">
            <v>10.492309190741182</v>
          </cell>
          <cell r="I531">
            <v>5.1798890195762102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79.771589548630814</v>
          </cell>
          <cell r="E532">
            <v>78.812452481371054</v>
          </cell>
          <cell r="F532">
            <v>73.637648699542851</v>
          </cell>
          <cell r="G532">
            <v>41.382591569548609</v>
          </cell>
          <cell r="H532">
            <v>5.7794074766086787</v>
          </cell>
          <cell r="I532">
            <v>0.80377717012186045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4.6196746811262495</v>
          </cell>
          <cell r="E533">
            <v>4.5641752754562672</v>
          </cell>
          <cell r="F533">
            <v>4.2645895718546969</v>
          </cell>
          <cell r="G533">
            <v>2.3969182328844743</v>
          </cell>
          <cell r="H533">
            <v>4.8693976698116064</v>
          </cell>
          <cell r="I533">
            <v>4.4534329499980876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1.8340674299510158E-2</v>
          </cell>
          <cell r="E534">
            <v>0.55400412466962956</v>
          </cell>
          <cell r="F534">
            <v>0.55431629810382277</v>
          </cell>
          <cell r="G534">
            <v>0.47669376657727508</v>
          </cell>
          <cell r="H534">
            <v>7.38007446722223E-3</v>
          </cell>
          <cell r="I534">
            <v>0.86082191001714403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1.6524727371363703E-3</v>
          </cell>
          <cell r="E535">
            <v>4.9670471788593337E-2</v>
          </cell>
          <cell r="F535">
            <v>4.9698079258831213E-2</v>
          </cell>
          <cell r="G535">
            <v>4.2735152772361028E-2</v>
          </cell>
          <cell r="H535">
            <v>6.3785096017655646E-4</v>
          </cell>
          <cell r="I535">
            <v>7.2258426244021567E-2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4.5190011449604397E-4</v>
          </cell>
          <cell r="E536">
            <v>0.18233543721951401</v>
          </cell>
          <cell r="F536">
            <v>1.70956204917693E-4</v>
          </cell>
          <cell r="G536">
            <v>2.6552177302118299E-4</v>
          </cell>
          <cell r="H536">
            <v>1.11504600188695E-3</v>
          </cell>
          <cell r="I536">
            <v>0.29587689121154598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6.3928131249849337E-3</v>
          </cell>
          <cell r="E537">
            <v>0.19068206909489629</v>
          </cell>
          <cell r="F537">
            <v>0.19085258794203677</v>
          </cell>
          <cell r="G537">
            <v>0.1641391130620321</v>
          </cell>
          <cell r="H537">
            <v>2.5931980901138917E-3</v>
          </cell>
          <cell r="I537">
            <v>0.29668713566093169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2.2626476668021304E-3</v>
          </cell>
          <cell r="E538">
            <v>3.0986844514542919E-3</v>
          </cell>
          <cell r="F538">
            <v>3.1481331721707477E-3</v>
          </cell>
          <cell r="G538">
            <v>2.936684519291063E-3</v>
          </cell>
          <cell r="H538">
            <v>1.2329893869720764E-3</v>
          </cell>
          <cell r="I538">
            <v>8.4800586061372708E-4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3.6003483098044121E-4</v>
          </cell>
          <cell r="E539">
            <v>4.9266094440863356E-4</v>
          </cell>
          <cell r="F539">
            <v>5.0009089721514237E-4</v>
          </cell>
          <cell r="G539">
            <v>4.6537835999964122E-4</v>
          </cell>
          <cell r="H539">
            <v>1.8856371874854074E-4</v>
          </cell>
          <cell r="I539">
            <v>1.2768491466748081E-4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5.5351102014483001E-5</v>
          </cell>
          <cell r="E540">
            <v>1.09700800979093E-4</v>
          </cell>
          <cell r="F540">
            <v>8.5242244208817307E-5</v>
          </cell>
          <cell r="G540">
            <v>9.9875471118158498E-5</v>
          </cell>
          <cell r="H540">
            <v>1.5029613518240001E-4</v>
          </cell>
          <cell r="I540">
            <v>1.4535242801114599E-4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8.4029010509275594E-4</v>
          </cell>
          <cell r="E541">
            <v>1.0678604523630599E-3</v>
          </cell>
          <cell r="F541">
            <v>1.152887662750367E-3</v>
          </cell>
          <cell r="G541">
            <v>1.0876665089360473E-3</v>
          </cell>
          <cell r="H541">
            <v>4.6202182419084368E-4</v>
          </cell>
          <cell r="I541">
            <v>3.3245254827907189E-4</v>
          </cell>
        </row>
        <row r="542">
          <cell r="A542" t="str">
            <v>TFRLFH2OFCL</v>
          </cell>
          <cell r="B542" t="str">
            <v>VAR_cap</v>
          </cell>
          <cell r="C542" t="str">
            <v>-</v>
          </cell>
          <cell r="H542">
            <v>1.2348991963441401E-8</v>
          </cell>
          <cell r="I542">
            <v>1.2348991963441401E-8</v>
          </cell>
        </row>
        <row r="543">
          <cell r="A543" t="str">
            <v>T_TW-BEVELC-S3</v>
          </cell>
          <cell r="B543" t="str">
            <v>VAR_fout</v>
          </cell>
          <cell r="C543" t="str">
            <v>TPTWL</v>
          </cell>
          <cell r="D543">
            <v>3.4344478238792028E-4</v>
          </cell>
          <cell r="E543">
            <v>6.7622494658082513E-4</v>
          </cell>
          <cell r="F543">
            <v>7.6666589040162681E-4</v>
          </cell>
          <cell r="G543">
            <v>8.907995385868772E-4</v>
          </cell>
          <cell r="H543">
            <v>8.4084547055280658E-4</v>
          </cell>
          <cell r="I543">
            <v>4.5582456445796894E-4</v>
          </cell>
        </row>
        <row r="544">
          <cell r="A544" t="str">
            <v>T_TW-BEVELC-S3</v>
          </cell>
          <cell r="B544" t="str">
            <v>VAR_fin</v>
          </cell>
          <cell r="C544" t="str">
            <v>T-ELC-TWSTGout_S3</v>
          </cell>
          <cell r="D544">
            <v>8.3968887986825557E-5</v>
          </cell>
          <cell r="E544">
            <v>1.649906232334743E-4</v>
          </cell>
          <cell r="F544">
            <v>1.8662617414841131E-4</v>
          </cell>
          <cell r="G544">
            <v>2.1596563166001361E-4</v>
          </cell>
          <cell r="H544">
            <v>2.0005828287592172E-4</v>
          </cell>
          <cell r="I544">
            <v>1.0517365733725486E-4</v>
          </cell>
        </row>
        <row r="545">
          <cell r="A545" t="str">
            <v>T_TW-BEVELC-S3</v>
          </cell>
          <cell r="B545" t="str">
            <v>VAR_ncap</v>
          </cell>
          <cell r="C545" t="str">
            <v>-</v>
          </cell>
          <cell r="D545">
            <v>2.2468686892899801E-5</v>
          </cell>
          <cell r="E545">
            <v>5.12406569280813E-5</v>
          </cell>
          <cell r="F545">
            <v>5.0336372721936398E-5</v>
          </cell>
          <cell r="G545">
            <v>5.3388684862324998E-5</v>
          </cell>
          <cell r="H545">
            <v>5.7671266203949601E-5</v>
          </cell>
          <cell r="I545">
            <v>5.2866874908539299E-5</v>
          </cell>
        </row>
        <row r="546">
          <cell r="A546" t="str">
            <v>T_TW-BEVELC-S3</v>
          </cell>
          <cell r="B546" t="str">
            <v>VAR_cap</v>
          </cell>
          <cell r="C546" t="str">
            <v>-</v>
          </cell>
          <cell r="D546">
            <v>1.2946868689289981E-4</v>
          </cell>
          <cell r="E546">
            <v>2.3566453359571846E-4</v>
          </cell>
          <cell r="F546">
            <v>2.8592897227557311E-4</v>
          </cell>
          <cell r="G546">
            <v>3.3921178921096927E-4</v>
          </cell>
          <cell r="H546">
            <v>3.2366184596822705E-4</v>
          </cell>
          <cell r="I546">
            <v>1.7840831819994148E-4</v>
          </cell>
        </row>
        <row r="547">
          <cell r="A547" t="str">
            <v>T_TW-BEVELC-S4</v>
          </cell>
          <cell r="B547" t="str">
            <v>VAR_fout</v>
          </cell>
          <cell r="C547" t="str">
            <v>TPTWL</v>
          </cell>
          <cell r="D547">
            <v>2.2034457460049374E-4</v>
          </cell>
          <cell r="E547">
            <v>4.5198143856260665E-4</v>
          </cell>
          <cell r="F547">
            <v>5.9236956847085332E-4</v>
          </cell>
          <cell r="G547">
            <v>7.1716735707266787E-4</v>
          </cell>
          <cell r="H547">
            <v>1.0751357214253527E-3</v>
          </cell>
          <cell r="I547">
            <v>6.9204897629571117E-4</v>
          </cell>
        </row>
        <row r="548">
          <cell r="A548" t="str">
            <v>T_TW-BEVELC-S4</v>
          </cell>
          <cell r="B548" t="str">
            <v>VAR_fin</v>
          </cell>
          <cell r="C548" t="str">
            <v>T-ELC-TWSTGout_S4</v>
          </cell>
          <cell r="D548">
            <v>5.8523624059454641E-5</v>
          </cell>
          <cell r="E548">
            <v>1.1969422209047536E-4</v>
          </cell>
          <cell r="F548">
            <v>1.5625481163442987E-4</v>
          </cell>
          <cell r="G548">
            <v>1.8820146190382705E-4</v>
          </cell>
          <cell r="H548">
            <v>2.7810448861058628E-4</v>
          </cell>
          <cell r="I548">
            <v>1.7467852743087894E-4</v>
          </cell>
        </row>
        <row r="549">
          <cell r="A549" t="str">
            <v>T_TW-BEVELC-S4</v>
          </cell>
          <cell r="B549" t="str">
            <v>VAR_ncap</v>
          </cell>
          <cell r="C549" t="str">
            <v>-</v>
          </cell>
          <cell r="D549">
            <v>7.0076885796160703E-5</v>
          </cell>
          <cell r="E549">
            <v>6.1327242050617103E-5</v>
          </cell>
          <cell r="F549">
            <v>6.2494507775159703E-5</v>
          </cell>
          <cell r="G549">
            <v>5.34952971512917E-5</v>
          </cell>
          <cell r="H549">
            <v>6.5442094785007603E-5</v>
          </cell>
          <cell r="I549">
            <v>4.9486455500206503E-5</v>
          </cell>
        </row>
        <row r="550">
          <cell r="A550" t="str">
            <v>T_TW-BEVELC-S4</v>
          </cell>
          <cell r="B550" t="str">
            <v>VAR_cap</v>
          </cell>
          <cell r="C550" t="str">
            <v>-</v>
          </cell>
          <cell r="D550">
            <v>8.3076885796160707E-5</v>
          </cell>
          <cell r="E550">
            <v>1.5838438186230875E-4</v>
          </cell>
          <cell r="F550">
            <v>2.2083945806031626E-4</v>
          </cell>
          <cell r="G550">
            <v>2.7427295668585352E-4</v>
          </cell>
          <cell r="H550">
            <v>4.1373823450789832E-4</v>
          </cell>
          <cell r="I550">
            <v>2.7111714412506271E-4</v>
          </cell>
        </row>
        <row r="551">
          <cell r="A551" t="str">
            <v>T_B_u-BeVELCEXT</v>
          </cell>
          <cell r="B551" t="str">
            <v>VAR_fout</v>
          </cell>
          <cell r="C551" t="str">
            <v>TPBSu</v>
          </cell>
          <cell r="D551">
            <v>1.9852032886794406E-3</v>
          </cell>
          <cell r="E551">
            <v>1.603282960364566E-3</v>
          </cell>
          <cell r="F551">
            <v>9.9932448343337471E-4</v>
          </cell>
        </row>
        <row r="552">
          <cell r="A552" t="str">
            <v>T_B_u-BeVELCEXT</v>
          </cell>
          <cell r="B552" t="str">
            <v>VAR_fin</v>
          </cell>
          <cell r="C552" t="str">
            <v>TELC</v>
          </cell>
          <cell r="D552">
            <v>4.7372722096410071E-4</v>
          </cell>
          <cell r="E552">
            <v>4.7522270831464096E-4</v>
          </cell>
          <cell r="F552">
            <v>4.651329765882405E-4</v>
          </cell>
        </row>
        <row r="553">
          <cell r="A553" t="str">
            <v>T_B_u-BeVELCEXT</v>
          </cell>
          <cell r="B553" t="str">
            <v>VAR_cap</v>
          </cell>
          <cell r="C553" t="str">
            <v>-</v>
          </cell>
          <cell r="D553">
            <v>3.77895550061805E-5</v>
          </cell>
          <cell r="E553">
            <v>3.02316440049444E-5</v>
          </cell>
          <cell r="F553">
            <v>1.8894777503090199E-5</v>
          </cell>
        </row>
        <row r="554">
          <cell r="A554" t="str">
            <v>T_B_u-HYBDSL-S1</v>
          </cell>
          <cell r="B554" t="str">
            <v>VAR_fout</v>
          </cell>
          <cell r="C554" t="str">
            <v>CO2_T</v>
          </cell>
          <cell r="E554">
            <v>15.510287530227099</v>
          </cell>
          <cell r="F554">
            <v>15.244339688150779</v>
          </cell>
          <cell r="G554">
            <v>0.2188299246456315</v>
          </cell>
          <cell r="H554">
            <v>0.2084948497242837</v>
          </cell>
          <cell r="I554">
            <v>8.1342272371672149</v>
          </cell>
        </row>
        <row r="555">
          <cell r="A555" t="str">
            <v>T_B_u-HYBDSL-S1</v>
          </cell>
          <cell r="B555" t="str">
            <v>VAR_fout</v>
          </cell>
          <cell r="C555" t="str">
            <v>TPBSu</v>
          </cell>
          <cell r="E555">
            <v>3.4387915549452433E-2</v>
          </cell>
          <cell r="F555">
            <v>3.3803940675978472E-2</v>
          </cell>
          <cell r="G555">
            <v>5.2731729166324696E-4</v>
          </cell>
          <cell r="H555">
            <v>5.6310833618977783E-4</v>
          </cell>
          <cell r="I555">
            <v>2.4944553410218728E-2</v>
          </cell>
        </row>
        <row r="556">
          <cell r="A556" t="str">
            <v>T_B_u-HYBDSL-S1</v>
          </cell>
          <cell r="B556" t="str">
            <v>VAR_fin</v>
          </cell>
          <cell r="C556" t="str">
            <v>TDSL</v>
          </cell>
          <cell r="E556">
            <v>0.21160010273161109</v>
          </cell>
          <cell r="F556">
            <v>0.20797189206208469</v>
          </cell>
          <cell r="G556">
            <v>2.9854014276348142E-3</v>
          </cell>
          <cell r="H556">
            <v>2.8444044982849073E-3</v>
          </cell>
          <cell r="I556">
            <v>0.11097172219873411</v>
          </cell>
        </row>
        <row r="557">
          <cell r="A557" t="str">
            <v>T_B_u-HYBDSL-S1</v>
          </cell>
          <cell r="B557" t="str">
            <v>VAR_ncap</v>
          </cell>
          <cell r="C557" t="str">
            <v>-</v>
          </cell>
          <cell r="E557">
            <v>6.4859088580803402E-4</v>
          </cell>
          <cell r="F557">
            <v>2.3818228678966702E-6</v>
          </cell>
          <cell r="G557">
            <v>6.2155093877663703E-6</v>
          </cell>
          <cell r="H557">
            <v>5.2562260673615496E-6</v>
          </cell>
          <cell r="I557">
            <v>6.67617112316123E-4</v>
          </cell>
        </row>
        <row r="558">
          <cell r="A558" t="str">
            <v>T_B_u-HYBDSL-S1</v>
          </cell>
          <cell r="B558" t="str">
            <v>VAR_cap</v>
          </cell>
          <cell r="C558" t="str">
            <v>-</v>
          </cell>
          <cell r="E558">
            <v>6.4859088580803402E-4</v>
          </cell>
          <cell r="F558">
            <v>6.378732973774708E-4</v>
          </cell>
          <cell r="G558">
            <v>1.0928830980105908E-5</v>
          </cell>
          <cell r="H558">
            <v>1.1660207755259582E-5</v>
          </cell>
          <cell r="I558">
            <v>6.7118223214654904E-4</v>
          </cell>
        </row>
        <row r="559">
          <cell r="A559" t="str">
            <v>T_B_u-HYBDSL-S2</v>
          </cell>
          <cell r="B559" t="str">
            <v>VAR_fout</v>
          </cell>
          <cell r="C559" t="str">
            <v>CO2_T</v>
          </cell>
          <cell r="E559">
            <v>0.29569741248548498</v>
          </cell>
          <cell r="F559">
            <v>0.32959787066022339</v>
          </cell>
          <cell r="G559">
            <v>0.38728279891719197</v>
          </cell>
          <cell r="H559">
            <v>0.13637243215013919</v>
          </cell>
          <cell r="I559">
            <v>5.1847019607571099E-2</v>
          </cell>
        </row>
        <row r="560">
          <cell r="A560" t="str">
            <v>T_B_u-HYBDSL-S2</v>
          </cell>
          <cell r="B560" t="str">
            <v>VAR_fout</v>
          </cell>
          <cell r="C560" t="str">
            <v>TPBSu</v>
          </cell>
          <cell r="E560">
            <v>4.6994481527625376E-4</v>
          </cell>
          <cell r="F560">
            <v>5.2665068738240027E-4</v>
          </cell>
          <cell r="G560">
            <v>6.3883421178880775E-4</v>
          </cell>
          <cell r="H560">
            <v>2.6264562822757027E-4</v>
          </cell>
          <cell r="I560">
            <v>1.0588727397041065E-4</v>
          </cell>
        </row>
        <row r="561">
          <cell r="A561" t="str">
            <v>T_B_u-HYBDSL-S2</v>
          </cell>
          <cell r="B561" t="str">
            <v>VAR_fin</v>
          </cell>
          <cell r="C561" t="str">
            <v>TDSL</v>
          </cell>
          <cell r="E561">
            <v>4.0340711116710164E-3</v>
          </cell>
          <cell r="F561">
            <v>4.4965603091435668E-3</v>
          </cell>
          <cell r="G561">
            <v>5.2835306809985282E-3</v>
          </cell>
          <cell r="H561">
            <v>1.8604697428395527E-3</v>
          </cell>
          <cell r="I561">
            <v>7.073263247963312E-4</v>
          </cell>
        </row>
        <row r="562">
          <cell r="A562" t="str">
            <v>T_B_u-HYBDSL-S2</v>
          </cell>
          <cell r="B562" t="str">
            <v>VAR_ncap</v>
          </cell>
          <cell r="C562" t="str">
            <v>-</v>
          </cell>
          <cell r="E562">
            <v>8.9006599554150807E-6</v>
          </cell>
          <cell r="F562">
            <v>1.17517989765849E-6</v>
          </cell>
          <cell r="G562">
            <v>3.31682206569168E-6</v>
          </cell>
          <cell r="H562">
            <v>1.9420087526964099E-6</v>
          </cell>
          <cell r="I562">
            <v>7.4847058697748601E-7</v>
          </cell>
        </row>
        <row r="563">
          <cell r="A563" t="str">
            <v>T_B_u-HYBDSL-S2</v>
          </cell>
          <cell r="B563" t="str">
            <v>VAR_cap</v>
          </cell>
          <cell r="C563" t="str">
            <v>-</v>
          </cell>
          <cell r="E563">
            <v>8.9006599554150807E-6</v>
          </cell>
          <cell r="F563">
            <v>1.0075839853073599E-5</v>
          </cell>
          <cell r="G563">
            <v>1.2213365163960699E-5</v>
          </cell>
          <cell r="H563">
            <v>5.15146704932316E-6</v>
          </cell>
          <cell r="I563">
            <v>2.1825253113569798E-6</v>
          </cell>
        </row>
        <row r="564">
          <cell r="A564" t="str">
            <v>T_B_u-HYBDSL-S3</v>
          </cell>
          <cell r="B564" t="str">
            <v>VAR_fout</v>
          </cell>
          <cell r="C564" t="str">
            <v>CO2_T</v>
          </cell>
          <cell r="E564">
            <v>9.0369978005236096</v>
          </cell>
          <cell r="F564">
            <v>9.0631701639943358</v>
          </cell>
          <cell r="G564">
            <v>5.4804472647977249</v>
          </cell>
          <cell r="H564">
            <v>24.97883315540507</v>
          </cell>
          <cell r="I564">
            <v>5.6571560838856723</v>
          </cell>
        </row>
        <row r="565">
          <cell r="A565" t="str">
            <v>T_B_u-HYBDSL-S3</v>
          </cell>
          <cell r="B565" t="str">
            <v>VAR_fout</v>
          </cell>
          <cell r="C565" t="str">
            <v>TPBSu</v>
          </cell>
          <cell r="E565">
            <v>9.645525334862801E-3</v>
          </cell>
          <cell r="F565">
            <v>9.6749758097395659E-3</v>
          </cell>
          <cell r="G565">
            <v>5.8651761470824709E-3</v>
          </cell>
          <cell r="H565">
            <v>3.3069496522965432E-2</v>
          </cell>
          <cell r="I565">
            <v>7.6224546922804013E-3</v>
          </cell>
        </row>
        <row r="566">
          <cell r="A566" t="str">
            <v>T_B_u-HYBDSL-S3</v>
          </cell>
          <cell r="B566" t="str">
            <v>VAR_fin</v>
          </cell>
          <cell r="C566" t="str">
            <v>TDSL</v>
          </cell>
          <cell r="E566">
            <v>0.12328782811082699</v>
          </cell>
          <cell r="F566">
            <v>0.12364488627550239</v>
          </cell>
          <cell r="G566">
            <v>7.4767356954948558E-2</v>
          </cell>
          <cell r="H566">
            <v>0.34077535000552667</v>
          </cell>
          <cell r="I566">
            <v>7.7178118470473109E-2</v>
          </cell>
        </row>
        <row r="567">
          <cell r="A567" t="str">
            <v>T_B_u-HYBDSL-S3</v>
          </cell>
          <cell r="B567" t="str">
            <v>VAR_ncap</v>
          </cell>
          <cell r="C567" t="str">
            <v>-</v>
          </cell>
          <cell r="E567">
            <v>1.81911432956373E-4</v>
          </cell>
          <cell r="F567">
            <v>6.2030666786279396E-7</v>
          </cell>
          <cell r="G567">
            <v>2.2578624771654299E-6</v>
          </cell>
          <cell r="H567">
            <v>4.1827689565763002E-4</v>
          </cell>
          <cell r="I567">
            <v>5.3574464252231795E-7</v>
          </cell>
        </row>
        <row r="568">
          <cell r="A568" t="str">
            <v>T_B_u-HYBDSL-S3</v>
          </cell>
          <cell r="B568" t="str">
            <v>VAR_cap</v>
          </cell>
          <cell r="C568" t="str">
            <v>-</v>
          </cell>
          <cell r="E568">
            <v>1.81911432956373E-4</v>
          </cell>
          <cell r="F568">
            <v>1.8253173962423601E-4</v>
          </cell>
          <cell r="G568">
            <v>1.10659555311316E-4</v>
          </cell>
          <cell r="H568">
            <v>6.2369895878818004E-4</v>
          </cell>
          <cell r="I568">
            <v>1.43804468427527E-4</v>
          </cell>
        </row>
        <row r="569">
          <cell r="A569" t="str">
            <v>T_C-HY-GSL-S1</v>
          </cell>
          <cell r="B569" t="str">
            <v>VAR_fout</v>
          </cell>
          <cell r="C569" t="str">
            <v>CO2_T</v>
          </cell>
          <cell r="D569">
            <v>3.3341154381890354</v>
          </cell>
          <cell r="E569">
            <v>3.9282759715302191</v>
          </cell>
          <cell r="F569">
            <v>2.8022198018026301</v>
          </cell>
          <cell r="G569">
            <v>3.9023285954411264</v>
          </cell>
          <cell r="H569">
            <v>1.5611565143993442</v>
          </cell>
          <cell r="I569">
            <v>0.25646373531121391</v>
          </cell>
        </row>
        <row r="570">
          <cell r="A570" t="str">
            <v>T_C-HY-GSL-S1</v>
          </cell>
          <cell r="B570" t="str">
            <v>VAR_fout</v>
          </cell>
          <cell r="C570" t="str">
            <v>TPCAR</v>
          </cell>
          <cell r="D570">
            <v>5.141682443498518E-2</v>
          </cell>
          <cell r="E570">
            <v>6.164031302120767E-2</v>
          </cell>
          <cell r="F570">
            <v>4.3865048020709389E-2</v>
          </cell>
          <cell r="G570">
            <v>5.589887112677841E-2</v>
          </cell>
          <cell r="H570">
            <v>1.9178651958005506E-2</v>
          </cell>
          <cell r="I570">
            <v>3.224556578168379E-3</v>
          </cell>
        </row>
        <row r="571">
          <cell r="A571" t="str">
            <v>T_C-HY-GSL-S1</v>
          </cell>
          <cell r="B571" t="str">
            <v>VAR_fin</v>
          </cell>
          <cell r="C571" t="str">
            <v>TGSL</v>
          </cell>
          <cell r="D571">
            <v>4.5177715964621175E-2</v>
          </cell>
          <cell r="E571">
            <v>5.3228671700951573E-2</v>
          </cell>
          <cell r="F571">
            <v>3.7970458019005879E-2</v>
          </cell>
          <cell r="G571">
            <v>5.2877081239039565E-2</v>
          </cell>
          <cell r="H571">
            <v>2.1153882308934197E-2</v>
          </cell>
          <cell r="I571">
            <v>3.4751183646505954E-3</v>
          </cell>
        </row>
        <row r="572">
          <cell r="A572" t="str">
            <v>T_C-HY-GSL-S1</v>
          </cell>
          <cell r="B572" t="str">
            <v>VAR_ncap</v>
          </cell>
          <cell r="C572" t="str">
            <v>-</v>
          </cell>
          <cell r="E572">
            <v>2.6239742647125102E-5</v>
          </cell>
          <cell r="F572">
            <v>1.7070072472061799E-4</v>
          </cell>
          <cell r="G572">
            <v>3.35231430601438E-3</v>
          </cell>
          <cell r="H572">
            <v>7.3786757774090494E-5</v>
          </cell>
        </row>
        <row r="573">
          <cell r="A573" t="str">
            <v>T_C-HY-GSL-S1</v>
          </cell>
          <cell r="B573" t="str">
            <v>VAR_cap</v>
          </cell>
          <cell r="C573" t="str">
            <v>-</v>
          </cell>
          <cell r="D573">
            <v>5.6690717326852696E-3</v>
          </cell>
          <cell r="E573">
            <v>6.585441439363157E-3</v>
          </cell>
          <cell r="F573">
            <v>6.6448942208318712E-3</v>
          </cell>
          <cell r="G573">
            <v>8.4773390441523887E-3</v>
          </cell>
          <cell r="H573">
            <v>2.9087564785505739E-3</v>
          </cell>
          <cell r="I573">
            <v>4.8849085661033318E-4</v>
          </cell>
        </row>
        <row r="574">
          <cell r="A574" t="str">
            <v>T_B_u-HYBDSL-S4</v>
          </cell>
          <cell r="B574" t="str">
            <v>VAR_fout</v>
          </cell>
          <cell r="C574" t="str">
            <v>CO2_T</v>
          </cell>
          <cell r="E574">
            <v>6.8805315981043896E-4</v>
          </cell>
          <cell r="F574">
            <v>2.4262363492526381E-3</v>
          </cell>
          <cell r="G574">
            <v>2.23711066843521E-3</v>
          </cell>
          <cell r="H574">
            <v>3.7409478594723003E-3</v>
          </cell>
          <cell r="I574">
            <v>1.50214639504559E-4</v>
          </cell>
        </row>
        <row r="575">
          <cell r="A575" t="str">
            <v>T_B_u-HYBDSL-S4</v>
          </cell>
          <cell r="B575" t="str">
            <v>VAR_fout</v>
          </cell>
          <cell r="C575" t="str">
            <v>TPBSu</v>
          </cell>
          <cell r="E575">
            <v>4.9516773342325018E-7</v>
          </cell>
          <cell r="F575">
            <v>1.7998834315141815E-6</v>
          </cell>
          <cell r="G575">
            <v>1.7615029239771356E-6</v>
          </cell>
          <cell r="H575">
            <v>3.3154653232663982E-6</v>
          </cell>
          <cell r="I575">
            <v>1.5049212246052352E-7</v>
          </cell>
        </row>
        <row r="576">
          <cell r="A576" t="str">
            <v>T_B_u-HYBDSL-S4</v>
          </cell>
          <cell r="B576" t="str">
            <v>VAR_fin</v>
          </cell>
          <cell r="C576" t="str">
            <v>TDSL</v>
          </cell>
          <cell r="E576">
            <v>9.386809820060563E-6</v>
          </cell>
          <cell r="F576">
            <v>3.3100086620090513E-5</v>
          </cell>
          <cell r="G576">
            <v>3.0519927263781828E-5</v>
          </cell>
          <cell r="H576">
            <v>5.1036123594437951E-5</v>
          </cell>
          <cell r="I576">
            <v>2.0493129536774831E-6</v>
          </cell>
        </row>
        <row r="577">
          <cell r="A577" t="str">
            <v>T_B_u-HYBDSL-S4</v>
          </cell>
          <cell r="B577" t="str">
            <v>VAR_ncap</v>
          </cell>
          <cell r="C577" t="str">
            <v>-</v>
          </cell>
          <cell r="E577">
            <v>2.2842058292369299E-8</v>
          </cell>
          <cell r="F577">
            <v>3.5417131874636802E-8</v>
          </cell>
          <cell r="G577">
            <v>2.9705686246609001E-8</v>
          </cell>
          <cell r="H577">
            <v>4.7849319411672398E-8</v>
          </cell>
          <cell r="I577">
            <v>1.4634805646555699E-8</v>
          </cell>
        </row>
        <row r="578">
          <cell r="A578" t="str">
            <v>T_B_u-HYBDSL-S4</v>
          </cell>
          <cell r="B578" t="str">
            <v>VAR_cap</v>
          </cell>
          <cell r="C578" t="str">
            <v>-</v>
          </cell>
          <cell r="E578">
            <v>2.2842058292369299E-8</v>
          </cell>
          <cell r="F578">
            <v>5.8259190167006098E-8</v>
          </cell>
          <cell r="G578">
            <v>6.2554233274033003E-8</v>
          </cell>
          <cell r="H578">
            <v>9.2779396191144201E-8</v>
          </cell>
          <cell r="I578">
            <v>2.3031817459115302E-8</v>
          </cell>
        </row>
        <row r="579">
          <cell r="A579" t="str">
            <v>TFRLFDSLEXT</v>
          </cell>
          <cell r="B579" t="str">
            <v>VAR_fout</v>
          </cell>
          <cell r="C579" t="str">
            <v>CO2_T</v>
          </cell>
          <cell r="D579">
            <v>29.0222508433359</v>
          </cell>
          <cell r="E579">
            <v>20.304365382377998</v>
          </cell>
          <cell r="F579">
            <v>2.88523390035498E-2</v>
          </cell>
          <cell r="G579">
            <v>1.67269803466119E-3</v>
          </cell>
        </row>
        <row r="580">
          <cell r="A580" t="str">
            <v>TFRLFDSLEXT</v>
          </cell>
          <cell r="B580" t="str">
            <v>VAR_fout</v>
          </cell>
          <cell r="C580" t="str">
            <v>TFRLF</v>
          </cell>
          <cell r="D580">
            <v>1.6047657166284254E-3</v>
          </cell>
          <cell r="E580">
            <v>1.1227161407785548E-3</v>
          </cell>
          <cell r="F580">
            <v>1.5953705564525345E-6</v>
          </cell>
          <cell r="G580">
            <v>9.2490705658427594E-8</v>
          </cell>
        </row>
        <row r="581">
          <cell r="A581" t="str">
            <v>TFRLFDSLEXT</v>
          </cell>
          <cell r="B581" t="str">
            <v>VAR_fin</v>
          </cell>
          <cell r="C581" t="str">
            <v>TDSL</v>
          </cell>
          <cell r="D581">
            <v>0.39593793783541531</v>
          </cell>
          <cell r="E581">
            <v>0.27700362049628968</v>
          </cell>
          <cell r="F581">
            <v>3.9361990455047489E-4</v>
          </cell>
          <cell r="G581">
            <v>2.2819891332349169E-5</v>
          </cell>
        </row>
        <row r="582">
          <cell r="A582" t="str">
            <v>TFRLFDSLEXT</v>
          </cell>
          <cell r="B582" t="str">
            <v>VAR_ncap</v>
          </cell>
          <cell r="C582" t="str">
            <v>-</v>
          </cell>
          <cell r="D582">
            <v>1.48205616976136E-4</v>
          </cell>
        </row>
        <row r="583">
          <cell r="A583" t="str">
            <v>TFRLFDSLEXT</v>
          </cell>
          <cell r="B583" t="str">
            <v>VAR_cap</v>
          </cell>
          <cell r="C583" t="str">
            <v>-</v>
          </cell>
          <cell r="D583">
            <v>1.48205616976136E-4</v>
          </cell>
          <cell r="E583">
            <v>1.48205616976136E-4</v>
          </cell>
          <cell r="F583">
            <v>2.555198166470055E-7</v>
          </cell>
          <cell r="G583">
            <v>1.0006963884501307E-7</v>
          </cell>
          <cell r="H583">
            <v>6.3805679871006609E-8</v>
          </cell>
          <cell r="I583">
            <v>4.1410716622003029E-9</v>
          </cell>
        </row>
        <row r="584">
          <cell r="A584" t="str">
            <v>T_C-HY-GSL-S2</v>
          </cell>
          <cell r="B584" t="str">
            <v>VAR_fout</v>
          </cell>
          <cell r="C584" t="str">
            <v>CO2_T</v>
          </cell>
          <cell r="D584">
            <v>10.22519040598208</v>
          </cell>
          <cell r="E584">
            <v>15.172611278116506</v>
          </cell>
          <cell r="F584">
            <v>70.531645956600741</v>
          </cell>
          <cell r="G584">
            <v>61.40685430623035</v>
          </cell>
          <cell r="H584">
            <v>3.6327893600167642</v>
          </cell>
          <cell r="I584">
            <v>4.7560220181119495E-2</v>
          </cell>
        </row>
        <row r="585">
          <cell r="A585" t="str">
            <v>T_C-HY-GSL-S2</v>
          </cell>
          <cell r="B585" t="str">
            <v>VAR_fout</v>
          </cell>
          <cell r="C585" t="str">
            <v>TPCAR</v>
          </cell>
          <cell r="D585">
            <v>0.22172277722022929</v>
          </cell>
          <cell r="E585">
            <v>0.39010647605807675</v>
          </cell>
          <cell r="F585">
            <v>1.798054221070654</v>
          </cell>
          <cell r="G585">
            <v>1.5603194883189644</v>
          </cell>
          <cell r="H585">
            <v>8.9009200650436354E-2</v>
          </cell>
          <cell r="I585">
            <v>5.053934845118803E-4</v>
          </cell>
        </row>
        <row r="586">
          <cell r="A586" t="str">
            <v>T_C-HY-GSL-S2</v>
          </cell>
          <cell r="B586" t="str">
            <v>VAR_fin</v>
          </cell>
          <cell r="C586" t="str">
            <v>TGSL</v>
          </cell>
          <cell r="D586">
            <v>0.13855271552821255</v>
          </cell>
          <cell r="E586">
            <v>0.20559093872786582</v>
          </cell>
          <cell r="F586">
            <v>0.95571335984553807</v>
          </cell>
          <cell r="G586">
            <v>0.83207119656138617</v>
          </cell>
          <cell r="H586">
            <v>4.9224788076108063E-2</v>
          </cell>
          <cell r="I586">
            <v>6.4444742792844738E-4</v>
          </cell>
        </row>
        <row r="587">
          <cell r="A587" t="str">
            <v>T_C-HY-GSL-S2</v>
          </cell>
          <cell r="B587" t="str">
            <v>VAR_ncap</v>
          </cell>
          <cell r="C587" t="str">
            <v>-</v>
          </cell>
          <cell r="E587">
            <v>3.7271276505154201E-4</v>
          </cell>
          <cell r="F587">
            <v>0.110115490483222</v>
          </cell>
          <cell r="G587">
            <v>9.4733014331923698E-5</v>
          </cell>
          <cell r="H587">
            <v>4.4260867846868397E-5</v>
          </cell>
        </row>
        <row r="588">
          <cell r="A588" t="str">
            <v>T_C-HY-GSL-S2</v>
          </cell>
          <cell r="B588" t="str">
            <v>VAR_cap</v>
          </cell>
          <cell r="C588" t="str">
            <v>-</v>
          </cell>
          <cell r="D588">
            <v>1.7227227844764856E-2</v>
          </cell>
          <cell r="E588">
            <v>2.9598263673545133E-2</v>
          </cell>
          <cell r="F588">
            <v>0.13714410125420953</v>
          </cell>
          <cell r="G588">
            <v>0.11838789606416479</v>
          </cell>
          <cell r="H588">
            <v>9.3672455291430555E-3</v>
          </cell>
          <cell r="I588">
            <v>5.0590922800926481E-5</v>
          </cell>
        </row>
        <row r="589">
          <cell r="A589" t="str">
            <v>TPSHPNGAEXT</v>
          </cell>
          <cell r="B589" t="str">
            <v>VAR_fout</v>
          </cell>
          <cell r="C589" t="str">
            <v>TPSHP</v>
          </cell>
          <cell r="E589">
            <v>4.8950264902683704E-6</v>
          </cell>
          <cell r="F589">
            <v>5.0000330100456303</v>
          </cell>
          <cell r="G589">
            <v>5.8500376671180003</v>
          </cell>
        </row>
        <row r="590">
          <cell r="A590" t="str">
            <v>TPSHPNGAEXT</v>
          </cell>
          <cell r="B590" t="str">
            <v>VAR_fout</v>
          </cell>
          <cell r="C590" t="str">
            <v>CO2_T</v>
          </cell>
          <cell r="E590">
            <v>2.9339131827508603E-4</v>
          </cell>
          <cell r="F590">
            <v>299.68505362589099</v>
          </cell>
          <cell r="G590">
            <v>350.63145552467898</v>
          </cell>
        </row>
        <row r="591">
          <cell r="A591" t="str">
            <v>TPSHPNGAEXT</v>
          </cell>
          <cell r="B591" t="str">
            <v>VAR_fin</v>
          </cell>
          <cell r="C591" t="str">
            <v>TNGA</v>
          </cell>
          <cell r="E591">
            <v>5.2019737282816714E-6</v>
          </cell>
          <cell r="F591">
            <v>5.3135647806009265</v>
          </cell>
          <cell r="G591">
            <v>6.2168697788063625</v>
          </cell>
        </row>
        <row r="592">
          <cell r="A592" t="str">
            <v>TPSHPNGAEXT</v>
          </cell>
          <cell r="B592" t="str">
            <v>VAR_ncap</v>
          </cell>
          <cell r="C592" t="str">
            <v>-</v>
          </cell>
          <cell r="D592">
            <v>1.18617135202074E-5</v>
          </cell>
          <cell r="E592">
            <v>2.5179649128539299E-5</v>
          </cell>
          <cell r="F592">
            <v>4.9999993899681003</v>
          </cell>
          <cell r="G592">
            <v>0.85000752537151403</v>
          </cell>
        </row>
        <row r="593">
          <cell r="A593" t="str">
            <v>TPSHPNGAEXT</v>
          </cell>
          <cell r="B593" t="str">
            <v>VAR_cap</v>
          </cell>
          <cell r="C593" t="str">
            <v>-</v>
          </cell>
          <cell r="D593">
            <v>1.18617135202074E-5</v>
          </cell>
          <cell r="E593">
            <v>3.7041362648746597E-5</v>
          </cell>
          <cell r="F593">
            <v>5.000034720167891</v>
          </cell>
          <cell r="G593">
            <v>5.8500384738839122</v>
          </cell>
          <cell r="H593">
            <v>-7.0819499597973845E-8</v>
          </cell>
          <cell r="I593">
            <v>-1.0579569997837268E-9</v>
          </cell>
        </row>
        <row r="594">
          <cell r="A594" t="str">
            <v>T_C-HY-DSL-S1</v>
          </cell>
          <cell r="B594" t="str">
            <v>VAR_fout</v>
          </cell>
          <cell r="C594" t="str">
            <v>CO2_T</v>
          </cell>
          <cell r="D594">
            <v>2.33954764000685E-3</v>
          </cell>
          <cell r="E594">
            <v>1.9190296106028688E-2</v>
          </cell>
          <cell r="F594">
            <v>9.6867507871816444E-2</v>
          </cell>
          <cell r="G594">
            <v>0.13108455746849826</v>
          </cell>
          <cell r="H594">
            <v>0.57753064626800421</v>
          </cell>
          <cell r="I594">
            <v>0.1699235490994252</v>
          </cell>
        </row>
        <row r="595">
          <cell r="A595" t="str">
            <v>T_C-HY-DSL-S1</v>
          </cell>
          <cell r="B595" t="str">
            <v>VAR_fout</v>
          </cell>
          <cell r="C595" t="str">
            <v>TPCAR</v>
          </cell>
          <cell r="D595">
            <v>1.3349183592980273E-5</v>
          </cell>
          <cell r="E595">
            <v>4.0164128401468503E-4</v>
          </cell>
          <cell r="F595">
            <v>1.8581086593599614E-3</v>
          </cell>
          <cell r="G595">
            <v>2.1746185265075308E-3</v>
          </cell>
          <cell r="H595">
            <v>7.3381940079438124E-3</v>
          </cell>
          <cell r="I595">
            <v>2.1539247406355553E-3</v>
          </cell>
        </row>
        <row r="596">
          <cell r="A596" t="str">
            <v>T_C-HY-DSL-S1</v>
          </cell>
          <cell r="B596" t="str">
            <v>VAR_fin</v>
          </cell>
          <cell r="C596" t="str">
            <v>TDSL</v>
          </cell>
          <cell r="D596">
            <v>3.1917430286587346E-5</v>
          </cell>
          <cell r="E596">
            <v>2.6180485819957328E-4</v>
          </cell>
          <cell r="F596">
            <v>1.3215212533672098E-3</v>
          </cell>
          <cell r="G596">
            <v>1.788329569829444E-3</v>
          </cell>
          <cell r="H596">
            <v>7.8789992669577782E-3</v>
          </cell>
          <cell r="I596">
            <v>2.3181930300057935E-3</v>
          </cell>
        </row>
        <row r="597">
          <cell r="A597" t="str">
            <v>T_C-HY-DSL-S1</v>
          </cell>
          <cell r="B597" t="str">
            <v>VAR_ncap</v>
          </cell>
          <cell r="C597" t="str">
            <v>-</v>
          </cell>
          <cell r="E597">
            <v>4.2095717508676499E-5</v>
          </cell>
          <cell r="F597">
            <v>2.38513894660342E-4</v>
          </cell>
          <cell r="G597">
            <v>9.0605234035391101E-5</v>
          </cell>
          <cell r="H597">
            <v>7.4182925076105306E-5</v>
          </cell>
        </row>
        <row r="598">
          <cell r="A598" t="str">
            <v>T_C-HY-DSL-S1</v>
          </cell>
          <cell r="B598" t="str">
            <v>VAR_cap</v>
          </cell>
          <cell r="C598" t="str">
            <v>-</v>
          </cell>
          <cell r="D598">
            <v>1.5999999999999999E-6</v>
          </cell>
          <cell r="E598">
            <v>4.3135290868482897E-5</v>
          </cell>
          <cell r="F598">
            <v>2.76096388730322E-4</v>
          </cell>
          <cell r="G598">
            <v>3.2517503360892508E-4</v>
          </cell>
          <cell r="H598">
            <v>1.1095225783174221E-3</v>
          </cell>
          <cell r="I598">
            <v>3.2579609570657986E-4</v>
          </cell>
        </row>
        <row r="599">
          <cell r="A599" t="str">
            <v>T_C-HY-GSL-S3</v>
          </cell>
          <cell r="B599" t="str">
            <v>VAR_fout</v>
          </cell>
          <cell r="C599" t="str">
            <v>CO2_T</v>
          </cell>
          <cell r="D599">
            <v>7.6056931960840473</v>
          </cell>
          <cell r="E599">
            <v>109.03472869067632</v>
          </cell>
          <cell r="F599">
            <v>103.06130621204642</v>
          </cell>
          <cell r="G599">
            <v>82.500836118078865</v>
          </cell>
          <cell r="H599">
            <v>6.2699362289969279E-2</v>
          </cell>
          <cell r="I599">
            <v>1.8263480515661658E-2</v>
          </cell>
        </row>
        <row r="600">
          <cell r="A600" t="str">
            <v>T_C-HY-GSL-S3</v>
          </cell>
          <cell r="B600" t="str">
            <v>VAR_fout</v>
          </cell>
          <cell r="C600" t="str">
            <v>TPCAR</v>
          </cell>
          <cell r="D600">
            <v>0.20252355744583134</v>
          </cell>
          <cell r="E600">
            <v>3.6978459985579755</v>
          </cell>
          <cell r="F600">
            <v>3.4922071734827642</v>
          </cell>
          <cell r="G600">
            <v>2.8104268505017274</v>
          </cell>
          <cell r="H600">
            <v>6.1770921956214682E-4</v>
          </cell>
          <cell r="I600">
            <v>1.7536537567388328E-4</v>
          </cell>
        </row>
        <row r="601">
          <cell r="A601" t="str">
            <v>T_C-HY-GSL-S3</v>
          </cell>
          <cell r="B601" t="str">
            <v>VAR_fin</v>
          </cell>
          <cell r="C601" t="str">
            <v>TGSL</v>
          </cell>
          <cell r="D601">
            <v>0.10305817338867271</v>
          </cell>
          <cell r="E601">
            <v>1.4774353481121456</v>
          </cell>
          <cell r="F601">
            <v>1.3964946641198694</v>
          </cell>
          <cell r="G601">
            <v>1.11789750837505</v>
          </cell>
          <cell r="H601">
            <v>8.4958485487763268E-4</v>
          </cell>
          <cell r="I601">
            <v>2.4747263571357287E-4</v>
          </cell>
        </row>
        <row r="602">
          <cell r="A602" t="str">
            <v>T_C-HY-GSL-S3</v>
          </cell>
          <cell r="B602" t="str">
            <v>VAR_ncap</v>
          </cell>
          <cell r="C602" t="str">
            <v>-</v>
          </cell>
          <cell r="E602">
            <v>0.23140038072903901</v>
          </cell>
          <cell r="F602">
            <v>4.0770800304040802E-5</v>
          </cell>
          <cell r="G602">
            <v>2.01322104718819E-5</v>
          </cell>
          <cell r="H602">
            <v>1.5349423081625501E-5</v>
          </cell>
        </row>
        <row r="603">
          <cell r="A603" t="str">
            <v>T_C-HY-GSL-S3</v>
          </cell>
          <cell r="B603" t="str">
            <v>VAR_cap</v>
          </cell>
          <cell r="C603" t="str">
            <v>-</v>
          </cell>
          <cell r="D603">
            <v>1.4248958500311226E-2</v>
          </cell>
          <cell r="E603">
            <v>0.25425441015390221</v>
          </cell>
          <cell r="F603">
            <v>0.24014493798917597</v>
          </cell>
          <cell r="G603">
            <v>0.1932483247896056</v>
          </cell>
          <cell r="H603">
            <v>4.8620976416305433E-5</v>
          </cell>
          <cell r="I603">
            <v>1.4436222325271319E-5</v>
          </cell>
        </row>
        <row r="604">
          <cell r="A604" t="str">
            <v>T_C-HY-DSL-S2</v>
          </cell>
          <cell r="B604" t="str">
            <v>VAR_fout</v>
          </cell>
          <cell r="C604" t="str">
            <v>CO2_T</v>
          </cell>
          <cell r="D604">
            <v>0.19937505508607062</v>
          </cell>
          <cell r="E604">
            <v>49.314252937618342</v>
          </cell>
          <cell r="F604">
            <v>116.16492222765457</v>
          </cell>
          <cell r="G604">
            <v>98.624438468165351</v>
          </cell>
          <cell r="H604">
            <v>4.3906512756672962</v>
          </cell>
          <cell r="I604">
            <v>4.6728443376548606E-2</v>
          </cell>
        </row>
        <row r="605">
          <cell r="A605" t="str">
            <v>T_C-HY-DSL-S2</v>
          </cell>
          <cell r="B605" t="str">
            <v>VAR_fout</v>
          </cell>
          <cell r="C605" t="str">
            <v>TPCAR</v>
          </cell>
          <cell r="D605">
            <v>3.190453390479834E-3</v>
          </cell>
          <cell r="E605">
            <v>1.803976539819762</v>
          </cell>
          <cell r="F605">
            <v>3.5573237633705643</v>
          </cell>
          <cell r="G605">
            <v>2.9981357321008248</v>
          </cell>
          <cell r="H605">
            <v>0.11463320009899733</v>
          </cell>
          <cell r="I605">
            <v>4.9966919928348284E-4</v>
          </cell>
        </row>
        <row r="606">
          <cell r="A606" t="str">
            <v>T_C-HY-DSL-S2</v>
          </cell>
          <cell r="B606" t="str">
            <v>VAR_fin</v>
          </cell>
          <cell r="C606" t="str">
            <v>TDSL</v>
          </cell>
          <cell r="D606">
            <v>2.7199871089504898E-3</v>
          </cell>
          <cell r="E606">
            <v>0.67277289137269258</v>
          </cell>
          <cell r="F606">
            <v>1.5847874792313044</v>
          </cell>
          <cell r="G606">
            <v>1.3454902928808348</v>
          </cell>
          <cell r="H606">
            <v>5.9899744552077652E-2</v>
          </cell>
          <cell r="I606">
            <v>6.3749581686969425E-4</v>
          </cell>
        </row>
        <row r="607">
          <cell r="A607" t="str">
            <v>T_C-HY-DSL-S2</v>
          </cell>
          <cell r="B607" t="str">
            <v>VAR_ncap</v>
          </cell>
          <cell r="C607" t="str">
            <v>-</v>
          </cell>
          <cell r="E607">
            <v>0.13819220458980599</v>
          </cell>
          <cell r="F607">
            <v>0.14276958178188601</v>
          </cell>
          <cell r="G607">
            <v>4.1831947033822497E-5</v>
          </cell>
          <cell r="H607">
            <v>4.3990774617919501E-5</v>
          </cell>
        </row>
        <row r="608">
          <cell r="A608" t="str">
            <v>T_C-HY-DSL-S2</v>
          </cell>
          <cell r="B608" t="str">
            <v>VAR_cap</v>
          </cell>
          <cell r="C608" t="str">
            <v>-</v>
          </cell>
          <cell r="D608">
            <v>2.5986386435055E-4</v>
          </cell>
          <cell r="E608">
            <v>0.13687308265803441</v>
          </cell>
          <cell r="F608">
            <v>0.26991039318035237</v>
          </cell>
          <cell r="G608">
            <v>0.22748482930715871</v>
          </cell>
          <cell r="H608">
            <v>1.207104260733385E-2</v>
          </cell>
          <cell r="I608">
            <v>4.9990810042689332E-5</v>
          </cell>
        </row>
        <row r="609">
          <cell r="A609" t="str">
            <v>D-T-ELC-Bus_c_S1</v>
          </cell>
          <cell r="B609" t="str">
            <v>VAR_fout</v>
          </cell>
          <cell r="C609" t="str">
            <v>T-ELC-Bus_c_BatSTGin_S1</v>
          </cell>
          <cell r="D609">
            <v>3.8628908695990195E-4</v>
          </cell>
          <cell r="E609">
            <v>9.7968191162584408E-4</v>
          </cell>
          <cell r="F609">
            <v>1.115569776934452E-3</v>
          </cell>
          <cell r="G609">
            <v>1.5348107332419378E-2</v>
          </cell>
          <cell r="H609">
            <v>5.1340702151739991E-2</v>
          </cell>
          <cell r="I609">
            <v>0.10885743315514658</v>
          </cell>
        </row>
        <row r="610">
          <cell r="A610" t="str">
            <v>D-T-ELC-Bus_c_S1</v>
          </cell>
          <cell r="B610" t="str">
            <v>VAR_fin</v>
          </cell>
          <cell r="C610" t="str">
            <v>TELC</v>
          </cell>
          <cell r="D610">
            <v>3.8628908695990195E-4</v>
          </cell>
          <cell r="E610">
            <v>9.7968191162584408E-4</v>
          </cell>
          <cell r="F610">
            <v>1.115569776934452E-3</v>
          </cell>
          <cell r="G610">
            <v>1.5348107332419378E-2</v>
          </cell>
          <cell r="H610">
            <v>5.1340702151739991E-2</v>
          </cell>
          <cell r="I610">
            <v>0.10885743315514658</v>
          </cell>
        </row>
        <row r="611">
          <cell r="A611" t="str">
            <v>D-T-ELC-Bus_c_S1</v>
          </cell>
          <cell r="B611" t="str">
            <v>VAR_ncap</v>
          </cell>
          <cell r="C611" t="str">
            <v>-</v>
          </cell>
          <cell r="D611">
            <v>6.7700924486794605E-5</v>
          </cell>
          <cell r="E611">
            <v>4.36465488428858E-5</v>
          </cell>
          <cell r="F611">
            <v>1.5700804107214301E-5</v>
          </cell>
          <cell r="G611">
            <v>1.5485508174858699E-3</v>
          </cell>
          <cell r="H611">
            <v>5.56594174587697E-3</v>
          </cell>
          <cell r="I611">
            <v>1.0720106273425E-2</v>
          </cell>
        </row>
        <row r="612">
          <cell r="A612" t="str">
            <v>D-T-ELC-Bus_c_S1</v>
          </cell>
          <cell r="B612" t="str">
            <v>VAR_cap</v>
          </cell>
          <cell r="C612" t="str">
            <v>-</v>
          </cell>
          <cell r="D612">
            <v>6.7700924486794605E-5</v>
          </cell>
          <cell r="E612">
            <v>1.1134747332968001E-4</v>
          </cell>
          <cell r="F612">
            <v>1.2704827743689501E-4</v>
          </cell>
          <cell r="G612">
            <v>1.6516517490644299E-3</v>
          </cell>
          <cell r="H612">
            <v>6.0143755538923597E-3</v>
          </cell>
          <cell r="I612">
            <v>1.3542017113504E-2</v>
          </cell>
        </row>
        <row r="613">
          <cell r="A613" t="str">
            <v>T_C-HY-GSL-S4</v>
          </cell>
          <cell r="B613" t="str">
            <v>VAR_fout</v>
          </cell>
          <cell r="C613" t="str">
            <v>CO2_T</v>
          </cell>
          <cell r="D613">
            <v>6.2712283231596047</v>
          </cell>
          <cell r="E613">
            <v>9.6125221818288225</v>
          </cell>
          <cell r="F613">
            <v>9.1880331996610156</v>
          </cell>
          <cell r="G613">
            <v>7.8056633646821689</v>
          </cell>
          <cell r="H613">
            <v>7.7049574637138657E-2</v>
          </cell>
          <cell r="I613">
            <v>2.4337261824969099E-2</v>
          </cell>
        </row>
        <row r="614">
          <cell r="A614" t="str">
            <v>T_C-HY-GSL-S4</v>
          </cell>
          <cell r="B614" t="str">
            <v>VAR_fout</v>
          </cell>
          <cell r="C614" t="str">
            <v>TPCAR</v>
          </cell>
          <cell r="D614">
            <v>0.10206879698478699</v>
          </cell>
          <cell r="E614">
            <v>0.18178587483958306</v>
          </cell>
          <cell r="F614">
            <v>0.17378889484641985</v>
          </cell>
          <cell r="G614">
            <v>0.14664750800748186</v>
          </cell>
          <cell r="H614">
            <v>7.3529718803897338E-4</v>
          </cell>
          <cell r="I614">
            <v>2.3065825904637253E-4</v>
          </cell>
        </row>
        <row r="615">
          <cell r="A615" t="str">
            <v>T_C-HY-GSL-S4</v>
          </cell>
          <cell r="B615" t="str">
            <v>VAR_fin</v>
          </cell>
          <cell r="C615" t="str">
            <v>TGSL</v>
          </cell>
          <cell r="D615">
            <v>8.4975993538747893E-2</v>
          </cell>
          <cell r="E615">
            <v>0.13025097807356115</v>
          </cell>
          <cell r="F615">
            <v>0.12449909484635502</v>
          </cell>
          <cell r="G615">
            <v>0.10576779626940615</v>
          </cell>
          <cell r="H615">
            <v>1.0440321766549956E-3</v>
          </cell>
          <cell r="I615">
            <v>3.2977319546028641E-4</v>
          </cell>
        </row>
        <row r="616">
          <cell r="A616" t="str">
            <v>T_C-HY-GSL-S4</v>
          </cell>
          <cell r="B616" t="str">
            <v>VAR_ncap</v>
          </cell>
          <cell r="C616" t="str">
            <v>-</v>
          </cell>
          <cell r="E616">
            <v>4.6527189287287499E-4</v>
          </cell>
          <cell r="F616">
            <v>3.9806568753312599E-5</v>
          </cell>
          <cell r="G616">
            <v>2.4765237412719899E-5</v>
          </cell>
          <cell r="H616">
            <v>2.63907472231333E-5</v>
          </cell>
        </row>
        <row r="617">
          <cell r="A617" t="str">
            <v>T_C-HY-GSL-S4</v>
          </cell>
          <cell r="B617" t="str">
            <v>VAR_cap</v>
          </cell>
          <cell r="C617" t="str">
            <v>-</v>
          </cell>
          <cell r="D617">
            <v>8.098740461538731E-3</v>
          </cell>
          <cell r="E617">
            <v>1.4316194308498247E-2</v>
          </cell>
          <cell r="F617">
            <v>1.3751380238551023E-2</v>
          </cell>
          <cell r="G617">
            <v>1.1565749087611123E-2</v>
          </cell>
          <cell r="H617">
            <v>7.027814045812272E-5</v>
          </cell>
          <cell r="I617">
            <v>2.2765264385455284E-5</v>
          </cell>
        </row>
        <row r="618">
          <cell r="A618" t="str">
            <v>T_C-HY-DSL-S3</v>
          </cell>
          <cell r="B618" t="str">
            <v>VAR_fout</v>
          </cell>
          <cell r="C618" t="str">
            <v>CO2_T</v>
          </cell>
          <cell r="D618">
            <v>2.1163648456134241</v>
          </cell>
          <cell r="E618">
            <v>3.3291511854254972</v>
          </cell>
          <cell r="F618">
            <v>3.1971858698678579</v>
          </cell>
          <cell r="G618">
            <v>2.411326763761835</v>
          </cell>
          <cell r="H618">
            <v>5.9797291031239985E-2</v>
          </cell>
          <cell r="I618">
            <v>1.8056888019582912E-2</v>
          </cell>
        </row>
        <row r="619">
          <cell r="A619" t="str">
            <v>T_C-HY-DSL-S3</v>
          </cell>
          <cell r="B619" t="str">
            <v>VAR_fout</v>
          </cell>
          <cell r="C619" t="str">
            <v>TPCAR</v>
          </cell>
          <cell r="D619">
            <v>2.5966331113813589E-2</v>
          </cell>
          <cell r="E619">
            <v>5.3986794941087789E-2</v>
          </cell>
          <cell r="F619">
            <v>5.1674272460224005E-2</v>
          </cell>
          <cell r="G619">
            <v>4.1276624291475633E-2</v>
          </cell>
          <cell r="H619">
            <v>5.8395548571076874E-4</v>
          </cell>
          <cell r="I619">
            <v>1.7443610494539594E-4</v>
          </cell>
        </row>
        <row r="620">
          <cell r="A620" t="str">
            <v>T_C-HY-DSL-S3</v>
          </cell>
          <cell r="B620" t="str">
            <v>VAR_fin</v>
          </cell>
          <cell r="C620" t="str">
            <v>TDSL</v>
          </cell>
          <cell r="D620">
            <v>2.8872644551342828E-2</v>
          </cell>
          <cell r="E620">
            <v>4.5418160783431014E-2</v>
          </cell>
          <cell r="F620">
            <v>4.3617815414295338E-2</v>
          </cell>
          <cell r="G620">
            <v>3.2896681633858539E-2</v>
          </cell>
          <cell r="H620">
            <v>8.1578841788867615E-4</v>
          </cell>
          <cell r="I620">
            <v>2.4634226493291825E-4</v>
          </cell>
        </row>
        <row r="621">
          <cell r="A621" t="str">
            <v>T_C-HY-DSL-S3</v>
          </cell>
          <cell r="B621" t="str">
            <v>VAR_ncap</v>
          </cell>
          <cell r="C621" t="str">
            <v>-</v>
          </cell>
          <cell r="E621">
            <v>4.0139066119300298E-5</v>
          </cell>
          <cell r="F621">
            <v>3.31480780672463E-5</v>
          </cell>
          <cell r="G621">
            <v>1.56102607935449E-5</v>
          </cell>
          <cell r="H621">
            <v>1.52434111277644E-5</v>
          </cell>
        </row>
        <row r="622">
          <cell r="A622" t="str">
            <v>T_C-HY-DSL-S3</v>
          </cell>
          <cell r="B622" t="str">
            <v>VAR_cap</v>
          </cell>
          <cell r="C622" t="str">
            <v>-</v>
          </cell>
          <cell r="D622">
            <v>1.8564891508264486E-3</v>
          </cell>
          <cell r="E622">
            <v>3.7139145524240037E-3</v>
          </cell>
          <cell r="F622">
            <v>3.568007312379831E-3</v>
          </cell>
          <cell r="G622">
            <v>2.8501200131715579E-3</v>
          </cell>
          <cell r="H622">
            <v>4.6014847425497725E-5</v>
          </cell>
          <cell r="I622">
            <v>1.4342540332222771E-5</v>
          </cell>
        </row>
        <row r="623">
          <cell r="A623" t="str">
            <v>D-T-ELC-Bus_c_S2</v>
          </cell>
          <cell r="B623" t="str">
            <v>VAR_fout</v>
          </cell>
          <cell r="C623" t="str">
            <v>T-ELC-Bus_c_BatSTGin_S2</v>
          </cell>
          <cell r="D623">
            <v>8.6713700045123251E-4</v>
          </cell>
          <cell r="E623">
            <v>1.2059076892109086E-3</v>
          </cell>
          <cell r="F623">
            <v>1.2116093031038283E-3</v>
          </cell>
          <cell r="G623">
            <v>1.6919568652653029E-3</v>
          </cell>
          <cell r="H623">
            <v>9.8835029247620165E-2</v>
          </cell>
          <cell r="I623">
            <v>0.14471249480590942</v>
          </cell>
        </row>
        <row r="624">
          <cell r="A624" t="str">
            <v>D-T-ELC-Bus_c_S2</v>
          </cell>
          <cell r="B624" t="str">
            <v>VAR_fin</v>
          </cell>
          <cell r="C624" t="str">
            <v>TELC</v>
          </cell>
          <cell r="D624">
            <v>8.6713700045123251E-4</v>
          </cell>
          <cell r="E624">
            <v>1.2059076892109086E-3</v>
          </cell>
          <cell r="F624">
            <v>1.2116093031038283E-3</v>
          </cell>
          <cell r="G624">
            <v>1.6919568652653029E-3</v>
          </cell>
          <cell r="H624">
            <v>9.8835029247620165E-2</v>
          </cell>
          <cell r="I624">
            <v>0.14471249480590942</v>
          </cell>
        </row>
        <row r="625">
          <cell r="A625" t="str">
            <v>D-T-ELC-Bus_c_S2</v>
          </cell>
          <cell r="B625" t="str">
            <v>VAR_ncap</v>
          </cell>
          <cell r="C625" t="str">
            <v>-</v>
          </cell>
          <cell r="D625">
            <v>1.05665432590058E-4</v>
          </cell>
          <cell r="E625">
            <v>2.6585163057622401E-5</v>
          </cell>
          <cell r="F625">
            <v>1.1057382799702001E-5</v>
          </cell>
          <cell r="G625">
            <v>9.3576428151542797E-5</v>
          </cell>
          <cell r="H625">
            <v>8.4109156024632405E-3</v>
          </cell>
          <cell r="I625">
            <v>1.3489971043807E-2</v>
          </cell>
        </row>
        <row r="626">
          <cell r="A626" t="str">
            <v>D-T-ELC-Bus_c_S2</v>
          </cell>
          <cell r="B626" t="str">
            <v>VAR_cap</v>
          </cell>
          <cell r="C626" t="str">
            <v>-</v>
          </cell>
          <cell r="D626">
            <v>1.05665432590058E-4</v>
          </cell>
          <cell r="E626">
            <v>1.3225059564768001E-4</v>
          </cell>
          <cell r="F626">
            <v>1.43307978447382E-4</v>
          </cell>
          <cell r="G626">
            <v>2.05011615677458E-4</v>
          </cell>
          <cell r="H626">
            <v>1.21417980787362E-2</v>
          </cell>
          <cell r="I626">
            <v>1.8359908564699299E-2</v>
          </cell>
        </row>
        <row r="627">
          <cell r="A627" t="str">
            <v>T_C-HY-DSL-S4</v>
          </cell>
          <cell r="B627" t="str">
            <v>VAR_fout</v>
          </cell>
          <cell r="C627" t="str">
            <v>CO2_T</v>
          </cell>
          <cell r="D627">
            <v>2.5856598353024887</v>
          </cell>
          <cell r="E627">
            <v>11.08492002061725</v>
          </cell>
          <cell r="F627">
            <v>10.489045777316722</v>
          </cell>
          <cell r="G627">
            <v>8.5244033177998464</v>
          </cell>
          <cell r="H627">
            <v>7.3473367733582623E-2</v>
          </cell>
          <cell r="I627">
            <v>2.4062424981042801E-2</v>
          </cell>
        </row>
        <row r="628">
          <cell r="A628" t="str">
            <v>T_C-HY-DSL-S4</v>
          </cell>
          <cell r="B628" t="str">
            <v>VAR_fout</v>
          </cell>
          <cell r="C628" t="str">
            <v>TPCAR</v>
          </cell>
          <cell r="D628">
            <v>4.7448229193403003E-2</v>
          </cell>
          <cell r="E628">
            <v>0.24599167335661057</v>
          </cell>
          <cell r="F628">
            <v>0.23329677326940776</v>
          </cell>
          <cell r="G628">
            <v>0.19131847017991646</v>
          </cell>
          <cell r="H628">
            <v>7.0777886846102006E-4</v>
          </cell>
          <cell r="I628">
            <v>2.2944992558039014E-4</v>
          </cell>
        </row>
        <row r="629">
          <cell r="A629" t="str">
            <v>T_C-HY-DSL-S4</v>
          </cell>
          <cell r="B629" t="str">
            <v>VAR_fin</v>
          </cell>
          <cell r="C629" t="str">
            <v>TDSL</v>
          </cell>
          <cell r="D629">
            <v>3.5275031859515575E-2</v>
          </cell>
          <cell r="E629">
            <v>0.15122673970828446</v>
          </cell>
          <cell r="F629">
            <v>0.14309748673010542</v>
          </cell>
          <cell r="G629">
            <v>0.11629472466302666</v>
          </cell>
          <cell r="H629">
            <v>1.0023651805400073E-3</v>
          </cell>
          <cell r="I629">
            <v>3.2827319210153782E-4</v>
          </cell>
        </row>
        <row r="630">
          <cell r="A630" t="str">
            <v>T_C-HY-DSL-S4</v>
          </cell>
          <cell r="B630" t="str">
            <v>VAR_ncap</v>
          </cell>
          <cell r="C630" t="str">
            <v>-</v>
          </cell>
          <cell r="E630">
            <v>1.0744387997423501E-2</v>
          </cell>
          <cell r="F630">
            <v>4.0088267800781103E-5</v>
          </cell>
          <cell r="G630">
            <v>1.9020169293505901E-5</v>
          </cell>
          <cell r="H630">
            <v>2.6241251291515799E-5</v>
          </cell>
        </row>
        <row r="631">
          <cell r="A631" t="str">
            <v>T_C-HY-DSL-S4</v>
          </cell>
          <cell r="B631" t="str">
            <v>VAR_cap</v>
          </cell>
          <cell r="C631" t="str">
            <v>-</v>
          </cell>
          <cell r="D631">
            <v>3.7730346420031002E-3</v>
          </cell>
          <cell r="E631">
            <v>1.9371169341952897E-2</v>
          </cell>
          <cell r="F631">
            <v>1.8395761180673677E-2</v>
          </cell>
          <cell r="G631">
            <v>1.5084327661153404E-2</v>
          </cell>
          <cell r="H631">
            <v>6.7736058864309616E-5</v>
          </cell>
          <cell r="I631">
            <v>2.2624633079735186E-5</v>
          </cell>
        </row>
        <row r="632">
          <cell r="A632" t="str">
            <v>D-T-ELC-Bus_c_S3</v>
          </cell>
          <cell r="B632" t="str">
            <v>VAR_fout</v>
          </cell>
          <cell r="C632" t="str">
            <v>T-ELC-Bus_c_BatSTGin_S3</v>
          </cell>
          <cell r="D632">
            <v>4.972975237429912E-4</v>
          </cell>
          <cell r="E632">
            <v>8.767434710687086E-4</v>
          </cell>
          <cell r="F632">
            <v>7.5822222060297731E-4</v>
          </cell>
          <cell r="G632">
            <v>8.8870141838035259E-4</v>
          </cell>
          <cell r="H632">
            <v>4.3478560989197012E-3</v>
          </cell>
          <cell r="I632">
            <v>6.3273905819038875E-3</v>
          </cell>
        </row>
        <row r="633">
          <cell r="A633" t="str">
            <v>D-T-ELC-Bus_c_S3</v>
          </cell>
          <cell r="B633" t="str">
            <v>VAR_fin</v>
          </cell>
          <cell r="C633" t="str">
            <v>TELC</v>
          </cell>
          <cell r="D633">
            <v>4.972975237429912E-4</v>
          </cell>
          <cell r="E633">
            <v>8.767434710687086E-4</v>
          </cell>
          <cell r="F633">
            <v>7.5822222060297731E-4</v>
          </cell>
          <cell r="G633">
            <v>8.8870141838035259E-4</v>
          </cell>
          <cell r="H633">
            <v>4.3478560989197012E-3</v>
          </cell>
          <cell r="I633">
            <v>6.3273905819038875E-3</v>
          </cell>
        </row>
        <row r="634">
          <cell r="A634" t="str">
            <v>D-T-ELC-Bus_c_S3</v>
          </cell>
          <cell r="B634" t="str">
            <v>VAR_ncap</v>
          </cell>
          <cell r="C634" t="str">
            <v>-</v>
          </cell>
          <cell r="D634">
            <v>6.8668374915414104E-5</v>
          </cell>
          <cell r="E634">
            <v>2.9042595015261401E-5</v>
          </cell>
          <cell r="F634">
            <v>7.1125759184366603E-6</v>
          </cell>
          <cell r="G634">
            <v>5.6129676377171201E-5</v>
          </cell>
          <cell r="H634">
            <v>4.2228632477505002E-4</v>
          </cell>
          <cell r="I634">
            <v>6.2225432551226898E-4</v>
          </cell>
        </row>
        <row r="635">
          <cell r="A635" t="str">
            <v>D-T-ELC-Bus_c_S3</v>
          </cell>
          <cell r="B635" t="str">
            <v>VAR_cap</v>
          </cell>
          <cell r="C635" t="str">
            <v>-</v>
          </cell>
          <cell r="D635">
            <v>6.8668374915414104E-5</v>
          </cell>
          <cell r="E635">
            <v>9.7710969930675406E-5</v>
          </cell>
          <cell r="F635">
            <v>1.04823545849112E-4</v>
          </cell>
          <cell r="G635">
            <v>1.1133757513603399E-4</v>
          </cell>
          <cell r="H635">
            <v>5.2841521205502595E-4</v>
          </cell>
          <cell r="I635">
            <v>7.6689636395730601E-4</v>
          </cell>
        </row>
        <row r="636">
          <cell r="A636" t="str">
            <v>D-T-ELC-Bus_c_S4</v>
          </cell>
          <cell r="B636" t="str">
            <v>VAR_fout</v>
          </cell>
          <cell r="C636" t="str">
            <v>T-ELC-Bus_c_BatSTGin_S4</v>
          </cell>
          <cell r="E636">
            <v>4.8021630507345152E-5</v>
          </cell>
          <cell r="F636">
            <v>1.1417306719431213E-4</v>
          </cell>
          <cell r="G636">
            <v>3.0176409086438692E-4</v>
          </cell>
          <cell r="H636">
            <v>4.9178276225117447E-4</v>
          </cell>
          <cell r="I636">
            <v>2.6793159824326337E-4</v>
          </cell>
        </row>
        <row r="637">
          <cell r="A637" t="str">
            <v>D-T-ELC-Bus_c_S4</v>
          </cell>
          <cell r="B637" t="str">
            <v>VAR_fin</v>
          </cell>
          <cell r="C637" t="str">
            <v>TELC</v>
          </cell>
          <cell r="E637">
            <v>4.8021630507345152E-5</v>
          </cell>
          <cell r="F637">
            <v>1.1417306719431213E-4</v>
          </cell>
          <cell r="G637">
            <v>3.0176409086438692E-4</v>
          </cell>
          <cell r="H637">
            <v>4.9178276225117447E-4</v>
          </cell>
          <cell r="I637">
            <v>2.6793159824326337E-4</v>
          </cell>
        </row>
        <row r="638">
          <cell r="A638" t="str">
            <v>D-T-ELC-Bus_c_S4</v>
          </cell>
          <cell r="B638" t="str">
            <v>VAR_ncap</v>
          </cell>
          <cell r="C638" t="str">
            <v>-</v>
          </cell>
          <cell r="D638">
            <v>8.1700968576591694E-6</v>
          </cell>
          <cell r="E638">
            <v>6.9334555296169302E-6</v>
          </cell>
          <cell r="F638">
            <v>6.3452990379133097E-6</v>
          </cell>
          <cell r="G638">
            <v>3.4786285656641803E-5</v>
          </cell>
          <cell r="H638">
            <v>6.9360035334534195E-5</v>
          </cell>
          <cell r="I638">
            <v>3.7071930661793999E-5</v>
          </cell>
        </row>
        <row r="639">
          <cell r="A639" t="str">
            <v>D-T-ELC-Bus_c_S4</v>
          </cell>
          <cell r="B639" t="str">
            <v>VAR_cap</v>
          </cell>
          <cell r="C639" t="str">
            <v>-</v>
          </cell>
          <cell r="D639">
            <v>8.1700968576591694E-6</v>
          </cell>
          <cell r="E639">
            <v>1.51035523872761E-5</v>
          </cell>
          <cell r="F639">
            <v>2.1448851425189401E-5</v>
          </cell>
          <cell r="G639">
            <v>4.2789212272303799E-5</v>
          </cell>
          <cell r="H639">
            <v>9.7437685201026502E-5</v>
          </cell>
          <cell r="I639">
            <v>4.9243828677997698E-5</v>
          </cell>
        </row>
        <row r="640">
          <cell r="A640" t="str">
            <v>D-TH2O</v>
          </cell>
          <cell r="B640" t="str">
            <v>VAR_fout</v>
          </cell>
          <cell r="C640" t="str">
            <v>TH2O</v>
          </cell>
          <cell r="D640">
            <v>5.0863116204568938E-3</v>
          </cell>
          <cell r="E640">
            <v>1.4987765967738181E-2</v>
          </cell>
          <cell r="F640">
            <v>1.5062098633716478E-2</v>
          </cell>
          <cell r="G640">
            <v>5.8447575401833519E-2</v>
          </cell>
          <cell r="H640">
            <v>1.3959777218236644</v>
          </cell>
          <cell r="I640">
            <v>3.1567495021509817</v>
          </cell>
        </row>
        <row r="641">
          <cell r="A641" t="str">
            <v>D-TH2O</v>
          </cell>
          <cell r="B641" t="str">
            <v>VAR_fin</v>
          </cell>
          <cell r="C641" t="str">
            <v>H2</v>
          </cell>
          <cell r="D641">
            <v>5.0863116204568938E-3</v>
          </cell>
          <cell r="E641">
            <v>1.4987765967738181E-2</v>
          </cell>
          <cell r="F641">
            <v>1.5062098633716478E-2</v>
          </cell>
          <cell r="G641">
            <v>5.8447575401833519E-2</v>
          </cell>
          <cell r="H641">
            <v>1.3959777218236644</v>
          </cell>
          <cell r="I641">
            <v>3.1567495021509817</v>
          </cell>
        </row>
        <row r="642">
          <cell r="A642" t="str">
            <v>D-TH2O</v>
          </cell>
          <cell r="B642" t="str">
            <v>VAR_ncap</v>
          </cell>
          <cell r="C642" t="str">
            <v>-</v>
          </cell>
          <cell r="D642">
            <v>9.86532335587025E-4</v>
          </cell>
          <cell r="E642">
            <v>1.7689310489533601E-3</v>
          </cell>
          <cell r="F642">
            <v>4.8983415733595097E-6</v>
          </cell>
          <cell r="G642">
            <v>7.4466772678469699E-3</v>
          </cell>
          <cell r="H642">
            <v>9.2629426154631003E-2</v>
          </cell>
          <cell r="I642">
            <v>0.315749624404082</v>
          </cell>
        </row>
        <row r="643">
          <cell r="A643" t="str">
            <v>D-TH2O</v>
          </cell>
          <cell r="B643" t="str">
            <v>VAR_cap</v>
          </cell>
          <cell r="C643" t="str">
            <v>-</v>
          </cell>
          <cell r="D643">
            <v>9.86532335587025E-4</v>
          </cell>
          <cell r="E643">
            <v>2.7554633845403901E-3</v>
          </cell>
          <cell r="F643">
            <v>2.7603617261137501E-3</v>
          </cell>
          <cell r="G643">
            <v>1.02070389939607E-2</v>
          </cell>
          <cell r="H643">
            <v>0.24779259221344799</v>
          </cell>
          <cell r="I643">
            <v>0.56354221661753101</v>
          </cell>
        </row>
        <row r="644">
          <cell r="A644" t="str">
            <v>TFHGV-HYBDSL</v>
          </cell>
          <cell r="B644" t="str">
            <v>VAR_fout</v>
          </cell>
          <cell r="C644" t="str">
            <v>CO2_T</v>
          </cell>
          <cell r="E644">
            <v>386.435644069457</v>
          </cell>
          <cell r="F644">
            <v>542.25807868912398</v>
          </cell>
          <cell r="G644">
            <v>784.55761985931201</v>
          </cell>
          <cell r="H644">
            <v>790.61720463881898</v>
          </cell>
          <cell r="I644">
            <v>195.12017143201339</v>
          </cell>
        </row>
        <row r="645">
          <cell r="A645" t="str">
            <v>TFHGV-HYBDSL</v>
          </cell>
          <cell r="B645" t="str">
            <v>VAR_fout</v>
          </cell>
          <cell r="C645" t="str">
            <v>TFHGV</v>
          </cell>
          <cell r="E645">
            <v>0.86179288231947171</v>
          </cell>
          <cell r="F645">
            <v>1.2092936036473005</v>
          </cell>
          <cell r="G645">
            <v>1.749647536247295</v>
          </cell>
          <cell r="H645">
            <v>1.7631610594249119</v>
          </cell>
          <cell r="I645">
            <v>0.43513888410055995</v>
          </cell>
        </row>
        <row r="646">
          <cell r="A646" t="str">
            <v>TFHGV-HYBDSL</v>
          </cell>
          <cell r="B646" t="str">
            <v>VAR_fin</v>
          </cell>
          <cell r="C646" t="str">
            <v>TDSL</v>
          </cell>
          <cell r="E646">
            <v>5.2719733160908167</v>
          </cell>
          <cell r="F646">
            <v>7.3977909780235178</v>
          </cell>
          <cell r="G646">
            <v>10.703378169976968</v>
          </cell>
          <cell r="H646">
            <v>10.786046448005708</v>
          </cell>
          <cell r="I646">
            <v>2.6619395829742665</v>
          </cell>
        </row>
        <row r="647">
          <cell r="A647" t="str">
            <v>TFHGV-HYBDSL</v>
          </cell>
          <cell r="B647" t="str">
            <v>VAR_ncap</v>
          </cell>
          <cell r="C647" t="str">
            <v>-</v>
          </cell>
          <cell r="E647">
            <v>1.6212296656630699E-2</v>
          </cell>
          <cell r="F647">
            <v>6.5382867164716398E-3</v>
          </cell>
          <cell r="G647">
            <v>2.3209886200992399E-2</v>
          </cell>
          <cell r="H647">
            <v>1.2361523467284001E-2</v>
          </cell>
          <cell r="I647">
            <v>8.2399346822366899E-3</v>
          </cell>
        </row>
        <row r="648">
          <cell r="A648" t="str">
            <v>TFHGV-HYBDSL</v>
          </cell>
          <cell r="B648" t="str">
            <v>VAR_cap</v>
          </cell>
          <cell r="C648" t="str">
            <v>-</v>
          </cell>
          <cell r="E648">
            <v>1.6212296656630699E-2</v>
          </cell>
          <cell r="F648">
            <v>2.27505833731023E-2</v>
          </cell>
          <cell r="G648">
            <v>3.2915342184914299E-2</v>
          </cell>
          <cell r="H648">
            <v>3.52065549625536E-2</v>
          </cell>
          <cell r="I648">
            <v>1.04092415783907E-2</v>
          </cell>
        </row>
        <row r="649">
          <cell r="A649" t="str">
            <v>D-TKER</v>
          </cell>
          <cell r="B649" t="str">
            <v>VAR_fout</v>
          </cell>
          <cell r="C649" t="str">
            <v>CO2</v>
          </cell>
          <cell r="D649">
            <v>80.763254672403804</v>
          </cell>
          <cell r="E649">
            <v>102.299643522715</v>
          </cell>
          <cell r="F649">
            <v>134.604226798182</v>
          </cell>
          <cell r="G649">
            <v>186.47078608831501</v>
          </cell>
          <cell r="H649">
            <v>156.090007723242</v>
          </cell>
          <cell r="I649">
            <v>1.48457011431568E-5</v>
          </cell>
        </row>
        <row r="650">
          <cell r="A650" t="str">
            <v>D-TKER</v>
          </cell>
          <cell r="B650" t="str">
            <v>VAR_fout</v>
          </cell>
          <cell r="C650" t="str">
            <v>TKER</v>
          </cell>
          <cell r="D650">
            <v>1.0930817228491501</v>
          </cell>
          <cell r="E650">
            <v>1.3845636984571901</v>
          </cell>
          <cell r="F650">
            <v>1.82178666186924</v>
          </cell>
          <cell r="G650">
            <v>2.5237691193257099</v>
          </cell>
          <cell r="H650">
            <v>2.1125836898690298</v>
          </cell>
          <cell r="I650">
            <v>2.00927570939142E-7</v>
          </cell>
        </row>
        <row r="651">
          <cell r="A651" t="str">
            <v>D-TKER</v>
          </cell>
          <cell r="B651" t="str">
            <v>VAR_fin</v>
          </cell>
          <cell r="C651" t="str">
            <v>KER</v>
          </cell>
          <cell r="D651">
            <v>1.1093853663791744</v>
          </cell>
          <cell r="E651">
            <v>1.4052148835537817</v>
          </cell>
          <cell r="F651">
            <v>1.8489591593156731</v>
          </cell>
          <cell r="G651">
            <v>2.561411896817519</v>
          </cell>
          <cell r="H651">
            <v>2.1440935126819012</v>
          </cell>
          <cell r="I651">
            <v>2.0392446625215259E-7</v>
          </cell>
        </row>
        <row r="652">
          <cell r="A652" t="str">
            <v>T_B_u-BEVELC-S1</v>
          </cell>
          <cell r="B652" t="str">
            <v>VAR_fout</v>
          </cell>
          <cell r="C652" t="str">
            <v>TPBSu</v>
          </cell>
          <cell r="D652">
            <v>4.0080309204477314E-7</v>
          </cell>
          <cell r="E652">
            <v>6.427056429275218E-4</v>
          </cell>
          <cell r="F652">
            <v>2.8099015745282709E-3</v>
          </cell>
          <cell r="G652">
            <v>2.4148002682889091E-2</v>
          </cell>
          <cell r="H652">
            <v>6.1071370932391976E-2</v>
          </cell>
          <cell r="I652">
            <v>0.1004880585703699</v>
          </cell>
        </row>
        <row r="653">
          <cell r="A653" t="str">
            <v>T_B_u-BEVELC-S1</v>
          </cell>
          <cell r="B653" t="str">
            <v>VAR_fin</v>
          </cell>
          <cell r="C653" t="str">
            <v>T-ELC-Bus_u_BatSTGout_S1</v>
          </cell>
          <cell r="D653">
            <v>1.0583846608083351E-6</v>
          </cell>
          <cell r="E653">
            <v>1.6378235932360383E-3</v>
          </cell>
          <cell r="F653">
            <v>6.8828077605626661E-3</v>
          </cell>
          <cell r="G653">
            <v>5.3996468468134134E-2</v>
          </cell>
          <cell r="H653">
            <v>0.12876737812716232</v>
          </cell>
          <cell r="I653">
            <v>0.18768403200051978</v>
          </cell>
        </row>
        <row r="654">
          <cell r="A654" t="str">
            <v>T_B_u-BEVELC-S1</v>
          </cell>
          <cell r="B654" t="str">
            <v>VAR_ncap</v>
          </cell>
          <cell r="C654" t="str">
            <v>-</v>
          </cell>
          <cell r="E654">
            <v>1.21592868334447E-5</v>
          </cell>
          <cell r="F654">
            <v>4.1546186098032402E-5</v>
          </cell>
          <cell r="G654">
            <v>4.5448100555782201E-4</v>
          </cell>
          <cell r="H654">
            <v>1.6266977444920501E-4</v>
          </cell>
          <cell r="I654">
            <v>1.80778479926093E-3</v>
          </cell>
        </row>
        <row r="655">
          <cell r="A655" t="str">
            <v>T_B_u-BEVELC-S1</v>
          </cell>
          <cell r="B655" t="str">
            <v>VAR_cap</v>
          </cell>
          <cell r="C655" t="str">
            <v>-</v>
          </cell>
          <cell r="D655">
            <v>3.02390998593531E-8</v>
          </cell>
          <cell r="E655">
            <v>1.2200777691391254E-5</v>
          </cell>
          <cell r="F655">
            <v>5.3728480962459066E-5</v>
          </cell>
          <cell r="G655">
            <v>4.5614060422585528E-4</v>
          </cell>
          <cell r="H655">
            <v>1.1597560290359523E-3</v>
          </cell>
          <cell r="I655">
            <v>2.0642110261781844E-3</v>
          </cell>
        </row>
        <row r="656">
          <cell r="A656" t="str">
            <v>TPSHPH2OEXT</v>
          </cell>
          <cell r="B656" t="str">
            <v>VAR_fout</v>
          </cell>
          <cell r="C656" t="str">
            <v>TPSHP</v>
          </cell>
          <cell r="G656">
            <v>1.1410711861587899E-6</v>
          </cell>
        </row>
        <row r="657">
          <cell r="A657" t="str">
            <v>TPSHPH2OEXT</v>
          </cell>
          <cell r="B657" t="str">
            <v>VAR_fin</v>
          </cell>
          <cell r="C657" t="str">
            <v>TH2O</v>
          </cell>
          <cell r="G657">
            <v>6.3623363107034997E-7</v>
          </cell>
        </row>
        <row r="658">
          <cell r="A658" t="str">
            <v>TPSHPH2OEXT</v>
          </cell>
          <cell r="B658" t="str">
            <v>VAR_ncap</v>
          </cell>
          <cell r="C658" t="str">
            <v>-</v>
          </cell>
          <cell r="G658">
            <v>1.74404699483513E-6</v>
          </cell>
        </row>
        <row r="659">
          <cell r="A659" t="str">
            <v>TPSHPH2OEXT</v>
          </cell>
          <cell r="B659" t="str">
            <v>VAR_cap</v>
          </cell>
          <cell r="C659" t="str">
            <v>-</v>
          </cell>
          <cell r="G659">
            <v>1.74404699483513E-6</v>
          </cell>
          <cell r="H659">
            <v>-1.6331641352497061E-9</v>
          </cell>
          <cell r="I659">
            <v>-7.7413539378004946E-10</v>
          </cell>
        </row>
        <row r="660">
          <cell r="A660" t="str">
            <v>T_B_u-BEVELC-S2</v>
          </cell>
          <cell r="B660" t="str">
            <v>VAR_fout</v>
          </cell>
          <cell r="C660" t="str">
            <v>TPBSu</v>
          </cell>
          <cell r="D660">
            <v>3.7534131804226956E-4</v>
          </cell>
          <cell r="E660">
            <v>7.0296675533678169E-4</v>
          </cell>
          <cell r="F660">
            <v>7.9912122360399304E-4</v>
          </cell>
          <cell r="G660">
            <v>7.7468343621618456E-4</v>
          </cell>
          <cell r="H660">
            <v>3.9035255711467418E-2</v>
          </cell>
          <cell r="I660">
            <v>4.5376607768853786E-2</v>
          </cell>
        </row>
        <row r="661">
          <cell r="A661" t="str">
            <v>T_B_u-BEVELC-S2</v>
          </cell>
          <cell r="B661" t="str">
            <v>VAR_fin</v>
          </cell>
          <cell r="C661" t="str">
            <v>T-ELC-Bus_u_BatSTGout_S2</v>
          </cell>
          <cell r="D661">
            <v>1.3639812358578539E-3</v>
          </cell>
          <cell r="E661">
            <v>2.5283341714363934E-3</v>
          </cell>
          <cell r="F661">
            <v>2.8451776736302752E-3</v>
          </cell>
          <cell r="G661">
            <v>2.4593198075528221E-3</v>
          </cell>
          <cell r="H661">
            <v>0.11084252408787508</v>
          </cell>
          <cell r="I661">
            <v>0.1196159764263426</v>
          </cell>
        </row>
        <row r="662">
          <cell r="A662" t="str">
            <v>T_B_u-BEVELC-S2</v>
          </cell>
          <cell r="B662" t="str">
            <v>VAR_ncap</v>
          </cell>
          <cell r="C662" t="str">
            <v>-</v>
          </cell>
          <cell r="E662">
            <v>2.4739664555883202E-6</v>
          </cell>
          <cell r="F662">
            <v>2.1886642602430399E-6</v>
          </cell>
          <cell r="G662">
            <v>1.09736333873761E-5</v>
          </cell>
          <cell r="H662">
            <v>4.7618270683903599E-4</v>
          </cell>
          <cell r="I662">
            <v>5.7162130427593704E-4</v>
          </cell>
        </row>
        <row r="663">
          <cell r="A663" t="str">
            <v>T_B_u-BEVELC-S2</v>
          </cell>
          <cell r="B663" t="str">
            <v>VAR_cap</v>
          </cell>
          <cell r="C663" t="str">
            <v>-</v>
          </cell>
          <cell r="D663">
            <v>7.9226441631504902E-6</v>
          </cell>
          <cell r="E663">
            <v>1.334457123758552E-5</v>
          </cell>
          <cell r="F663">
            <v>1.5533235497828559E-5</v>
          </cell>
          <cell r="G663">
            <v>1.481381076988584E-5</v>
          </cell>
          <cell r="H663">
            <v>7.3645211819395773E-4</v>
          </cell>
          <cell r="I663">
            <v>8.5600150174449741E-4</v>
          </cell>
        </row>
        <row r="664">
          <cell r="A664" t="str">
            <v>TFHGV-ICEDSL</v>
          </cell>
          <cell r="B664" t="str">
            <v>VAR_fout</v>
          </cell>
          <cell r="C664" t="str">
            <v>CO2_T</v>
          </cell>
          <cell r="D664">
            <v>380.92032625049893</v>
          </cell>
          <cell r="E664">
            <v>0.19725443302516729</v>
          </cell>
          <cell r="F664">
            <v>0.27911805660750338</v>
          </cell>
          <cell r="G664">
            <v>0.20874536306771141</v>
          </cell>
          <cell r="H664">
            <v>5.9373983615437699E-2</v>
          </cell>
          <cell r="I664">
            <v>2.1094527734273838E-2</v>
          </cell>
        </row>
        <row r="665">
          <cell r="A665" t="str">
            <v>TFHGV-ICEDSL</v>
          </cell>
          <cell r="B665" t="str">
            <v>VAR_fout</v>
          </cell>
          <cell r="C665" t="str">
            <v>TFHGV</v>
          </cell>
          <cell r="D665">
            <v>0.61687014523667061</v>
          </cell>
          <cell r="E665">
            <v>3.1943785186404908E-4</v>
          </cell>
          <cell r="F665">
            <v>4.5200947350974347E-4</v>
          </cell>
          <cell r="G665">
            <v>3.3804649833356609E-4</v>
          </cell>
          <cell r="H665">
            <v>9.6151440004934094E-5</v>
          </cell>
          <cell r="I665">
            <v>3.4160908437800738E-5</v>
          </cell>
        </row>
        <row r="666">
          <cell r="A666" t="str">
            <v>TFHGV-ICEDSL</v>
          </cell>
          <cell r="B666" t="str">
            <v>VAR_fin</v>
          </cell>
          <cell r="C666" t="str">
            <v>TDSL</v>
          </cell>
          <cell r="D666">
            <v>5.1967302353410538</v>
          </cell>
          <cell r="E666">
            <v>2.6910563850636739E-3</v>
          </cell>
          <cell r="F666">
            <v>3.8078861747271875E-3</v>
          </cell>
          <cell r="G666">
            <v>2.8478221428064319E-3</v>
          </cell>
          <cell r="H666">
            <v>8.1001341903734882E-4</v>
          </cell>
          <cell r="I666">
            <v>2.8778346158627355E-4</v>
          </cell>
        </row>
        <row r="667">
          <cell r="A667" t="str">
            <v>TFHGV-ICEDSL</v>
          </cell>
          <cell r="B667" t="str">
            <v>VAR_ncap</v>
          </cell>
          <cell r="C667" t="str">
            <v>-</v>
          </cell>
          <cell r="E667">
            <v>4.5033704268431698E-7</v>
          </cell>
          <cell r="F667">
            <v>3.8535129326382702E-6</v>
          </cell>
          <cell r="G667">
            <v>2.9417857726459198E-6</v>
          </cell>
          <cell r="H667">
            <v>1.56254931355551E-6</v>
          </cell>
          <cell r="I667">
            <v>4.9381930115627902E-7</v>
          </cell>
        </row>
        <row r="668">
          <cell r="A668" t="str">
            <v>TFHGV-ICEDSL</v>
          </cell>
          <cell r="B668" t="str">
            <v>VAR_cap</v>
          </cell>
          <cell r="C668" t="str">
            <v>-</v>
          </cell>
          <cell r="D668">
            <v>1.1606722803734024E-2</v>
          </cell>
          <cell r="E668">
            <v>6.1142411981844613E-6</v>
          </cell>
          <cell r="F668">
            <v>9.4229774332231508E-6</v>
          </cell>
          <cell r="G668">
            <v>6.7755749635146131E-6</v>
          </cell>
          <cell r="H668">
            <v>2.2245832977427502E-6</v>
          </cell>
          <cell r="I668">
            <v>7.6802894938027997E-7</v>
          </cell>
        </row>
        <row r="669">
          <cell r="A669" t="str">
            <v>D-T-ELC-Bus_u_S1</v>
          </cell>
          <cell r="B669" t="str">
            <v>VAR_fout</v>
          </cell>
          <cell r="C669" t="str">
            <v>T-ELC-Bus_u_BatSTGin_S1</v>
          </cell>
          <cell r="D669">
            <v>6.7592269763316109E-6</v>
          </cell>
          <cell r="E669">
            <v>1.644085719917823E-3</v>
          </cell>
          <cell r="F669">
            <v>6.8889586149156398E-3</v>
          </cell>
          <cell r="G669">
            <v>5.4137383984979373E-2</v>
          </cell>
          <cell r="H669">
            <v>0.12901022172729573</v>
          </cell>
          <cell r="I669">
            <v>0.18784290011978222</v>
          </cell>
        </row>
        <row r="670">
          <cell r="A670" t="str">
            <v>D-T-ELC-Bus_u_S1</v>
          </cell>
          <cell r="B670" t="str">
            <v>VAR_fin</v>
          </cell>
          <cell r="C670" t="str">
            <v>TELC</v>
          </cell>
          <cell r="D670">
            <v>6.7592269763316109E-6</v>
          </cell>
          <cell r="E670">
            <v>1.644085719917823E-3</v>
          </cell>
          <cell r="F670">
            <v>6.8889586149156398E-3</v>
          </cell>
          <cell r="G670">
            <v>5.4137383984979373E-2</v>
          </cell>
          <cell r="H670">
            <v>0.12901022172729573</v>
          </cell>
          <cell r="I670">
            <v>0.18784290011978222</v>
          </cell>
        </row>
        <row r="671">
          <cell r="A671" t="str">
            <v>D-T-ELC-Bus_u_S1</v>
          </cell>
          <cell r="B671" t="str">
            <v>VAR_ncap</v>
          </cell>
          <cell r="C671" t="str">
            <v>-</v>
          </cell>
          <cell r="D671">
            <v>1.36823976893438E-4</v>
          </cell>
          <cell r="E671">
            <v>1.3667314554404001E-4</v>
          </cell>
          <cell r="F671">
            <v>4.8805532340876899E-4</v>
          </cell>
          <cell r="G671">
            <v>5.0174094408639899E-3</v>
          </cell>
          <cell r="H671">
            <v>7.6045260468620996E-3</v>
          </cell>
          <cell r="I671">
            <v>1.5138834263011601E-2</v>
          </cell>
        </row>
        <row r="672">
          <cell r="A672" t="str">
            <v>D-T-ELC-Bus_u_S1</v>
          </cell>
          <cell r="B672" t="str">
            <v>VAR_cap</v>
          </cell>
          <cell r="C672" t="str">
            <v>-</v>
          </cell>
          <cell r="D672">
            <v>1.36823976893438E-4</v>
          </cell>
          <cell r="E672">
            <v>2.73497122437478E-4</v>
          </cell>
          <cell r="F672">
            <v>7.6155244584624597E-4</v>
          </cell>
          <cell r="G672">
            <v>5.7241430028584003E-3</v>
          </cell>
          <cell r="H672">
            <v>1.36383745702834E-2</v>
          </cell>
          <cell r="I672">
            <v>1.98554605929105E-2</v>
          </cell>
        </row>
        <row r="673">
          <cell r="A673" t="str">
            <v>T-Plg-DSL-mix_S1</v>
          </cell>
          <cell r="B673" t="str">
            <v>VAR_fout</v>
          </cell>
          <cell r="C673" t="str">
            <v>CO2_T</v>
          </cell>
          <cell r="D673">
            <v>1.27784322837851E-3</v>
          </cell>
          <cell r="E673">
            <v>0.32236283608822702</v>
          </cell>
          <cell r="F673">
            <v>0.24940803698000302</v>
          </cell>
          <cell r="G673">
            <v>0.21876809965214142</v>
          </cell>
          <cell r="H673">
            <v>8.6163876837946324E-2</v>
          </cell>
          <cell r="I673">
            <v>3.8041578754742518E-2</v>
          </cell>
        </row>
        <row r="674">
          <cell r="A674" t="str">
            <v>T-Plg-DSL-mix_S1</v>
          </cell>
          <cell r="B674" t="str">
            <v>VAR_fout</v>
          </cell>
          <cell r="C674" t="str">
            <v>T-PEVmix-ELC_DSL_S1</v>
          </cell>
          <cell r="D674">
            <v>1.269833950781775E-5</v>
          </cell>
          <cell r="E674">
            <v>3.2034232732489625E-3</v>
          </cell>
          <cell r="F674">
            <v>2.4784479498077554E-3</v>
          </cell>
          <cell r="G674">
            <v>2.1739690293527333E-3</v>
          </cell>
          <cell r="H674">
            <v>9.0937964172851341E-4</v>
          </cell>
          <cell r="I674">
            <v>4.4455425498257851E-4</v>
          </cell>
        </row>
        <row r="675">
          <cell r="A675" t="str">
            <v>T-Plg-DSL-mix_S1</v>
          </cell>
          <cell r="B675" t="str">
            <v>VAR_fin</v>
          </cell>
          <cell r="C675" t="str">
            <v>TDSL</v>
          </cell>
          <cell r="D675">
            <v>1.7433059050184309E-5</v>
          </cell>
          <cell r="E675">
            <v>4.3978558811490756E-3</v>
          </cell>
          <cell r="F675">
            <v>3.4025653066849008E-3</v>
          </cell>
          <cell r="G675">
            <v>2.9845579761547192E-3</v>
          </cell>
          <cell r="H675">
            <v>1.1754962733689827E-3</v>
          </cell>
          <cell r="I675">
            <v>5.1898470333891522E-4</v>
          </cell>
        </row>
        <row r="676">
          <cell r="A676" t="str">
            <v>T_B_u-BEVELC-S3</v>
          </cell>
          <cell r="B676" t="str">
            <v>VAR_fout</v>
          </cell>
          <cell r="C676" t="str">
            <v>TPBSu</v>
          </cell>
          <cell r="D676">
            <v>9.0959968604831785E-4</v>
          </cell>
          <cell r="E676">
            <v>1.912241495405666E-3</v>
          </cell>
          <cell r="F676">
            <v>4.5536758181303133E-4</v>
          </cell>
          <cell r="G676">
            <v>2.1486183430889535E-4</v>
          </cell>
          <cell r="H676">
            <v>6.3009968918858697E-2</v>
          </cell>
          <cell r="I676">
            <v>0.18994364490102053</v>
          </cell>
        </row>
        <row r="677">
          <cell r="A677" t="str">
            <v>T_B_u-BEVELC-S3</v>
          </cell>
          <cell r="B677" t="str">
            <v>VAR_fin</v>
          </cell>
          <cell r="C677" t="str">
            <v>T-ELC-Bus_u_BatSTGout_S3</v>
          </cell>
          <cell r="D677">
            <v>4.971293993898054E-3</v>
          </cell>
          <cell r="E677">
            <v>1.0377062889690824E-2</v>
          </cell>
          <cell r="F677">
            <v>2.4495245088498254E-3</v>
          </cell>
          <cell r="G677">
            <v>1.0683952218958658E-3</v>
          </cell>
          <cell r="H677">
            <v>0.26365217104149768</v>
          </cell>
          <cell r="I677">
            <v>0.73246439070235081</v>
          </cell>
        </row>
        <row r="678">
          <cell r="A678" t="str">
            <v>T_B_u-BEVELC-S3</v>
          </cell>
          <cell r="B678" t="str">
            <v>VAR_ncap</v>
          </cell>
          <cell r="C678" t="str">
            <v>-</v>
          </cell>
          <cell r="E678">
            <v>7.8337861749105097E-7</v>
          </cell>
          <cell r="F678">
            <v>7.1204247050095395E-7</v>
          </cell>
          <cell r="G678">
            <v>1.8816668559044599E-6</v>
          </cell>
          <cell r="H678">
            <v>1.1794925117119099E-3</v>
          </cell>
          <cell r="I678">
            <v>3.17794173293486E-3</v>
          </cell>
        </row>
        <row r="679">
          <cell r="A679" t="str">
            <v>T_B_u-BEVELC-S3</v>
          </cell>
          <cell r="B679" t="str">
            <v>VAR_cap</v>
          </cell>
          <cell r="C679" t="str">
            <v>-</v>
          </cell>
          <cell r="D679">
            <v>2.2437678401002599E-5</v>
          </cell>
          <cell r="E679">
            <v>3.6106493568443152E-5</v>
          </cell>
          <cell r="F679">
            <v>8.9415411506235063E-6</v>
          </cell>
          <cell r="G679">
            <v>4.1109183757835692E-6</v>
          </cell>
          <cell r="H679">
            <v>1.1883213897116399E-3</v>
          </cell>
          <cell r="I679">
            <v>3.5819429785720401E-3</v>
          </cell>
        </row>
        <row r="680">
          <cell r="A680" t="str">
            <v>D-T-ELC-Bus_u_S2</v>
          </cell>
          <cell r="B680" t="str">
            <v>VAR_fout</v>
          </cell>
          <cell r="C680" t="str">
            <v>T-ELC-Bus_u_BatSTGin_S2</v>
          </cell>
          <cell r="D680">
            <v>1.3584833830479785E-3</v>
          </cell>
          <cell r="E680">
            <v>2.5205921247326538E-3</v>
          </cell>
          <cell r="F680">
            <v>2.8366454301504218E-3</v>
          </cell>
          <cell r="G680">
            <v>2.5972664561595849E-3</v>
          </cell>
          <cell r="H680">
            <v>0.11102028530642219</v>
          </cell>
          <cell r="I680">
            <v>0.11974734927339541</v>
          </cell>
        </row>
        <row r="681">
          <cell r="A681" t="str">
            <v>D-T-ELC-Bus_u_S2</v>
          </cell>
          <cell r="B681" t="str">
            <v>VAR_fin</v>
          </cell>
          <cell r="C681" t="str">
            <v>TELC</v>
          </cell>
          <cell r="D681">
            <v>1.3584833830479785E-3</v>
          </cell>
          <cell r="E681">
            <v>2.5205921247326538E-3</v>
          </cell>
          <cell r="F681">
            <v>2.8366454301504218E-3</v>
          </cell>
          <cell r="G681">
            <v>2.5972664561595849E-3</v>
          </cell>
          <cell r="H681">
            <v>0.11102028530642219</v>
          </cell>
          <cell r="I681">
            <v>0.11974734927339541</v>
          </cell>
        </row>
        <row r="682">
          <cell r="A682" t="str">
            <v>D-T-ELC-Bus_u_S2</v>
          </cell>
          <cell r="B682" t="str">
            <v>VAR_ncap</v>
          </cell>
          <cell r="C682" t="str">
            <v>-</v>
          </cell>
          <cell r="D682">
            <v>1.6760102410890299E-4</v>
          </cell>
          <cell r="E682">
            <v>1.2122773234609599E-4</v>
          </cell>
          <cell r="F682">
            <v>8.2332887534918006E-5</v>
          </cell>
          <cell r="G682">
            <v>1.180484749936E-4</v>
          </cell>
          <cell r="H682">
            <v>7.52939088633915E-3</v>
          </cell>
          <cell r="I682">
            <v>8.1473421295211595E-3</v>
          </cell>
        </row>
        <row r="683">
          <cell r="A683" t="str">
            <v>D-T-ELC-Bus_u_S2</v>
          </cell>
          <cell r="B683" t="str">
            <v>VAR_cap</v>
          </cell>
          <cell r="C683" t="str">
            <v>-</v>
          </cell>
          <cell r="D683">
            <v>1.6760102410890299E-4</v>
          </cell>
          <cell r="E683">
            <v>2.8882875645500002E-4</v>
          </cell>
          <cell r="F683">
            <v>3.7116164398991798E-4</v>
          </cell>
          <cell r="G683">
            <v>4.2818010016097702E-4</v>
          </cell>
          <cell r="H683">
            <v>1.1736323851888201E-2</v>
          </cell>
          <cell r="I683">
            <v>1.2657971131403999E-2</v>
          </cell>
        </row>
        <row r="684">
          <cell r="A684" t="str">
            <v>T-Plg-DSL-mix_S2</v>
          </cell>
          <cell r="B684" t="str">
            <v>VAR_fout</v>
          </cell>
          <cell r="C684" t="str">
            <v>CO2_T</v>
          </cell>
          <cell r="D684">
            <v>3.0903229118181802E-4</v>
          </cell>
          <cell r="E684">
            <v>6.6926384454388199E-2</v>
          </cell>
          <cell r="F684">
            <v>0.28266269760290597</v>
          </cell>
          <cell r="G684">
            <v>0.4043894425385044</v>
          </cell>
          <cell r="H684">
            <v>6.2951907346452991</v>
          </cell>
          <cell r="I684">
            <v>2.0436149933609933</v>
          </cell>
        </row>
        <row r="685">
          <cell r="A685" t="str">
            <v>T-Plg-DSL-mix_S2</v>
          </cell>
          <cell r="B685" t="str">
            <v>VAR_fout</v>
          </cell>
          <cell r="C685" t="str">
            <v>T-PEVmix-ELC_DSL_S2</v>
          </cell>
          <cell r="D685">
            <v>2.5107252935837536E-6</v>
          </cell>
          <cell r="E685">
            <v>5.4374177408820124E-4</v>
          </cell>
          <cell r="F685">
            <v>2.2964861753126324E-3</v>
          </cell>
          <cell r="G685">
            <v>3.2854521382113611E-3</v>
          </cell>
          <cell r="H685">
            <v>5.5363344482643892E-2</v>
          </cell>
          <cell r="I685">
            <v>2.0731369733583815E-2</v>
          </cell>
        </row>
        <row r="686">
          <cell r="A686" t="str">
            <v>T-Plg-DSL-mix_S2</v>
          </cell>
          <cell r="B686" t="str">
            <v>VAR_fin</v>
          </cell>
          <cell r="C686" t="str">
            <v>TDSL</v>
          </cell>
          <cell r="D686">
            <v>4.2159930584149741E-6</v>
          </cell>
          <cell r="E686">
            <v>9.1304753689479029E-4</v>
          </cell>
          <cell r="F686">
            <v>3.8562441692074445E-3</v>
          </cell>
          <cell r="G686">
            <v>5.5169091751501335E-3</v>
          </cell>
          <cell r="H686">
            <v>8.5882547539499282E-2</v>
          </cell>
          <cell r="I686">
            <v>2.7880149977639667E-2</v>
          </cell>
        </row>
        <row r="687">
          <cell r="A687" t="str">
            <v>T_B_u-BEVELC-S4</v>
          </cell>
          <cell r="B687" t="str">
            <v>VAR_fout</v>
          </cell>
          <cell r="C687" t="str">
            <v>TPBSu</v>
          </cell>
          <cell r="D687">
            <v>2.4382961044598555E-5</v>
          </cell>
          <cell r="E687">
            <v>1.2678977658666534E-5</v>
          </cell>
          <cell r="F687">
            <v>3.8563189500934865E-5</v>
          </cell>
          <cell r="G687">
            <v>1.3929642785142275E-5</v>
          </cell>
          <cell r="H687">
            <v>2.188976965054393E-5</v>
          </cell>
          <cell r="I687">
            <v>1.0522946726492371E-5</v>
          </cell>
        </row>
        <row r="688">
          <cell r="A688" t="str">
            <v>T_B_u-BEVELC-S4</v>
          </cell>
          <cell r="B688" t="str">
            <v>VAR_fin</v>
          </cell>
          <cell r="C688" t="str">
            <v>T-ELC-Bus_u_BatSTGout_S4</v>
          </cell>
          <cell r="D688">
            <v>1.9988146085733556E-4</v>
          </cell>
          <cell r="E688">
            <v>1.0178879865417088E-4</v>
          </cell>
          <cell r="F688">
            <v>3.0309122993883508E-4</v>
          </cell>
          <cell r="G688">
            <v>9.9451257756303003E-5</v>
          </cell>
          <cell r="H688">
            <v>1.3925984806082933E-4</v>
          </cell>
          <cell r="I688">
            <v>6.1667930391073867E-5</v>
          </cell>
        </row>
        <row r="689">
          <cell r="A689" t="str">
            <v>T_B_u-BEVELC-S4</v>
          </cell>
          <cell r="B689" t="str">
            <v>VAR_ncap</v>
          </cell>
          <cell r="C689" t="str">
            <v>-</v>
          </cell>
          <cell r="E689">
            <v>1.86097541291575E-7</v>
          </cell>
          <cell r="F689">
            <v>2.46917887167215E-7</v>
          </cell>
          <cell r="G689">
            <v>2.22353847847724E-7</v>
          </cell>
          <cell r="H689">
            <v>3.7210363407963899E-7</v>
          </cell>
          <cell r="I689">
            <v>1.62829619569385E-7</v>
          </cell>
        </row>
        <row r="690">
          <cell r="A690" t="str">
            <v>T_B_u-BEVELC-S4</v>
          </cell>
          <cell r="B690" t="str">
            <v>VAR_cap</v>
          </cell>
          <cell r="C690" t="str">
            <v>-</v>
          </cell>
          <cell r="D690">
            <v>4.2334739803094299E-7</v>
          </cell>
          <cell r="E690">
            <v>5.0312832076953094E-7</v>
          </cell>
          <cell r="F690">
            <v>6.9369853489719E-7</v>
          </cell>
          <cell r="G690">
            <v>3.370289267473078E-7</v>
          </cell>
          <cell r="H690">
            <v>5.0278771869901997E-7</v>
          </cell>
          <cell r="I690">
            <v>2.2812957888501999E-7</v>
          </cell>
        </row>
        <row r="691">
          <cell r="A691" t="str">
            <v>D-TBDS1</v>
          </cell>
          <cell r="B691" t="str">
            <v>VAR_fout</v>
          </cell>
          <cell r="C691" t="str">
            <v>TDSL</v>
          </cell>
          <cell r="D691">
            <v>2.9709357828535641</v>
          </cell>
          <cell r="E691">
            <v>2.9709305359835461</v>
          </cell>
          <cell r="F691">
            <v>2.970929934302418</v>
          </cell>
          <cell r="G691">
            <v>2.9442092508297502</v>
          </cell>
          <cell r="H691">
            <v>2.962931271683467</v>
          </cell>
          <cell r="I691">
            <v>14.385495539042108</v>
          </cell>
        </row>
        <row r="692">
          <cell r="A692" t="str">
            <v>D-TBDS1</v>
          </cell>
          <cell r="B692" t="str">
            <v>VAR_fout</v>
          </cell>
          <cell r="C692" t="str">
            <v>TKER</v>
          </cell>
          <cell r="G692">
            <v>2.6723121434239199E-2</v>
          </cell>
          <cell r="H692">
            <v>8.0513036264165602E-3</v>
          </cell>
          <cell r="I692">
            <v>1.69077561413539</v>
          </cell>
        </row>
        <row r="693">
          <cell r="A693" t="str">
            <v>D-TBDS1</v>
          </cell>
          <cell r="B693" t="str">
            <v>VAR_fin</v>
          </cell>
          <cell r="C693" t="str">
            <v>BDS</v>
          </cell>
          <cell r="D693">
            <v>3.0152481859811027</v>
          </cell>
          <cell r="E693">
            <v>3.0152428608524349</v>
          </cell>
          <cell r="F693">
            <v>3.0152422501970517</v>
          </cell>
          <cell r="G693">
            <v>3.015244092164751</v>
          </cell>
          <cell r="H693">
            <v>3.0152956763610219</v>
          </cell>
          <cell r="I693">
            <v>16.316052953089546</v>
          </cell>
        </row>
        <row r="694">
          <cell r="A694" t="str">
            <v>D-T-ELC-Bus_u_S3</v>
          </cell>
          <cell r="B694" t="str">
            <v>VAR_fout</v>
          </cell>
          <cell r="C694" t="str">
            <v>T-ELC-Bus_u_BatSTGin_S3</v>
          </cell>
          <cell r="D694">
            <v>4.9629680248056609E-3</v>
          </cell>
          <cell r="E694">
            <v>1.0364874034077712E-2</v>
          </cell>
          <cell r="F694">
            <v>2.4358005525729476E-3</v>
          </cell>
          <cell r="G694">
            <v>1.1706193617791109E-3</v>
          </cell>
          <cell r="H694">
            <v>0.2637554992565006</v>
          </cell>
          <cell r="I694">
            <v>0.73259898094219922</v>
          </cell>
        </row>
        <row r="695">
          <cell r="A695" t="str">
            <v>D-T-ELC-Bus_u_S3</v>
          </cell>
          <cell r="B695" t="str">
            <v>VAR_fin</v>
          </cell>
          <cell r="C695" t="str">
            <v>TELC</v>
          </cell>
          <cell r="D695">
            <v>4.9629680248056609E-3</v>
          </cell>
          <cell r="E695">
            <v>1.0364874034077712E-2</v>
          </cell>
          <cell r="F695">
            <v>2.4358005525729476E-3</v>
          </cell>
          <cell r="G695">
            <v>1.1706193617791109E-3</v>
          </cell>
          <cell r="H695">
            <v>0.2637554992565006</v>
          </cell>
          <cell r="I695">
            <v>0.73259898094219922</v>
          </cell>
        </row>
        <row r="696">
          <cell r="A696" t="str">
            <v>D-T-ELC-Bus_u_S3</v>
          </cell>
          <cell r="B696" t="str">
            <v>VAR_ncap</v>
          </cell>
          <cell r="C696" t="str">
            <v>-</v>
          </cell>
          <cell r="D696">
            <v>5.8049318251120403E-4</v>
          </cell>
          <cell r="E696">
            <v>5.1742007355472404E-4</v>
          </cell>
          <cell r="F696">
            <v>4.6707004169042497E-5</v>
          </cell>
          <cell r="G696">
            <v>6.1034610832601899E-5</v>
          </cell>
          <cell r="H696">
            <v>2.76610982047715E-2</v>
          </cell>
          <cell r="I696">
            <v>6.7960812588254899E-2</v>
          </cell>
        </row>
        <row r="697">
          <cell r="A697" t="str">
            <v>D-T-ELC-Bus_u_S3</v>
          </cell>
          <cell r="B697" t="str">
            <v>VAR_cap</v>
          </cell>
          <cell r="C697" t="str">
            <v>-</v>
          </cell>
          <cell r="D697">
            <v>5.8049318251120403E-4</v>
          </cell>
          <cell r="E697">
            <v>1.09791325606593E-3</v>
          </cell>
          <cell r="F697">
            <v>1.1446202602349699E-3</v>
          </cell>
          <cell r="G697">
            <v>6.7542179293326901E-4</v>
          </cell>
          <cell r="H697">
            <v>2.78793306206132E-2</v>
          </cell>
          <cell r="I697">
            <v>7.7435326431670906E-2</v>
          </cell>
        </row>
        <row r="698">
          <cell r="A698" t="str">
            <v>T-Plg-DSL-mix_S3</v>
          </cell>
          <cell r="B698" t="str">
            <v>VAR_fout</v>
          </cell>
          <cell r="C698" t="str">
            <v>CO2_T</v>
          </cell>
          <cell r="D698">
            <v>6.9666357776907804E-3</v>
          </cell>
          <cell r="E698">
            <v>0.31274716903941702</v>
          </cell>
          <cell r="F698">
            <v>72.497412440813804</v>
          </cell>
          <cell r="G698">
            <v>332.70935750870535</v>
          </cell>
          <cell r="H698">
            <v>464.3626209320613</v>
          </cell>
          <cell r="I698">
            <v>233.90493492734757</v>
          </cell>
        </row>
        <row r="699">
          <cell r="A699" t="str">
            <v>T-Plg-DSL-mix_S3</v>
          </cell>
          <cell r="B699" t="str">
            <v>VAR_fout</v>
          </cell>
          <cell r="C699" t="str">
            <v>T-PEVmix-ELC_DSL_S3</v>
          </cell>
          <cell r="D699">
            <v>5.261406002404225E-5</v>
          </cell>
          <cell r="E699">
            <v>2.3619576003790265E-3</v>
          </cell>
          <cell r="F699">
            <v>0.54752154863090585</v>
          </cell>
          <cell r="G699">
            <v>2.5127178548045173</v>
          </cell>
          <cell r="H699">
            <v>3.8220229793211029</v>
          </cell>
          <cell r="I699">
            <v>2.2124882586424852</v>
          </cell>
        </row>
        <row r="700">
          <cell r="A700" t="str">
            <v>T-Plg-DSL-mix_S3</v>
          </cell>
          <cell r="B700" t="str">
            <v>VAR_fin</v>
          </cell>
          <cell r="C700" t="str">
            <v>TDSL</v>
          </cell>
          <cell r="D700">
            <v>9.504278005035168E-5</v>
          </cell>
          <cell r="E700">
            <v>4.2666735203194597E-3</v>
          </cell>
          <cell r="F700">
            <v>0.98905064721437652</v>
          </cell>
          <cell r="G700">
            <v>4.5390089701051286</v>
          </cell>
          <cell r="H700">
            <v>6.3350971477770974</v>
          </cell>
          <cell r="I700">
            <v>3.1910632322966892</v>
          </cell>
        </row>
        <row r="701">
          <cell r="A701" t="str">
            <v>D-T-ELC-Bus_u_S4</v>
          </cell>
          <cell r="B701" t="str">
            <v>VAR_fout</v>
          </cell>
          <cell r="C701" t="str">
            <v>T-ELC-Bus_u_BatSTGin_S4</v>
          </cell>
          <cell r="D701">
            <v>1.8913294606415709E-4</v>
          </cell>
          <cell r="E701">
            <v>1.2684435604153407E-4</v>
          </cell>
          <cell r="F701">
            <v>2.9789467199429402E-4</v>
          </cell>
          <cell r="G701">
            <v>2.512666945729438E-4</v>
          </cell>
          <cell r="H701">
            <v>3.2195763561503179E-4</v>
          </cell>
          <cell r="I701">
            <v>1.9587058061520932E-4</v>
          </cell>
        </row>
        <row r="702">
          <cell r="A702" t="str">
            <v>D-T-ELC-Bus_u_S4</v>
          </cell>
          <cell r="B702" t="str">
            <v>VAR_fin</v>
          </cell>
          <cell r="C702" t="str">
            <v>TELC</v>
          </cell>
          <cell r="D702">
            <v>1.8913294606415709E-4</v>
          </cell>
          <cell r="E702">
            <v>1.2684435604153407E-4</v>
          </cell>
          <cell r="F702">
            <v>2.9789467199429402E-4</v>
          </cell>
          <cell r="G702">
            <v>2.512666945729438E-4</v>
          </cell>
          <cell r="H702">
            <v>3.2195763561503179E-4</v>
          </cell>
          <cell r="I702">
            <v>1.9587058061520932E-4</v>
          </cell>
        </row>
        <row r="703">
          <cell r="A703" t="str">
            <v>D-T-ELC-Bus_u_S4</v>
          </cell>
          <cell r="B703" t="str">
            <v>VAR_ncap</v>
          </cell>
          <cell r="C703" t="str">
            <v>-</v>
          </cell>
          <cell r="D703">
            <v>7.2163068426957101E-5</v>
          </cell>
          <cell r="E703">
            <v>5.4889410687053303E-5</v>
          </cell>
          <cell r="F703">
            <v>3.9690320498953401E-5</v>
          </cell>
          <cell r="G703">
            <v>4.92925353248565E-5</v>
          </cell>
          <cell r="H703">
            <v>6.4515129229280897E-5</v>
          </cell>
          <cell r="I703">
            <v>2.40369051741734E-5</v>
          </cell>
        </row>
        <row r="704">
          <cell r="A704" t="str">
            <v>D-T-ELC-Bus_u_S4</v>
          </cell>
          <cell r="B704" t="str">
            <v>VAR_cap</v>
          </cell>
          <cell r="C704" t="str">
            <v>-</v>
          </cell>
          <cell r="D704">
            <v>7.2163068426957101E-5</v>
          </cell>
          <cell r="E704">
            <v>1.2705247911401E-4</v>
          </cell>
          <cell r="F704">
            <v>1.66742799612964E-4</v>
          </cell>
          <cell r="G704">
            <v>1.06084220512121E-4</v>
          </cell>
          <cell r="H704">
            <v>1.02005847300281E-4</v>
          </cell>
          <cell r="I704">
            <v>3.5358577224851097E-5</v>
          </cell>
        </row>
        <row r="705">
          <cell r="A705" t="str">
            <v>T_C-FC-H2O-S1</v>
          </cell>
          <cell r="B705" t="str">
            <v>VAR_fout</v>
          </cell>
          <cell r="C705" t="str">
            <v>TPCAR</v>
          </cell>
          <cell r="E705">
            <v>5.9616993193594811E-5</v>
          </cell>
          <cell r="F705">
            <v>1.3960088970498834E-4</v>
          </cell>
          <cell r="G705">
            <v>2.0406249081793802E-4</v>
          </cell>
          <cell r="H705">
            <v>6.8145394464016313E-4</v>
          </cell>
          <cell r="I705">
            <v>4.03493410090924E-4</v>
          </cell>
        </row>
        <row r="706">
          <cell r="A706" t="str">
            <v>T_C-FC-H2O-S1</v>
          </cell>
          <cell r="B706" t="str">
            <v>VAR_fin</v>
          </cell>
          <cell r="C706" t="str">
            <v>TH2O</v>
          </cell>
          <cell r="E706">
            <v>5.436680866060304E-5</v>
          </cell>
          <cell r="F706">
            <v>1.273069045061547E-4</v>
          </cell>
          <cell r="G706">
            <v>1.8609167954979758E-4</v>
          </cell>
          <cell r="H706">
            <v>5.7026181490002752E-4</v>
          </cell>
          <cell r="I706">
            <v>3.1804922508284807E-4</v>
          </cell>
        </row>
        <row r="707">
          <cell r="A707" t="str">
            <v>T_C-FC-H2O-S1</v>
          </cell>
          <cell r="B707" t="str">
            <v>VAR_ncap</v>
          </cell>
          <cell r="C707" t="str">
            <v>-</v>
          </cell>
          <cell r="E707">
            <v>6.6474774330853302E-6</v>
          </cell>
          <cell r="F707">
            <v>1.2673203240123301E-5</v>
          </cell>
          <cell r="G707">
            <v>1.2804559363600601E-5</v>
          </cell>
          <cell r="H707">
            <v>5.21443062734791E-5</v>
          </cell>
          <cell r="I707">
            <v>2.3456048364736898E-5</v>
          </cell>
        </row>
        <row r="708">
          <cell r="A708" t="str">
            <v>T_C-FC-H2O-S1</v>
          </cell>
          <cell r="B708" t="str">
            <v>VAR_cap</v>
          </cell>
          <cell r="C708" t="str">
            <v>-</v>
          </cell>
          <cell r="E708">
            <v>6.5589785627948101E-6</v>
          </cell>
          <cell r="F708">
            <v>1.8688034244673999E-5</v>
          </cell>
          <cell r="G708">
            <v>2.8090166497543184E-5</v>
          </cell>
          <cell r="H708">
            <v>9.9746141619685559E-5</v>
          </cell>
          <cell r="I708">
            <v>5.9196445738893041E-5</v>
          </cell>
        </row>
        <row r="709">
          <cell r="A709" t="str">
            <v>T_B_c-ICEDSL-S1</v>
          </cell>
          <cell r="B709" t="str">
            <v>VAR_fout</v>
          </cell>
          <cell r="C709" t="str">
            <v>CO2_T</v>
          </cell>
          <cell r="D709">
            <v>8.3054093661143593</v>
          </cell>
          <cell r="E709">
            <v>1.1163133878255691</v>
          </cell>
          <cell r="F709">
            <v>6.1506774360882641</v>
          </cell>
          <cell r="G709">
            <v>22.432148404398298</v>
          </cell>
          <cell r="H709">
            <v>13.7047725946456</v>
          </cell>
          <cell r="I709">
            <v>2.8719490456850561E-2</v>
          </cell>
        </row>
        <row r="710">
          <cell r="A710" t="str">
            <v>T_B_c-ICEDSL-S1</v>
          </cell>
          <cell r="B710" t="str">
            <v>VAR_fout</v>
          </cell>
          <cell r="C710" t="str">
            <v>TPBSc</v>
          </cell>
          <cell r="D710">
            <v>1.4040919703671361E-2</v>
          </cell>
          <cell r="E710">
            <v>1.9112019293937963E-3</v>
          </cell>
          <cell r="F710">
            <v>1.1188137672076739E-2</v>
          </cell>
          <cell r="G710">
            <v>4.4032643829879252E-2</v>
          </cell>
          <cell r="H710">
            <v>2.9470487031993516E-2</v>
          </cell>
          <cell r="I710">
            <v>6.4370820814613336E-5</v>
          </cell>
        </row>
        <row r="711">
          <cell r="A711" t="str">
            <v>T_B_c-ICEDSL-S1</v>
          </cell>
          <cell r="B711" t="str">
            <v>VAR_fin</v>
          </cell>
          <cell r="C711" t="str">
            <v>TDSL</v>
          </cell>
          <cell r="D711">
            <v>0.11330708548587116</v>
          </cell>
          <cell r="E711">
            <v>1.5229377732954531E-2</v>
          </cell>
          <cell r="F711">
            <v>8.3911015499157748E-2</v>
          </cell>
          <cell r="G711">
            <v>0.30603203825918512</v>
          </cell>
          <cell r="H711">
            <v>0.18696824822163172</v>
          </cell>
          <cell r="I711">
            <v>3.9180750964325483E-4</v>
          </cell>
        </row>
        <row r="712">
          <cell r="A712" t="str">
            <v>T_B_c-ICEDSL-S1</v>
          </cell>
          <cell r="B712" t="str">
            <v>VAR_ncap</v>
          </cell>
          <cell r="C712" t="str">
            <v>-</v>
          </cell>
          <cell r="E712">
            <v>3.47824943727083E-6</v>
          </cell>
          <cell r="F712">
            <v>1.95864344082562E-4</v>
          </cell>
          <cell r="G712">
            <v>7.5175543127035005E-4</v>
          </cell>
          <cell r="H712">
            <v>3.70067184027633E-4</v>
          </cell>
          <cell r="I712">
            <v>5.0531261307395102E-7</v>
          </cell>
        </row>
        <row r="713">
          <cell r="A713" t="str">
            <v>T_B_c-ICEDSL-S1</v>
          </cell>
          <cell r="B713" t="str">
            <v>VAR_cap</v>
          </cell>
          <cell r="C713" t="str">
            <v>-</v>
          </cell>
          <cell r="D713">
            <v>3.05805288461538E-4</v>
          </cell>
          <cell r="E713">
            <v>4.9484125431312773E-5</v>
          </cell>
          <cell r="F713">
            <v>2.45346118109695E-4</v>
          </cell>
          <cell r="G713">
            <v>9.8517268684444209E-4</v>
          </cell>
          <cell r="H713">
            <v>6.5635740795601304E-4</v>
          </cell>
          <cell r="I713">
            <v>1.7155622661399852E-6</v>
          </cell>
        </row>
        <row r="714">
          <cell r="A714" t="str">
            <v>T-Plg-DSL-mix_S4</v>
          </cell>
          <cell r="B714" t="str">
            <v>VAR_fout</v>
          </cell>
          <cell r="C714" t="str">
            <v>CO2_T</v>
          </cell>
          <cell r="D714">
            <v>0.418382091084676</v>
          </cell>
          <cell r="E714">
            <v>58.246137126569799</v>
          </cell>
          <cell r="F714">
            <v>53.149653320541681</v>
          </cell>
          <cell r="G714">
            <v>37.911111820883349</v>
          </cell>
          <cell r="H714">
            <v>1.1728852937551955</v>
          </cell>
          <cell r="I714">
            <v>0.39901065121863721</v>
          </cell>
        </row>
        <row r="715">
          <cell r="A715" t="str">
            <v>T-Plg-DSL-mix_S4</v>
          </cell>
          <cell r="B715" t="str">
            <v>VAR_fout</v>
          </cell>
          <cell r="C715" t="str">
            <v>T-PEVmix-ELC_DSL_S4</v>
          </cell>
          <cell r="D715">
            <v>3.0080044081283517E-3</v>
          </cell>
          <cell r="E715">
            <v>0.4187670575930808</v>
          </cell>
          <cell r="F715">
            <v>0.38212532248739572</v>
          </cell>
          <cell r="G715">
            <v>0.27256613967060078</v>
          </cell>
          <cell r="H715">
            <v>9.0264311425264521E-3</v>
          </cell>
          <cell r="I715">
            <v>3.5114576748574624E-3</v>
          </cell>
        </row>
        <row r="716">
          <cell r="A716" t="str">
            <v>T-Plg-DSL-mix_S4</v>
          </cell>
          <cell r="B716" t="str">
            <v>VAR_fin</v>
          </cell>
          <cell r="C716" t="str">
            <v>TDSL</v>
          </cell>
          <cell r="D716">
            <v>5.7078047896954535E-3</v>
          </cell>
          <cell r="E716">
            <v>0.79462670022605453</v>
          </cell>
          <cell r="F716">
            <v>0.72509758963904047</v>
          </cell>
          <cell r="G716">
            <v>0.5172047997392003</v>
          </cell>
          <cell r="H716">
            <v>1.6001163625582467E-2</v>
          </cell>
          <cell r="I716">
            <v>5.4435286660114175E-3</v>
          </cell>
        </row>
        <row r="717">
          <cell r="A717" t="str">
            <v>T_C-FC-H2O-S2</v>
          </cell>
          <cell r="B717" t="str">
            <v>VAR_fout</v>
          </cell>
          <cell r="C717" t="str">
            <v>TPCAR</v>
          </cell>
          <cell r="D717">
            <v>7.5468252688132073E-5</v>
          </cell>
          <cell r="E717">
            <v>1.361294684384062E-4</v>
          </cell>
          <cell r="F717">
            <v>2.1306469418978964E-4</v>
          </cell>
          <cell r="G717">
            <v>2.6793672059891417E-4</v>
          </cell>
          <cell r="H717">
            <v>4.6147267680350846E-4</v>
          </cell>
          <cell r="I717">
            <v>3.1300274900399527E-4</v>
          </cell>
        </row>
        <row r="718">
          <cell r="A718" t="str">
            <v>T_C-FC-H2O-S2</v>
          </cell>
          <cell r="B718" t="str">
            <v>VAR_fin</v>
          </cell>
          <cell r="C718" t="str">
            <v>TH2O</v>
          </cell>
          <cell r="D718">
            <v>8.465357172110716E-5</v>
          </cell>
          <cell r="E718">
            <v>1.5269792673521128E-4</v>
          </cell>
          <cell r="F718">
            <v>2.3899701832725119E-4</v>
          </cell>
          <cell r="G718">
            <v>3.0054757578222455E-4</v>
          </cell>
          <cell r="H718">
            <v>4.7430343728903666E-4</v>
          </cell>
          <cell r="I718">
            <v>2.9729920240743776E-4</v>
          </cell>
        </row>
        <row r="719">
          <cell r="A719" t="str">
            <v>T_C-FC-H2O-S2</v>
          </cell>
          <cell r="B719" t="str">
            <v>VAR_ncap</v>
          </cell>
          <cell r="C719" t="str">
            <v>-</v>
          </cell>
          <cell r="E719">
            <v>4.2018558239073204E-6</v>
          </cell>
          <cell r="F719">
            <v>7.9498280427885906E-6</v>
          </cell>
          <cell r="G719">
            <v>7.8033980394352706E-6</v>
          </cell>
          <cell r="H719">
            <v>2.2209690527373898E-5</v>
          </cell>
          <cell r="I719">
            <v>1.5415002303880001E-5</v>
          </cell>
        </row>
        <row r="720">
          <cell r="A720" t="str">
            <v>T_C-FC-H2O-S2</v>
          </cell>
          <cell r="B720" t="str">
            <v>VAR_cap</v>
          </cell>
          <cell r="C720" t="str">
            <v>-</v>
          </cell>
          <cell r="D720">
            <v>6.33333333333333E-6</v>
          </cell>
          <cell r="E720">
            <v>1.0479249216521381E-5</v>
          </cell>
          <cell r="F720">
            <v>1.8085933236265329E-5</v>
          </cell>
          <cell r="G720">
            <v>2.2791067348868289E-5</v>
          </cell>
          <cell r="H720">
            <v>4.2803626861972327E-5</v>
          </cell>
          <cell r="I720">
            <v>2.96129514749119E-5</v>
          </cell>
        </row>
        <row r="721">
          <cell r="A721" t="str">
            <v>T_B_c-ICEDSL-S2</v>
          </cell>
          <cell r="B721" t="str">
            <v>VAR_fout</v>
          </cell>
          <cell r="C721" t="str">
            <v>CO2_T</v>
          </cell>
          <cell r="D721">
            <v>38.064573308844601</v>
          </cell>
          <cell r="E721">
            <v>29.086920627868817</v>
          </cell>
          <cell r="F721">
            <v>35.374977381519322</v>
          </cell>
          <cell r="G721">
            <v>42.659104177117591</v>
          </cell>
          <cell r="H721">
            <v>14.751114393818696</v>
          </cell>
          <cell r="I721">
            <v>3.5182350960387625E-2</v>
          </cell>
        </row>
        <row r="722">
          <cell r="A722" t="str">
            <v>T_B_c-ICEDSL-S2</v>
          </cell>
          <cell r="B722" t="str">
            <v>VAR_fout</v>
          </cell>
          <cell r="C722" t="str">
            <v>TPBSc</v>
          </cell>
          <cell r="D722">
            <v>4.5420875408498408E-2</v>
          </cell>
          <cell r="E722">
            <v>3.4848293921664698E-2</v>
          </cell>
          <cell r="F722">
            <v>4.3012010872392849E-2</v>
          </cell>
          <cell r="G722">
            <v>5.5032518989669599E-2</v>
          </cell>
          <cell r="H722">
            <v>2.1568602213377017E-2</v>
          </cell>
          <cell r="I722">
            <v>5.4455185589604658E-5</v>
          </cell>
        </row>
        <row r="723">
          <cell r="A723" t="str">
            <v>T_B_c-ICEDSL-S2</v>
          </cell>
          <cell r="B723" t="str">
            <v>VAR_fin</v>
          </cell>
          <cell r="C723" t="str">
            <v>TDSL</v>
          </cell>
          <cell r="D723">
            <v>0.51929840803335137</v>
          </cell>
          <cell r="E723">
            <v>0.39682019956164793</v>
          </cell>
          <cell r="F723">
            <v>0.48260542130312895</v>
          </cell>
          <cell r="G723">
            <v>0.58197959313939396</v>
          </cell>
          <cell r="H723">
            <v>0.20124303402208341</v>
          </cell>
          <cell r="I723">
            <v>4.799775028702265E-4</v>
          </cell>
        </row>
        <row r="724">
          <cell r="A724" t="str">
            <v>T_B_c-ICEDSL-S2</v>
          </cell>
          <cell r="B724" t="str">
            <v>VAR_ncap</v>
          </cell>
          <cell r="C724" t="str">
            <v>-</v>
          </cell>
          <cell r="E724">
            <v>1.5425791589841799E-6</v>
          </cell>
          <cell r="F724">
            <v>1.7719517487053399E-4</v>
          </cell>
          <cell r="G724">
            <v>4.84891952001866E-4</v>
          </cell>
          <cell r="H724">
            <v>1.19368468517158E-6</v>
          </cell>
          <cell r="I724">
            <v>2.8373854589084301E-7</v>
          </cell>
        </row>
        <row r="725">
          <cell r="A725" t="str">
            <v>T_B_c-ICEDSL-S2</v>
          </cell>
          <cell r="B725" t="str">
            <v>VAR_cap</v>
          </cell>
          <cell r="C725" t="str">
            <v>-</v>
          </cell>
          <cell r="D725">
            <v>9.8784375000000001E-4</v>
          </cell>
          <cell r="E725">
            <v>7.585881563429562E-4</v>
          </cell>
          <cell r="F725">
            <v>9.3577342866933688E-4</v>
          </cell>
          <cell r="G725">
            <v>1.1962426182886858E-3</v>
          </cell>
          <cell r="H725">
            <v>4.689686667157978E-4</v>
          </cell>
          <cell r="I725">
            <v>1.3255414576046962E-6</v>
          </cell>
        </row>
        <row r="726">
          <cell r="A726" t="str">
            <v>T_TW-FCLH2O-S1</v>
          </cell>
          <cell r="B726" t="str">
            <v>VAR_fout</v>
          </cell>
          <cell r="C726" t="str">
            <v>TPTWL</v>
          </cell>
          <cell r="G726">
            <v>1.5158911428886682E-4</v>
          </cell>
          <cell r="H726">
            <v>6.2810503474837454E-4</v>
          </cell>
          <cell r="I726">
            <v>5.1028475834715445E-4</v>
          </cell>
        </row>
        <row r="727">
          <cell r="A727" t="str">
            <v>T_TW-FCLH2O-S1</v>
          </cell>
          <cell r="B727" t="str">
            <v>VAR_fin</v>
          </cell>
          <cell r="C727" t="str">
            <v>TH2O</v>
          </cell>
          <cell r="G727">
            <v>3.2676279407097059E-5</v>
          </cell>
          <cell r="H727">
            <v>1.3230441660535991E-4</v>
          </cell>
          <cell r="I727">
            <v>1.0478493063048533E-4</v>
          </cell>
        </row>
        <row r="728">
          <cell r="A728" t="str">
            <v>T_TW-FCLH2O-S1</v>
          </cell>
          <cell r="B728" t="str">
            <v>VAR_ncap</v>
          </cell>
          <cell r="C728" t="str">
            <v>-</v>
          </cell>
          <cell r="G728">
            <v>5.8799779570121202E-5</v>
          </cell>
          <cell r="H728">
            <v>1.20953386359061E-4</v>
          </cell>
          <cell r="I728">
            <v>1.24725809689914E-4</v>
          </cell>
        </row>
        <row r="729">
          <cell r="A729" t="str">
            <v>T_TW-FCLH2O-S1</v>
          </cell>
          <cell r="B729" t="str">
            <v>VAR_cap</v>
          </cell>
          <cell r="C729" t="str">
            <v>-</v>
          </cell>
          <cell r="G729">
            <v>5.8799779570121202E-5</v>
          </cell>
          <cell r="H729">
            <v>2.4227306445638949E-4</v>
          </cell>
          <cell r="I729">
            <v>2.0478403548301281E-4</v>
          </cell>
        </row>
        <row r="730">
          <cell r="A730" t="str">
            <v>D-T-ELC-TW_Bat_S1</v>
          </cell>
          <cell r="B730" t="str">
            <v>VAR_fout</v>
          </cell>
          <cell r="C730" t="str">
            <v>T-ELC-TWSTGin_S1</v>
          </cell>
          <cell r="D730">
            <v>1.6529273889042716E-3</v>
          </cell>
          <cell r="E730">
            <v>4.9671465620290491E-2</v>
          </cell>
          <cell r="F730">
            <v>4.9699654583713365E-2</v>
          </cell>
          <cell r="G730">
            <v>4.3899532427804214E-2</v>
          </cell>
          <cell r="H730">
            <v>3.9026020737203851E-3</v>
          </cell>
          <cell r="I730">
            <v>7.3214708575672957E-2</v>
          </cell>
        </row>
        <row r="731">
          <cell r="A731" t="str">
            <v>D-T-ELC-TW_Bat_S1</v>
          </cell>
          <cell r="B731" t="str">
            <v>VAR_fin</v>
          </cell>
          <cell r="C731" t="str">
            <v>TELC</v>
          </cell>
          <cell r="D731">
            <v>1.6529273889042716E-3</v>
          </cell>
          <cell r="E731">
            <v>4.9671465620290491E-2</v>
          </cell>
          <cell r="F731">
            <v>4.9699654583713365E-2</v>
          </cell>
          <cell r="G731">
            <v>4.3899532427804214E-2</v>
          </cell>
          <cell r="H731">
            <v>3.9026020737203851E-3</v>
          </cell>
          <cell r="I731">
            <v>7.3214708575672957E-2</v>
          </cell>
        </row>
        <row r="732">
          <cell r="A732" t="str">
            <v>D-T-ELC-TW_Bat_S1</v>
          </cell>
          <cell r="B732" t="str">
            <v>VAR_ncap</v>
          </cell>
          <cell r="C732" t="str">
            <v>-</v>
          </cell>
          <cell r="D732">
            <v>2.40015096468363E-4</v>
          </cell>
          <cell r="E732">
            <v>5.0115158285879103E-3</v>
          </cell>
          <cell r="F732">
            <v>3.5151070370240498E-6</v>
          </cell>
          <cell r="G732">
            <v>1.13490443144984E-4</v>
          </cell>
          <cell r="H732">
            <v>2.3179584545235098E-5</v>
          </cell>
          <cell r="I732">
            <v>7.6624063984116397E-3</v>
          </cell>
        </row>
        <row r="733">
          <cell r="A733" t="str">
            <v>D-T-ELC-TW_Bat_S1</v>
          </cell>
          <cell r="B733" t="str">
            <v>VAR_cap</v>
          </cell>
          <cell r="C733" t="str">
            <v>-</v>
          </cell>
          <cell r="D733">
            <v>2.40015096468363E-4</v>
          </cell>
          <cell r="E733">
            <v>5.2515309250562702E-3</v>
          </cell>
          <cell r="F733">
            <v>5.2550460320932996E-3</v>
          </cell>
          <cell r="G733">
            <v>4.6401367090418196E-3</v>
          </cell>
          <cell r="H733">
            <v>4.1289382722638999E-4</v>
          </cell>
          <cell r="I733">
            <v>7.7388938933170203E-3</v>
          </cell>
        </row>
        <row r="734">
          <cell r="A734" t="str">
            <v>T_C-FC-H2O-S3</v>
          </cell>
          <cell r="B734" t="str">
            <v>VAR_fout</v>
          </cell>
          <cell r="C734" t="str">
            <v>TPCAR</v>
          </cell>
          <cell r="D734">
            <v>6.9915005053115787E-4</v>
          </cell>
          <cell r="E734">
            <v>1.6088587463542953E-3</v>
          </cell>
          <cell r="F734">
            <v>1.5495119365395566E-3</v>
          </cell>
          <cell r="G734">
            <v>1.3768785277292323E-3</v>
          </cell>
          <cell r="H734">
            <v>4.0235822715672736E-4</v>
          </cell>
          <cell r="I734">
            <v>3.2097823037005824E-4</v>
          </cell>
        </row>
        <row r="735">
          <cell r="A735" t="str">
            <v>T_C-FC-H2O-S3</v>
          </cell>
          <cell r="B735" t="str">
            <v>VAR_fin</v>
          </cell>
          <cell r="C735" t="str">
            <v>TH2O</v>
          </cell>
          <cell r="D735">
            <v>8.4234431046381814E-4</v>
          </cell>
          <cell r="E735">
            <v>1.9383721853440624E-3</v>
          </cell>
          <cell r="F735">
            <v>1.8668704418289984E-3</v>
          </cell>
          <cell r="G735">
            <v>1.6588796541620653E-3</v>
          </cell>
          <cell r="H735">
            <v>4.4350651462956697E-4</v>
          </cell>
          <cell r="I735">
            <v>3.2288544744621091E-4</v>
          </cell>
        </row>
        <row r="736">
          <cell r="A736" t="str">
            <v>T_C-FC-H2O-S3</v>
          </cell>
          <cell r="B736" t="str">
            <v>VAR_ncap</v>
          </cell>
          <cell r="C736" t="str">
            <v>-</v>
          </cell>
          <cell r="E736">
            <v>3.5999941342053199E-6</v>
          </cell>
          <cell r="F736">
            <v>6.0059831041016502E-6</v>
          </cell>
          <cell r="G736">
            <v>5.8911912611843398E-6</v>
          </cell>
          <cell r="H736">
            <v>1.6626158389332201E-5</v>
          </cell>
          <cell r="I736">
            <v>1.5815290832294699E-5</v>
          </cell>
        </row>
        <row r="737">
          <cell r="A737" t="str">
            <v>T_C-FC-H2O-S3</v>
          </cell>
          <cell r="B737" t="str">
            <v>VAR_cap</v>
          </cell>
          <cell r="C737" t="str">
            <v>-</v>
          </cell>
          <cell r="D737">
            <v>5.3666666666666699E-5</v>
          </cell>
          <cell r="E737">
            <v>1.1160969797400281E-4</v>
          </cell>
          <cell r="F737">
            <v>1.1214509496043407E-4</v>
          </cell>
          <cell r="G737">
            <v>9.9560884706506096E-5</v>
          </cell>
          <cell r="H737">
            <v>3.2023590254004068E-5</v>
          </cell>
          <cell r="I737">
            <v>2.5804951974171807E-5</v>
          </cell>
        </row>
        <row r="738">
          <cell r="A738" t="str">
            <v>T_B_c-ICEDSL-S3</v>
          </cell>
          <cell r="B738" t="str">
            <v>VAR_fout</v>
          </cell>
          <cell r="C738" t="str">
            <v>CO2_T</v>
          </cell>
          <cell r="D738">
            <v>11.573410043524429</v>
          </cell>
          <cell r="E738">
            <v>9.2437322089438059</v>
          </cell>
          <cell r="F738">
            <v>9.9374538374343597</v>
          </cell>
          <cell r="G738">
            <v>4.8456357308997866</v>
          </cell>
          <cell r="H738">
            <v>3.7267550191617587</v>
          </cell>
          <cell r="I738">
            <v>2.4023851097096049E-2</v>
          </cell>
        </row>
        <row r="739">
          <cell r="A739" t="str">
            <v>T_B_c-ICEDSL-S3</v>
          </cell>
          <cell r="B739" t="str">
            <v>VAR_fout</v>
          </cell>
          <cell r="C739" t="str">
            <v>TPBSc</v>
          </cell>
          <cell r="D739">
            <v>9.1497087205596392E-3</v>
          </cell>
          <cell r="E739">
            <v>7.3383279392892926E-3</v>
          </cell>
          <cell r="F739">
            <v>7.935845801652729E-3</v>
          </cell>
          <cell r="G739">
            <v>3.9299686996261953E-3</v>
          </cell>
          <cell r="H739">
            <v>3.6463583374816539E-3</v>
          </cell>
          <cell r="I739">
            <v>2.5357452957435389E-5</v>
          </cell>
        </row>
        <row r="740">
          <cell r="A740" t="str">
            <v>T_B_c-ICEDSL-S3</v>
          </cell>
          <cell r="B740" t="str">
            <v>VAR_fin</v>
          </cell>
          <cell r="C740" t="str">
            <v>TDSL</v>
          </cell>
          <cell r="D740">
            <v>0.15789099650101548</v>
          </cell>
          <cell r="E740">
            <v>0.12610821567454017</v>
          </cell>
          <cell r="F740">
            <v>0.13557235794589825</v>
          </cell>
          <cell r="G740">
            <v>6.6106899466572847E-2</v>
          </cell>
          <cell r="H740">
            <v>5.0842496850774341E-2</v>
          </cell>
          <cell r="I740">
            <v>3.2774694539012346E-4</v>
          </cell>
        </row>
        <row r="741">
          <cell r="A741" t="str">
            <v>T_B_c-ICEDSL-S3</v>
          </cell>
          <cell r="B741" t="str">
            <v>VAR_ncap</v>
          </cell>
          <cell r="C741" t="str">
            <v>-</v>
          </cell>
          <cell r="E741">
            <v>6.5537738370977498E-7</v>
          </cell>
          <cell r="F741">
            <v>1.33035200454051E-5</v>
          </cell>
          <cell r="G741">
            <v>4.5740198116439701E-6</v>
          </cell>
          <cell r="H741">
            <v>1.11168830783642E-6</v>
          </cell>
          <cell r="I741">
            <v>1.9247615322735101E-7</v>
          </cell>
        </row>
        <row r="742">
          <cell r="A742" t="str">
            <v>T_B_c-ICEDSL-S3</v>
          </cell>
          <cell r="B742" t="str">
            <v>VAR_cap</v>
          </cell>
          <cell r="C742" t="str">
            <v>-</v>
          </cell>
          <cell r="D742">
            <v>1.998040017224398E-4</v>
          </cell>
          <cell r="E742">
            <v>1.5989235460873129E-4</v>
          </cell>
          <cell r="F742">
            <v>1.7319424857201269E-4</v>
          </cell>
          <cell r="G742">
            <v>8.5469661565907109E-5</v>
          </cell>
          <cell r="H742">
            <v>7.9303113563877997E-5</v>
          </cell>
          <cell r="I742">
            <v>5.7325301841859099E-7</v>
          </cell>
        </row>
        <row r="743">
          <cell r="A743" t="str">
            <v>T_TW-FCLH2O-S2</v>
          </cell>
          <cell r="B743" t="str">
            <v>VAR_fout</v>
          </cell>
          <cell r="C743" t="str">
            <v>TPTWL</v>
          </cell>
          <cell r="G743">
            <v>7.8459260089816751E-5</v>
          </cell>
          <cell r="H743">
            <v>2.8782907289814897E-4</v>
          </cell>
          <cell r="I743">
            <v>2.1650556423814856E-4</v>
          </cell>
        </row>
        <row r="744">
          <cell r="A744" t="str">
            <v>T_TW-FCLH2O-S2</v>
          </cell>
          <cell r="B744" t="str">
            <v>VAR_fin</v>
          </cell>
          <cell r="C744" t="str">
            <v>TH2O</v>
          </cell>
          <cell r="G744">
            <v>2.9049443541400462E-5</v>
          </cell>
          <cell r="H744">
            <v>1.0458690528198496E-4</v>
          </cell>
          <cell r="I744">
            <v>7.7076162150354916E-5</v>
          </cell>
        </row>
        <row r="745">
          <cell r="A745" t="str">
            <v>T_TW-FCLH2O-S2</v>
          </cell>
          <cell r="B745" t="str">
            <v>VAR_ncap</v>
          </cell>
          <cell r="C745" t="str">
            <v>-</v>
          </cell>
          <cell r="G745">
            <v>3.06714865799647E-5</v>
          </cell>
          <cell r="H745">
            <v>4.6378835343391703E-5</v>
          </cell>
          <cell r="I745">
            <v>3.8513210865411702E-5</v>
          </cell>
        </row>
        <row r="746">
          <cell r="A746" t="str">
            <v>T_TW-FCLH2O-S2</v>
          </cell>
          <cell r="B746" t="str">
            <v>VAR_cap</v>
          </cell>
          <cell r="C746" t="str">
            <v>-</v>
          </cell>
          <cell r="G746">
            <v>3.06714865799647E-5</v>
          </cell>
          <cell r="H746">
            <v>1.1233694731641218E-4</v>
          </cell>
          <cell r="I746">
            <v>8.589288623130355E-5</v>
          </cell>
        </row>
        <row r="747">
          <cell r="A747" t="str">
            <v>D-T-ELC-TW_Bat_S2</v>
          </cell>
          <cell r="B747" t="str">
            <v>VAR_fout</v>
          </cell>
          <cell r="C747" t="str">
            <v>T-ELC-TWSTGin_S2</v>
          </cell>
          <cell r="D747">
            <v>3.6036046702281972E-4</v>
          </cell>
          <cell r="E747">
            <v>4.9346151094330941E-4</v>
          </cell>
          <cell r="F747">
            <v>5.0144112991748306E-4</v>
          </cell>
          <cell r="G747">
            <v>3.1948249929394617E-3</v>
          </cell>
          <cell r="H747">
            <v>4.3423247737422082E-3</v>
          </cell>
          <cell r="I747">
            <v>2.6926704087476936E-3</v>
          </cell>
        </row>
        <row r="748">
          <cell r="A748" t="str">
            <v>D-T-ELC-TW_Bat_S2</v>
          </cell>
          <cell r="B748" t="str">
            <v>VAR_fin</v>
          </cell>
          <cell r="C748" t="str">
            <v>TELC</v>
          </cell>
          <cell r="D748">
            <v>3.6036046702281972E-4</v>
          </cell>
          <cell r="E748">
            <v>4.9346151094330941E-4</v>
          </cell>
          <cell r="F748">
            <v>5.0144112991748306E-4</v>
          </cell>
          <cell r="G748">
            <v>3.1948249929394617E-3</v>
          </cell>
          <cell r="H748">
            <v>4.3423247737422082E-3</v>
          </cell>
          <cell r="I748">
            <v>2.6926704087476936E-3</v>
          </cell>
        </row>
        <row r="749">
          <cell r="A749" t="str">
            <v>D-T-ELC-TW_Bat_S2</v>
          </cell>
          <cell r="B749" t="str">
            <v>VAR_ncap</v>
          </cell>
          <cell r="C749" t="str">
            <v>-</v>
          </cell>
          <cell r="D749">
            <v>1.07031829638125E-4</v>
          </cell>
          <cell r="E749">
            <v>6.6016075012656501E-7</v>
          </cell>
          <cell r="F749">
            <v>2.81502376506145E-6</v>
          </cell>
          <cell r="G749">
            <v>2.2722927884566001E-4</v>
          </cell>
          <cell r="H749">
            <v>2.01190396177786E-6</v>
          </cell>
          <cell r="I749">
            <v>1.6720579141395E-4</v>
          </cell>
        </row>
        <row r="750">
          <cell r="A750" t="str">
            <v>D-T-ELC-TW_Bat_S2</v>
          </cell>
          <cell r="B750" t="str">
            <v>VAR_cap</v>
          </cell>
          <cell r="C750" t="str">
            <v>-</v>
          </cell>
          <cell r="D750">
            <v>1.07031829638125E-4</v>
          </cell>
          <cell r="E750">
            <v>1.0769199038825101E-4</v>
          </cell>
          <cell r="F750">
            <v>1.1050701415331301E-4</v>
          </cell>
          <cell r="G750">
            <v>3.37736292998973E-4</v>
          </cell>
          <cell r="H750">
            <v>4.5940690526382997E-4</v>
          </cell>
          <cell r="I750">
            <v>2.8483057133356999E-4</v>
          </cell>
        </row>
        <row r="751">
          <cell r="A751" t="str">
            <v>T_C-FC-H2O-S4</v>
          </cell>
          <cell r="B751" t="str">
            <v>VAR_fout</v>
          </cell>
          <cell r="C751" t="str">
            <v>TPCAR</v>
          </cell>
          <cell r="E751">
            <v>6.3170487214295282E-5</v>
          </cell>
          <cell r="F751">
            <v>1.4577530757185406E-4</v>
          </cell>
          <cell r="G751">
            <v>2.1184863731291533E-4</v>
          </cell>
          <cell r="H751">
            <v>9.0278511747992956E-4</v>
          </cell>
          <cell r="I751">
            <v>8.1107590404395705E-2</v>
          </cell>
        </row>
        <row r="752">
          <cell r="A752" t="str">
            <v>T_C-FC-H2O-S4</v>
          </cell>
          <cell r="B752" t="str">
            <v>VAR_fin</v>
          </cell>
          <cell r="C752" t="str">
            <v>TH2O</v>
          </cell>
          <cell r="E752">
            <v>7.5494800413491731E-5</v>
          </cell>
          <cell r="F752">
            <v>1.7421549580611814E-4</v>
          </cell>
          <cell r="G752">
            <v>2.531794718877753E-4</v>
          </cell>
          <cell r="H752">
            <v>9.8071198162545605E-4</v>
          </cell>
          <cell r="I752">
            <v>7.6515488067106036E-2</v>
          </cell>
        </row>
        <row r="753">
          <cell r="A753" t="str">
            <v>T_C-FC-H2O-S4</v>
          </cell>
          <cell r="B753" t="str">
            <v>VAR_ncap</v>
          </cell>
          <cell r="C753" t="str">
            <v>-</v>
          </cell>
          <cell r="E753">
            <v>5.2182393256148304E-6</v>
          </cell>
          <cell r="F753">
            <v>8.2915024261662102E-6</v>
          </cell>
          <cell r="G753">
            <v>8.20921450478903E-6</v>
          </cell>
          <cell r="H753">
            <v>6.1440836345091402E-5</v>
          </cell>
          <cell r="I753">
            <v>1.05556162714012E-2</v>
          </cell>
        </row>
        <row r="754">
          <cell r="A754" t="str">
            <v>T_C-FC-H2O-S4</v>
          </cell>
          <cell r="B754" t="str">
            <v>VAR_cap</v>
          </cell>
          <cell r="C754" t="str">
            <v>-</v>
          </cell>
          <cell r="E754">
            <v>5.1487681179467897E-6</v>
          </cell>
          <cell r="F754">
            <v>1.3035175817867401E-5</v>
          </cell>
          <cell r="G754">
            <v>1.8872869013404E-5</v>
          </cell>
          <cell r="H754">
            <v>8.8573096490985836E-5</v>
          </cell>
          <cell r="I754">
            <v>9.0475001417144249E-3</v>
          </cell>
        </row>
        <row r="755">
          <cell r="A755" t="str">
            <v>T_B_c-ICEDSL-S4</v>
          </cell>
          <cell r="B755" t="str">
            <v>VAR_fout</v>
          </cell>
          <cell r="C755" t="str">
            <v>CO2_T</v>
          </cell>
          <cell r="D755">
            <v>1.0087837952985153</v>
          </cell>
          <cell r="E755">
            <v>5.1168380567145908E-3</v>
          </cell>
          <cell r="F755">
            <v>8.8546902516628868E-3</v>
          </cell>
          <cell r="G755">
            <v>2.0785214129193158E-3</v>
          </cell>
          <cell r="H755">
            <v>3.45073544784059E-3</v>
          </cell>
        </row>
        <row r="756">
          <cell r="A756" t="str">
            <v>T_B_c-ICEDSL-S4</v>
          </cell>
          <cell r="B756" t="str">
            <v>VAR_fout</v>
          </cell>
          <cell r="C756" t="str">
            <v>TPBSc</v>
          </cell>
          <cell r="D756">
            <v>5.3186826970623674E-4</v>
          </cell>
          <cell r="E756">
            <v>2.7194763910945492E-6</v>
          </cell>
          <cell r="F756">
            <v>4.794436768162985E-6</v>
          </cell>
          <cell r="G756">
            <v>1.2109681250239204E-6</v>
          </cell>
          <cell r="H756">
            <v>2.3085136408278768E-6</v>
          </cell>
        </row>
        <row r="757">
          <cell r="A757" t="str">
            <v>T_B_c-ICEDSL-S4</v>
          </cell>
          <cell r="B757" t="str">
            <v>VAR_fin</v>
          </cell>
          <cell r="C757" t="str">
            <v>TDSL</v>
          </cell>
          <cell r="D757">
            <v>1.3762398298751926E-2</v>
          </cell>
          <cell r="E757">
            <v>6.9806794771003921E-5</v>
          </cell>
          <cell r="F757">
            <v>1.2080068556156736E-4</v>
          </cell>
          <cell r="G757">
            <v>2.835636306847638E-5</v>
          </cell>
          <cell r="H757">
            <v>4.7076881962354516E-5</v>
          </cell>
        </row>
        <row r="758">
          <cell r="A758" t="str">
            <v>T_B_c-ICEDSL-S4</v>
          </cell>
          <cell r="B758" t="str">
            <v>VAR_ncap</v>
          </cell>
          <cell r="C758" t="str">
            <v>-</v>
          </cell>
          <cell r="E758">
            <v>2.0841959926342299E-8</v>
          </cell>
          <cell r="F758">
            <v>4.0233689841542299E-8</v>
          </cell>
          <cell r="G758">
            <v>2.01985280131394E-8</v>
          </cell>
          <cell r="H758">
            <v>4.1359598995506201E-8</v>
          </cell>
        </row>
        <row r="759">
          <cell r="A759" t="str">
            <v>T_B_c-ICEDSL-S4</v>
          </cell>
          <cell r="B759" t="str">
            <v>VAR_cap</v>
          </cell>
          <cell r="C759" t="str">
            <v>-</v>
          </cell>
          <cell r="D759">
            <v>1.2232898597482401E-5</v>
          </cell>
          <cell r="E759">
            <v>1.3034886874424388E-7</v>
          </cell>
          <cell r="F759">
            <v>1.7064992052788399E-7</v>
          </cell>
          <cell r="G759">
            <v>7.2197885099980568E-8</v>
          </cell>
          <cell r="H759">
            <v>8.3619136202898106E-8</v>
          </cell>
          <cell r="I759">
            <v>7.2581396266061397E-9</v>
          </cell>
        </row>
        <row r="760">
          <cell r="A760" t="str">
            <v>D-T-ELC-HGV</v>
          </cell>
          <cell r="B760" t="str">
            <v>VAR_fout</v>
          </cell>
          <cell r="C760" t="str">
            <v>T-ELC-HGV_BatSTGin</v>
          </cell>
          <cell r="D760">
            <v>9.9506194695418333E-3</v>
          </cell>
          <cell r="E760">
            <v>2.9617235799010377E-2</v>
          </cell>
          <cell r="F760">
            <v>8.1492110335235388E-2</v>
          </cell>
          <cell r="G760">
            <v>0.28747556765399152</v>
          </cell>
          <cell r="H760">
            <v>1.2080815338613302</v>
          </cell>
          <cell r="I760">
            <v>4.0783245540356132</v>
          </cell>
        </row>
        <row r="761">
          <cell r="A761" t="str">
            <v>D-T-ELC-HGV</v>
          </cell>
          <cell r="B761" t="str">
            <v>VAR_fin</v>
          </cell>
          <cell r="C761" t="str">
            <v>TELC</v>
          </cell>
          <cell r="D761">
            <v>9.9506194695418333E-3</v>
          </cell>
          <cell r="E761">
            <v>2.9617235799010377E-2</v>
          </cell>
          <cell r="F761">
            <v>8.1492110335235388E-2</v>
          </cell>
          <cell r="G761">
            <v>0.28747556765399152</v>
          </cell>
          <cell r="H761">
            <v>1.2080815338613302</v>
          </cell>
          <cell r="I761">
            <v>4.0783245540356132</v>
          </cell>
        </row>
        <row r="762">
          <cell r="A762" t="str">
            <v>D-T-ELC-HGV</v>
          </cell>
          <cell r="B762" t="str">
            <v>VAR_ncap</v>
          </cell>
          <cell r="C762" t="str">
            <v>-</v>
          </cell>
          <cell r="D762">
            <v>1.40526041782007E-3</v>
          </cell>
          <cell r="E762">
            <v>2.4049851784415902E-3</v>
          </cell>
          <cell r="F762">
            <v>6.5867495267644301E-3</v>
          </cell>
          <cell r="G762">
            <v>3.01703519779935E-2</v>
          </cell>
          <cell r="H762">
            <v>0.10273790250263699</v>
          </cell>
          <cell r="I762">
            <v>0.494684819110567</v>
          </cell>
        </row>
        <row r="763">
          <cell r="A763" t="str">
            <v>D-T-ELC-HGV</v>
          </cell>
          <cell r="B763" t="str">
            <v>VAR_cap</v>
          </cell>
          <cell r="C763" t="str">
            <v>-</v>
          </cell>
          <cell r="D763">
            <v>1.40526041782007E-3</v>
          </cell>
          <cell r="E763">
            <v>3.8102455962616601E-3</v>
          </cell>
          <cell r="F763">
            <v>1.0396995123026101E-2</v>
          </cell>
          <cell r="G763">
            <v>3.5935837724673701E-2</v>
          </cell>
          <cell r="H763">
            <v>0.148103666091918</v>
          </cell>
          <cell r="I763">
            <v>0.51271415351948701</v>
          </cell>
        </row>
        <row r="764">
          <cell r="A764" t="str">
            <v>T_TW-FCLH2O-S3</v>
          </cell>
          <cell r="B764" t="str">
            <v>VAR_fout</v>
          </cell>
          <cell r="C764" t="str">
            <v>TPTWL</v>
          </cell>
          <cell r="G764">
            <v>4.7074455919279594E-5</v>
          </cell>
          <cell r="H764">
            <v>1.5450696181619977E-4</v>
          </cell>
          <cell r="I764">
            <v>1.549456361454698E-4</v>
          </cell>
        </row>
        <row r="765">
          <cell r="A765" t="str">
            <v>T_TW-FCLH2O-S3</v>
          </cell>
          <cell r="B765" t="str">
            <v>VAR_fin</v>
          </cell>
          <cell r="C765" t="str">
            <v>TH2O</v>
          </cell>
          <cell r="G765">
            <v>2.6736997747628999E-5</v>
          </cell>
          <cell r="H765">
            <v>8.6333106417401382E-5</v>
          </cell>
          <cell r="I765">
            <v>8.503559615404532E-5</v>
          </cell>
        </row>
        <row r="766">
          <cell r="A766" t="str">
            <v>T_TW-FCLH2O-S3</v>
          </cell>
          <cell r="B766" t="str">
            <v>VAR_ncap</v>
          </cell>
          <cell r="C766" t="str">
            <v>-</v>
          </cell>
          <cell r="G766">
            <v>1.8409000486102399E-5</v>
          </cell>
          <cell r="H766">
            <v>1.9759017397862598E-5</v>
          </cell>
          <cell r="I766">
            <v>1.9047234355480001E-5</v>
          </cell>
        </row>
        <row r="767">
          <cell r="A767" t="str">
            <v>T_TW-FCLH2O-S3</v>
          </cell>
          <cell r="B767" t="str">
            <v>VAR_cap</v>
          </cell>
          <cell r="C767" t="str">
            <v>-</v>
          </cell>
          <cell r="G767">
            <v>1.8409000486102399E-5</v>
          </cell>
          <cell r="H767">
            <v>6.0208824183993572E-5</v>
          </cell>
          <cell r="I767">
            <v>6.1110906694026313E-5</v>
          </cell>
        </row>
        <row r="768">
          <cell r="A768" t="str">
            <v>D-T-ELC-TW_Bat_S3</v>
          </cell>
          <cell r="B768" t="str">
            <v>VAR_fout</v>
          </cell>
          <cell r="C768" t="str">
            <v>T-ELC-TWSTGin_S3</v>
          </cell>
          <cell r="D768">
            <v>8.4336814486532839E-5</v>
          </cell>
          <cell r="E768">
            <v>1.6575355827470008E-4</v>
          </cell>
          <cell r="F768">
            <v>1.8789833745715828E-4</v>
          </cell>
          <cell r="G768">
            <v>3.7427935840351669E-3</v>
          </cell>
          <cell r="H768">
            <v>7.8101701292071788E-3</v>
          </cell>
          <cell r="I768">
            <v>4.5089852988087755E-3</v>
          </cell>
        </row>
        <row r="769">
          <cell r="A769" t="str">
            <v>D-T-ELC-TW_Bat_S3</v>
          </cell>
          <cell r="B769" t="str">
            <v>VAR_fin</v>
          </cell>
          <cell r="C769" t="str">
            <v>TELC</v>
          </cell>
          <cell r="D769">
            <v>8.4336814486532839E-5</v>
          </cell>
          <cell r="E769">
            <v>1.6575355827470008E-4</v>
          </cell>
          <cell r="F769">
            <v>1.8789833745715828E-4</v>
          </cell>
          <cell r="G769">
            <v>3.7427935840351669E-3</v>
          </cell>
          <cell r="H769">
            <v>7.8101701292071788E-3</v>
          </cell>
          <cell r="I769">
            <v>4.5089852988087755E-3</v>
          </cell>
        </row>
        <row r="770">
          <cell r="A770" t="str">
            <v>D-T-ELC-TW_Bat_S3</v>
          </cell>
          <cell r="B770" t="str">
            <v>VAR_ncap</v>
          </cell>
          <cell r="C770" t="str">
            <v>-</v>
          </cell>
          <cell r="D770">
            <v>1.09928029132575E-4</v>
          </cell>
          <cell r="E770">
            <v>7.5493755325466895E-7</v>
          </cell>
          <cell r="F770">
            <v>5.3855900015227296E-6</v>
          </cell>
          <cell r="G770">
            <v>2.7965871500713901E-4</v>
          </cell>
          <cell r="H770">
            <v>6.8522757871059401E-6</v>
          </cell>
          <cell r="I770">
            <v>2.70642876291785E-6</v>
          </cell>
        </row>
        <row r="771">
          <cell r="A771" t="str">
            <v>D-T-ELC-TW_Bat_S3</v>
          </cell>
          <cell r="B771" t="str">
            <v>VAR_cap</v>
          </cell>
          <cell r="C771" t="str">
            <v>-</v>
          </cell>
          <cell r="D771">
            <v>1.09928029132575E-4</v>
          </cell>
          <cell r="E771">
            <v>1.10682966685829E-4</v>
          </cell>
          <cell r="F771">
            <v>1.1606855668735201E-4</v>
          </cell>
          <cell r="G771">
            <v>3.9572727169449098E-4</v>
          </cell>
          <cell r="H771">
            <v>8.2591929340204099E-4</v>
          </cell>
          <cell r="I771">
            <v>4.76857233378622E-4</v>
          </cell>
        </row>
        <row r="772">
          <cell r="A772" t="str">
            <v>T_TW-FCLH2O-S4</v>
          </cell>
          <cell r="B772" t="str">
            <v>VAR_fout</v>
          </cell>
          <cell r="C772" t="str">
            <v>TPTWL</v>
          </cell>
          <cell r="G772">
            <v>2.4563450841907069E-5</v>
          </cell>
          <cell r="H772">
            <v>8.4216213086174094E-5</v>
          </cell>
          <cell r="I772">
            <v>1.0194619607031115E-4</v>
          </cell>
        </row>
        <row r="773">
          <cell r="A773" t="str">
            <v>T_TW-FCLH2O-S4</v>
          </cell>
          <cell r="B773" t="str">
            <v>VAR_fin</v>
          </cell>
          <cell r="C773" t="str">
            <v>TH2O</v>
          </cell>
          <cell r="G773">
            <v>1.5725226184032318E-5</v>
          </cell>
          <cell r="H773">
            <v>5.2888820853415011E-5</v>
          </cell>
          <cell r="I773">
            <v>6.3053885262995336E-5</v>
          </cell>
        </row>
        <row r="774">
          <cell r="A774" t="str">
            <v>T_TW-FCLH2O-S4</v>
          </cell>
          <cell r="B774" t="str">
            <v>VAR_ncap</v>
          </cell>
          <cell r="C774" t="str">
            <v>-</v>
          </cell>
          <cell r="G774">
            <v>9.4996610173529893E-6</v>
          </cell>
          <cell r="H774">
            <v>1.13406106654508E-5</v>
          </cell>
          <cell r="I774">
            <v>1.0572062197190901E-5</v>
          </cell>
        </row>
        <row r="775">
          <cell r="A775" t="str">
            <v>T_TW-FCLH2O-S4</v>
          </cell>
          <cell r="B775" t="str">
            <v>VAR_cap</v>
          </cell>
          <cell r="C775" t="str">
            <v>-</v>
          </cell>
          <cell r="G775">
            <v>9.4996610173529893E-6</v>
          </cell>
          <cell r="H775">
            <v>3.2562911389365064E-5</v>
          </cell>
          <cell r="I775">
            <v>3.979648899815088E-5</v>
          </cell>
        </row>
        <row r="776">
          <cell r="A776" t="str">
            <v>D-T-ELC-TW_Bat_S4</v>
          </cell>
          <cell r="B776" t="str">
            <v>VAR_fout</v>
          </cell>
          <cell r="C776" t="str">
            <v>T-ELC-TWSTGin_S4</v>
          </cell>
          <cell r="D776">
            <v>5.9111247713172664E-5</v>
          </cell>
          <cell r="E776">
            <v>1.2068153147616911E-4</v>
          </cell>
          <cell r="F776">
            <v>1.5774266046256904E-4</v>
          </cell>
          <cell r="G776">
            <v>3.6924533172533851E-3</v>
          </cell>
          <cell r="H776">
            <v>9.0880521994946423E-3</v>
          </cell>
          <cell r="I776">
            <v>7.2286532928926206E-3</v>
          </cell>
        </row>
        <row r="777">
          <cell r="A777" t="str">
            <v>D-T-ELC-TW_Bat_S4</v>
          </cell>
          <cell r="B777" t="str">
            <v>VAR_fin</v>
          </cell>
          <cell r="C777" t="str">
            <v>TELC</v>
          </cell>
          <cell r="D777">
            <v>5.9111247713172664E-5</v>
          </cell>
          <cell r="E777">
            <v>1.2068153147616911E-4</v>
          </cell>
          <cell r="F777">
            <v>1.5774266046256904E-4</v>
          </cell>
          <cell r="G777">
            <v>3.6924533172533851E-3</v>
          </cell>
          <cell r="H777">
            <v>9.0880521994946423E-3</v>
          </cell>
          <cell r="I777">
            <v>7.2286532928926206E-3</v>
          </cell>
        </row>
        <row r="778">
          <cell r="A778" t="str">
            <v>D-T-ELC-TW_Bat_S4</v>
          </cell>
          <cell r="B778" t="str">
            <v>VAR_ncap</v>
          </cell>
          <cell r="C778" t="str">
            <v>-</v>
          </cell>
          <cell r="D778">
            <v>1.2539446391643801E-4</v>
          </cell>
          <cell r="E778">
            <v>8.0883000426887895E-7</v>
          </cell>
          <cell r="F778">
            <v>2.0779093194515902E-6</v>
          </cell>
          <cell r="G778">
            <v>2.6211968387260498E-4</v>
          </cell>
          <cell r="H778">
            <v>2.7904411684210301E-5</v>
          </cell>
          <cell r="I778">
            <v>1.0501049350125499E-5</v>
          </cell>
        </row>
        <row r="779">
          <cell r="A779" t="str">
            <v>D-T-ELC-TW_Bat_S4</v>
          </cell>
          <cell r="B779" t="str">
            <v>VAR_cap</v>
          </cell>
          <cell r="C779" t="str">
            <v>-</v>
          </cell>
          <cell r="D779">
            <v>1.2539446391643801E-4</v>
          </cell>
          <cell r="E779">
            <v>1.26203293920707E-4</v>
          </cell>
          <cell r="F779">
            <v>1.28281203240159E-4</v>
          </cell>
          <cell r="G779">
            <v>3.90400887112764E-4</v>
          </cell>
          <cell r="H779">
            <v>9.6107227721573896E-4</v>
          </cell>
          <cell r="I779">
            <v>7.6445103531942E-4</v>
          </cell>
        </row>
        <row r="780">
          <cell r="A780" t="str">
            <v>T_B_u-ICENGA-S1</v>
          </cell>
          <cell r="B780" t="str">
            <v>VAR_fout</v>
          </cell>
          <cell r="C780" t="str">
            <v>CO2_T</v>
          </cell>
          <cell r="E780">
            <v>1.18853163474493E-2</v>
          </cell>
          <cell r="F780">
            <v>0.20527834273910378</v>
          </cell>
          <cell r="G780">
            <v>6.2612273562826698E-2</v>
          </cell>
          <cell r="H780">
            <v>8.814919887426334E-2</v>
          </cell>
          <cell r="I780">
            <v>0.14798184701441738</v>
          </cell>
        </row>
        <row r="781">
          <cell r="A781" t="str">
            <v>T_B_u-ICENGA-S1</v>
          </cell>
          <cell r="B781" t="str">
            <v>VAR_fout</v>
          </cell>
          <cell r="C781" t="str">
            <v>TPBSu</v>
          </cell>
          <cell r="E781">
            <v>2.5337960266724811E-5</v>
          </cell>
          <cell r="F781">
            <v>4.5992777100311888E-4</v>
          </cell>
          <cell r="G781">
            <v>1.4477873916410663E-4</v>
          </cell>
          <cell r="H781">
            <v>2.3127765664941564E-4</v>
          </cell>
          <cell r="I781">
            <v>4.3357373376276591E-4</v>
          </cell>
        </row>
        <row r="782">
          <cell r="A782" t="str">
            <v>T_B_u-ICENGA-S1</v>
          </cell>
          <cell r="B782" t="str">
            <v>VAR_fin</v>
          </cell>
          <cell r="C782" t="str">
            <v>TNGA</v>
          </cell>
          <cell r="E782">
            <v>2.1073255935193864E-4</v>
          </cell>
          <cell r="F782">
            <v>3.6396869279982963E-3</v>
          </cell>
          <cell r="G782">
            <v>1.1101466943763585E-3</v>
          </cell>
          <cell r="H782">
            <v>1.5629290580543151E-3</v>
          </cell>
          <cell r="I782">
            <v>2.6237916137308065E-3</v>
          </cell>
        </row>
        <row r="783">
          <cell r="A783" t="str">
            <v>T_B_u-ICENGA-S1</v>
          </cell>
          <cell r="B783" t="str">
            <v>VAR_ncap</v>
          </cell>
          <cell r="C783" t="str">
            <v>-</v>
          </cell>
          <cell r="E783">
            <v>6.02639051985977E-7</v>
          </cell>
          <cell r="F783">
            <v>8.2895962014860295E-6</v>
          </cell>
          <cell r="G783">
            <v>1.33537430171312E-6</v>
          </cell>
          <cell r="H783">
            <v>1.9864160186297E-6</v>
          </cell>
          <cell r="I783">
            <v>9.5008493290637598E-6</v>
          </cell>
        </row>
        <row r="784">
          <cell r="A784" t="str">
            <v>T_B_u-ICENGA-S1</v>
          </cell>
          <cell r="B784" t="str">
            <v>VAR_cap</v>
          </cell>
          <cell r="C784" t="str">
            <v>-</v>
          </cell>
          <cell r="E784">
            <v>6.02639051985977E-7</v>
          </cell>
          <cell r="F784">
            <v>8.8922352534720007E-6</v>
          </cell>
          <cell r="G784">
            <v>2.9956652709624907E-6</v>
          </cell>
          <cell r="H784">
            <v>4.772014675584569E-6</v>
          </cell>
          <cell r="I784">
            <v>1.0943688962704794E-5</v>
          </cell>
        </row>
        <row r="785">
          <cell r="A785" t="str">
            <v>T_B_u-ICENGA-S2</v>
          </cell>
          <cell r="B785" t="str">
            <v>VAR_fout</v>
          </cell>
          <cell r="C785" t="str">
            <v>CO2_T</v>
          </cell>
          <cell r="E785">
            <v>1.3112515435062999E-2</v>
          </cell>
          <cell r="F785">
            <v>0.1117121876003815</v>
          </cell>
          <cell r="G785">
            <v>0.16248695279873582</v>
          </cell>
          <cell r="H785">
            <v>0.10344771383330489</v>
          </cell>
          <cell r="I785">
            <v>4.8840754811282611E-2</v>
          </cell>
        </row>
        <row r="786">
          <cell r="A786" t="str">
            <v>T_B_u-ICENGA-S2</v>
          </cell>
          <cell r="B786" t="str">
            <v>VAR_fout</v>
          </cell>
          <cell r="C786" t="str">
            <v>TPBSu</v>
          </cell>
          <cell r="E786">
            <v>1.9761322456806061E-5</v>
          </cell>
          <cell r="F786">
            <v>1.7592877400970553E-4</v>
          </cell>
          <cell r="G786">
            <v>2.6341102545916837E-4</v>
          </cell>
          <cell r="H786">
            <v>1.8946045841044498E-4</v>
          </cell>
          <cell r="I786">
            <v>9.545139821711078E-5</v>
          </cell>
        </row>
        <row r="787">
          <cell r="A787" t="str">
            <v>T_B_u-ICENGA-S2</v>
          </cell>
          <cell r="B787" t="str">
            <v>VAR_fin</v>
          </cell>
          <cell r="C787" t="str">
            <v>TNGA</v>
          </cell>
          <cell r="E787">
            <v>2.3249140842310375E-4</v>
          </cell>
          <cell r="F787">
            <v>1.9807125461060561E-3</v>
          </cell>
          <cell r="G787">
            <v>2.8809743404031151E-3</v>
          </cell>
          <cell r="H787">
            <v>1.8341793232855496E-3</v>
          </cell>
          <cell r="I787">
            <v>8.6597082998728157E-4</v>
          </cell>
        </row>
        <row r="788">
          <cell r="A788" t="str">
            <v>T_B_u-ICENGA-S2</v>
          </cell>
          <cell r="B788" t="str">
            <v>VAR_ncap</v>
          </cell>
          <cell r="C788" t="str">
            <v>-</v>
          </cell>
          <cell r="E788">
            <v>4.6118214622695502E-7</v>
          </cell>
          <cell r="F788">
            <v>2.9505351514708399E-6</v>
          </cell>
          <cell r="G788">
            <v>1.72913606524397E-6</v>
          </cell>
          <cell r="H788">
            <v>1.43072493454948E-6</v>
          </cell>
          <cell r="I788">
            <v>8.6588656820570102E-7</v>
          </cell>
        </row>
        <row r="789">
          <cell r="A789" t="str">
            <v>T_B_u-ICENGA-S2</v>
          </cell>
          <cell r="B789" t="str">
            <v>VAR_cap</v>
          </cell>
          <cell r="C789" t="str">
            <v>-</v>
          </cell>
          <cell r="E789">
            <v>4.6118214622695502E-7</v>
          </cell>
          <cell r="F789">
            <v>3.4117172976977898E-6</v>
          </cell>
          <cell r="G789">
            <v>5.0797488368567801E-6</v>
          </cell>
          <cell r="H789">
            <v>3.7204115938914802E-6</v>
          </cell>
          <cell r="I789">
            <v>1.9314701437614901E-6</v>
          </cell>
        </row>
        <row r="790">
          <cell r="A790" t="str">
            <v>T_B_c-ICEDSLEXT</v>
          </cell>
          <cell r="B790" t="str">
            <v>VAR_fout</v>
          </cell>
          <cell r="C790" t="str">
            <v>CO2_T</v>
          </cell>
          <cell r="D790">
            <v>0.44176987190518002</v>
          </cell>
          <cell r="E790">
            <v>0.44075687889068299</v>
          </cell>
          <cell r="F790">
            <v>0.43744074249318798</v>
          </cell>
        </row>
        <row r="791">
          <cell r="A791" t="str">
            <v>T_B_c-ICEDSLEXT</v>
          </cell>
          <cell r="B791" t="str">
            <v>VAR_fout</v>
          </cell>
          <cell r="C791" t="str">
            <v>TPBSc</v>
          </cell>
          <cell r="D791">
            <v>5.99689016187228E-2</v>
          </cell>
          <cell r="E791">
            <v>4.7982529511375813E-2</v>
          </cell>
          <cell r="F791">
            <v>2.9981951190561081E-2</v>
          </cell>
        </row>
        <row r="792">
          <cell r="A792" t="str">
            <v>T_B_c-ICEDSLEXT</v>
          </cell>
          <cell r="B792" t="str">
            <v>VAR_fin</v>
          </cell>
          <cell r="C792" t="str">
            <v>TDSL</v>
          </cell>
          <cell r="D792">
            <v>6.026874105118412E-3</v>
          </cell>
          <cell r="E792">
            <v>6.0130542822739745E-3</v>
          </cell>
          <cell r="F792">
            <v>5.9678136765782819E-3</v>
          </cell>
        </row>
        <row r="793">
          <cell r="A793" t="str">
            <v>T_B_c-ICEDSLEXT</v>
          </cell>
          <cell r="B793" t="str">
            <v>VAR_cap</v>
          </cell>
          <cell r="C793" t="str">
            <v>-</v>
          </cell>
          <cell r="D793">
            <v>1.30332047521267E-3</v>
          </cell>
          <cell r="E793">
            <v>1.04265638017014E-3</v>
          </cell>
          <cell r="F793">
            <v>6.5166023760633498E-4</v>
          </cell>
        </row>
        <row r="794">
          <cell r="A794" t="str">
            <v>T_B_u-ICENGA-S3</v>
          </cell>
          <cell r="B794" t="str">
            <v>VAR_fout</v>
          </cell>
          <cell r="C794" t="str">
            <v>CO2_T</v>
          </cell>
          <cell r="E794">
            <v>1.45712268541955E-2</v>
          </cell>
          <cell r="F794">
            <v>5.5442841319419047</v>
          </cell>
          <cell r="G794">
            <v>5.7147285133412433</v>
          </cell>
          <cell r="H794">
            <v>12.800037416047221</v>
          </cell>
          <cell r="I794">
            <v>1.6384270265699874</v>
          </cell>
        </row>
        <row r="795">
          <cell r="A795" t="str">
            <v>T_B_u-ICENGA-S3</v>
          </cell>
          <cell r="B795" t="str">
            <v>VAR_fout</v>
          </cell>
          <cell r="C795" t="str">
            <v>TPBSu</v>
          </cell>
          <cell r="E795">
            <v>1.4576945146478359E-5</v>
          </cell>
          <cell r="F795">
            <v>5.8340582673501477E-3</v>
          </cell>
          <cell r="G795">
            <v>6.0290179458271477E-3</v>
          </cell>
          <cell r="H795">
            <v>1.5622243318724258E-2</v>
          </cell>
          <cell r="I795">
            <v>2.0647529290128896E-3</v>
          </cell>
        </row>
        <row r="796">
          <cell r="A796" t="str">
            <v>T_B_u-ICENGA-S3</v>
          </cell>
          <cell r="B796" t="str">
            <v>VAR_fin</v>
          </cell>
          <cell r="C796" t="str">
            <v>TNGA</v>
          </cell>
          <cell r="E796">
            <v>2.5835508606729564E-4</v>
          </cell>
          <cell r="F796">
            <v>9.8302910140813979E-2</v>
          </cell>
          <cell r="G796">
            <v>0.10132497364080223</v>
          </cell>
          <cell r="H796">
            <v>0.22695101801502174</v>
          </cell>
          <cell r="I796">
            <v>2.9050124584574316E-2</v>
          </cell>
        </row>
        <row r="797">
          <cell r="A797" t="str">
            <v>T_B_u-ICENGA-S3</v>
          </cell>
          <cell r="B797" t="str">
            <v>VAR_ncap</v>
          </cell>
          <cell r="C797" t="str">
            <v>-</v>
          </cell>
          <cell r="E797">
            <v>3.30597250499187E-7</v>
          </cell>
          <cell r="F797">
            <v>1.09744961733577E-4</v>
          </cell>
          <cell r="G797">
            <v>3.7914961963122699E-6</v>
          </cell>
          <cell r="H797">
            <v>1.11594161691576E-4</v>
          </cell>
          <cell r="I797">
            <v>7.6319829814512197E-7</v>
          </cell>
        </row>
        <row r="798">
          <cell r="A798" t="str">
            <v>T_B_u-ICENGA-S3</v>
          </cell>
          <cell r="B798" t="str">
            <v>VAR_cap</v>
          </cell>
          <cell r="C798" t="str">
            <v>-</v>
          </cell>
          <cell r="E798">
            <v>3.30597250499187E-7</v>
          </cell>
          <cell r="F798">
            <v>1.1007555898407601E-4</v>
          </cell>
          <cell r="G798">
            <v>1.13732334732916E-4</v>
          </cell>
          <cell r="H798">
            <v>2.94672924330896E-4</v>
          </cell>
          <cell r="I798">
            <v>3.8986569690133401E-5</v>
          </cell>
        </row>
        <row r="799">
          <cell r="A799" t="str">
            <v>T_B_u-ICENGA-S4</v>
          </cell>
          <cell r="B799" t="str">
            <v>VAR_fout</v>
          </cell>
          <cell r="C799" t="str">
            <v>CO2_T</v>
          </cell>
          <cell r="E799">
            <v>2.1423630152733801E-4</v>
          </cell>
          <cell r="F799">
            <v>2.996056364094194E-3</v>
          </cell>
          <cell r="G799">
            <v>2.7496792175019198E-3</v>
          </cell>
          <cell r="H799">
            <v>4.0653222385001603E-3</v>
          </cell>
          <cell r="I799">
            <v>2.1793609770184901E-4</v>
          </cell>
        </row>
        <row r="800">
          <cell r="A800" t="str">
            <v>T_B_u-ICENGA-S4</v>
          </cell>
          <cell r="B800" t="str">
            <v>VAR_fout</v>
          </cell>
          <cell r="C800" t="str">
            <v>TPBSu</v>
          </cell>
          <cell r="E800">
            <v>1.431628681941004E-7</v>
          </cell>
          <cell r="F800">
            <v>2.083167425174292E-6</v>
          </cell>
          <cell r="G800">
            <v>2.0069218976227301E-6</v>
          </cell>
          <cell r="H800">
            <v>3.3407641908424621E-6</v>
          </cell>
          <cell r="I800">
            <v>2.0099966917250027E-7</v>
          </cell>
        </row>
        <row r="801">
          <cell r="A801" t="str">
            <v>T_B_u-ICENGA-S4</v>
          </cell>
          <cell r="B801" t="str">
            <v>VAR_fin</v>
          </cell>
          <cell r="C801" t="str">
            <v>TNGA</v>
          </cell>
          <cell r="E801">
            <v>3.7985159845272616E-6</v>
          </cell>
          <cell r="F801">
            <v>5.3121566739258749E-5</v>
          </cell>
          <cell r="G801">
            <v>4.8753177615282222E-5</v>
          </cell>
          <cell r="H801">
            <v>7.2080181533690791E-5</v>
          </cell>
          <cell r="I801">
            <v>3.8641152074795839E-6</v>
          </cell>
        </row>
        <row r="802">
          <cell r="A802" t="str">
            <v>T_B_u-ICENGA-S4</v>
          </cell>
          <cell r="B802" t="str">
            <v>VAR_ncap</v>
          </cell>
          <cell r="C802" t="str">
            <v>-</v>
          </cell>
          <cell r="E802">
            <v>1.65684843778407E-8</v>
          </cell>
          <cell r="F802">
            <v>4.5383680436861797E-8</v>
          </cell>
          <cell r="G802">
            <v>2.9956478144613697E-8</v>
          </cell>
          <cell r="H802">
            <v>4.7643902338077201E-8</v>
          </cell>
          <cell r="I802">
            <v>1.5499574677076501E-8</v>
          </cell>
        </row>
        <row r="803">
          <cell r="A803" t="str">
            <v>T_B_u-ICENGA-S4</v>
          </cell>
          <cell r="B803" t="str">
            <v>VAR_cap</v>
          </cell>
          <cell r="C803" t="str">
            <v>-</v>
          </cell>
          <cell r="E803">
            <v>1.65684843778407E-8</v>
          </cell>
          <cell r="F803">
            <v>6.1952164814702504E-8</v>
          </cell>
          <cell r="G803">
            <v>6.8193107217591301E-8</v>
          </cell>
          <cell r="H803">
            <v>9.3102338097650303E-8</v>
          </cell>
          <cell r="I803">
            <v>2.3860538127513299E-8</v>
          </cell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18.873007569471817</v>
          </cell>
          <cell r="C9">
            <v>22.216053998473413</v>
          </cell>
          <cell r="D9">
            <v>28.299837442627648</v>
          </cell>
          <cell r="E9">
            <v>35.216152953006151</v>
          </cell>
          <cell r="F9">
            <v>43.418611178912229</v>
          </cell>
          <cell r="G9">
            <v>79.673238913097208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5.3405460649018415E-3</v>
          </cell>
          <cell r="F28">
            <v>5.3771312392931099E-3</v>
          </cell>
          <cell r="G28">
            <v>7.8627155414684955</v>
          </cell>
        </row>
      </sheetData>
      <sheetData sheetId="30"/>
      <sheetData sheetId="31"/>
      <sheetData sheetId="32">
        <row r="14">
          <cell r="B14">
            <v>82.760001863344883</v>
          </cell>
          <cell r="C14">
            <v>82.759934858115827</v>
          </cell>
          <cell r="D14">
            <v>63.977946520105093</v>
          </cell>
          <cell r="E14">
            <v>67.484257544942565</v>
          </cell>
          <cell r="F14">
            <v>32.82079471472148</v>
          </cell>
          <cell r="G14">
            <v>0</v>
          </cell>
        </row>
        <row r="15">
          <cell r="B15">
            <v>66.745680618481003</v>
          </cell>
          <cell r="C15">
            <v>49.798800582560681</v>
          </cell>
          <cell r="D15">
            <v>68.535744146604145</v>
          </cell>
          <cell r="E15">
            <v>70.234430985325048</v>
          </cell>
          <cell r="F15">
            <v>72.928592609713803</v>
          </cell>
          <cell r="G15">
            <v>69.178231973605421</v>
          </cell>
        </row>
        <row r="16">
          <cell r="B16">
            <v>66.632401240420037</v>
          </cell>
          <cell r="C16">
            <v>55.764002542958352</v>
          </cell>
          <cell r="D16">
            <v>65.54959938821132</v>
          </cell>
          <cell r="E16">
            <v>64.464842708551828</v>
          </cell>
          <cell r="F16">
            <v>62.384606731268057</v>
          </cell>
          <cell r="G16">
            <v>66.134970266737071</v>
          </cell>
        </row>
        <row r="17">
          <cell r="B17">
            <v>12.841920331421564</v>
          </cell>
          <cell r="C17">
            <v>16.035139355925608</v>
          </cell>
          <cell r="D17">
            <v>5.5860145126547307</v>
          </cell>
          <cell r="E17">
            <v>12.635152660926577</v>
          </cell>
          <cell r="F17">
            <v>13.15290323943349</v>
          </cell>
          <cell r="G17">
            <v>13.784002831418439</v>
          </cell>
        </row>
        <row r="18">
          <cell r="B18">
            <v>3.9600623060902819E-2</v>
          </cell>
          <cell r="C18">
            <v>1.0492322913044889E-4</v>
          </cell>
          <cell r="D18">
            <v>2.7091848590909246E-3</v>
          </cell>
          <cell r="E18">
            <v>4.4965044908074433E-4</v>
          </cell>
          <cell r="F18">
            <v>1.3101008414210587E-3</v>
          </cell>
          <cell r="G18">
            <v>1.3759416390627137E-6</v>
          </cell>
        </row>
        <row r="19">
          <cell r="B19">
            <v>6.5070006226511081</v>
          </cell>
          <cell r="C19">
            <v>7.3027692082912186</v>
          </cell>
          <cell r="D19">
            <v>7.4118188303896719</v>
          </cell>
          <cell r="E19">
            <v>7.3981402764644129</v>
          </cell>
          <cell r="F19">
            <v>4.379801901584095</v>
          </cell>
          <cell r="G19">
            <v>4.653431513640224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3.244479565473521</v>
          </cell>
          <cell r="G20">
            <v>4.4441235440799121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1.0180480195476429E-2</v>
          </cell>
          <cell r="G21">
            <v>1.5285969077974782E-3</v>
          </cell>
        </row>
        <row r="22">
          <cell r="B22">
            <v>0</v>
          </cell>
          <cell r="C22">
            <v>4.1855469629671502E-4</v>
          </cell>
          <cell r="D22">
            <v>5.1409333335520812E-3</v>
          </cell>
          <cell r="E22">
            <v>2.7039244287195784E-3</v>
          </cell>
          <cell r="F22">
            <v>4.1971243252989829E-2</v>
          </cell>
          <cell r="G22">
            <v>6.7618764889781045E-4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8.1164937920304263E-3</v>
          </cell>
          <cell r="G23">
            <v>1.5459836988324311</v>
          </cell>
        </row>
        <row r="24">
          <cell r="B24">
            <v>0.96588062300358446</v>
          </cell>
          <cell r="C24">
            <v>4.024627816883882E-4</v>
          </cell>
          <cell r="D24">
            <v>7.2283128516960424E-3</v>
          </cell>
          <cell r="E24">
            <v>9.9004564020315194E-3</v>
          </cell>
          <cell r="F24">
            <v>8.7482545762362657E-3</v>
          </cell>
          <cell r="G24">
            <v>3.8970346039153201E-4</v>
          </cell>
        </row>
        <row r="25">
          <cell r="B25">
            <v>0.42430073020222459</v>
          </cell>
          <cell r="C25">
            <v>7.5182080795041309E-2</v>
          </cell>
          <cell r="D25">
            <v>0.36987391250432383</v>
          </cell>
          <cell r="E25">
            <v>1.5669703980795155E-3</v>
          </cell>
          <cell r="F25">
            <v>0.58289432488993043</v>
          </cell>
          <cell r="G25">
            <v>2.1475647119299161E-4</v>
          </cell>
        </row>
        <row r="26">
          <cell r="B26">
            <v>1.5176370941696495</v>
          </cell>
          <cell r="C26">
            <v>1.4122792081918762</v>
          </cell>
          <cell r="D26">
            <v>1.4274990374567842</v>
          </cell>
          <cell r="E26">
            <v>1.4025306836111617</v>
          </cell>
          <cell r="F26">
            <v>0.84151582958134374</v>
          </cell>
          <cell r="G26">
            <v>0.60499761982371958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0.5427181469873168</v>
          </cell>
          <cell r="G27">
            <v>0.71175388389991834</v>
          </cell>
        </row>
        <row r="28">
          <cell r="B28">
            <v>1.8006230634972223E-3</v>
          </cell>
          <cell r="C28">
            <v>6.762677872723014E-5</v>
          </cell>
          <cell r="D28">
            <v>8.7668208395960028E-4</v>
          </cell>
          <cell r="E28">
            <v>2.0773391972807336E-4</v>
          </cell>
          <cell r="F28">
            <v>2.6660245710313307E-4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0.10743085040010901</v>
          </cell>
          <cell r="G29">
            <v>6.533828913425227E-2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1.2359626590297356E-2</v>
          </cell>
          <cell r="G30">
            <v>1.6226874861677471E-2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1.5417187728268382E-3</v>
          </cell>
          <cell r="G31">
            <v>6.3703512199924992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5.3405460649018415E-3</v>
          </cell>
          <cell r="F32">
            <v>5.2770688326680866E-3</v>
          </cell>
          <cell r="G32">
            <v>7.8626262720239462</v>
          </cell>
        </row>
        <row r="33">
          <cell r="B33">
            <v>0.52400000000000047</v>
          </cell>
          <cell r="C33">
            <v>0.54529212802071581</v>
          </cell>
          <cell r="D33">
            <v>1.9634173349323589</v>
          </cell>
          <cell r="E33">
            <v>5.5058983773595358</v>
          </cell>
          <cell r="F33">
            <v>15.482568736243001</v>
          </cell>
          <cell r="G33">
            <v>25.952138797524817</v>
          </cell>
        </row>
        <row r="34">
          <cell r="B34">
            <v>0</v>
          </cell>
          <cell r="C34">
            <v>0</v>
          </cell>
          <cell r="D34">
            <v>0.14080513077976203</v>
          </cell>
          <cell r="E34">
            <v>0.15585243650497085</v>
          </cell>
          <cell r="F34">
            <v>1.7391184478447754</v>
          </cell>
          <cell r="G34">
            <v>11.178377285956152</v>
          </cell>
        </row>
        <row r="35">
          <cell r="B35">
            <v>3.517953999707534</v>
          </cell>
          <cell r="C35">
            <v>4.849835809300485</v>
          </cell>
          <cell r="D35">
            <v>9.5945028810290776</v>
          </cell>
          <cell r="E35">
            <v>12.306499528470079</v>
          </cell>
          <cell r="F35">
            <v>39.100473441056387</v>
          </cell>
          <cell r="G35">
            <v>62.600437105353933</v>
          </cell>
        </row>
        <row r="36">
          <cell r="B36">
            <v>2.1349390887346629</v>
          </cell>
          <cell r="C36">
            <v>3.3906866917141087</v>
          </cell>
          <cell r="D36">
            <v>8.0481943261564162</v>
          </cell>
          <cell r="E36">
            <v>10.326573179285852</v>
          </cell>
          <cell r="F36">
            <v>13.878061720387596</v>
          </cell>
          <cell r="G36">
            <v>18.650971140806735</v>
          </cell>
        </row>
        <row r="37">
          <cell r="B37">
            <v>0.86248322578584768</v>
          </cell>
          <cell r="C37">
            <v>1.2876057815101507</v>
          </cell>
          <cell r="D37">
            <v>4.1841028848627273</v>
          </cell>
          <cell r="E37">
            <v>5.3685906540793837</v>
          </cell>
          <cell r="F37">
            <v>7.2150366871517129</v>
          </cell>
          <cell r="G37">
            <v>16.592809630955749</v>
          </cell>
        </row>
        <row r="38">
          <cell r="B38">
            <v>2.8396236857719668</v>
          </cell>
          <cell r="C38">
            <v>3.2944551167539071</v>
          </cell>
          <cell r="D38">
            <v>6.8323994095011695</v>
          </cell>
          <cell r="E38">
            <v>8.7665965392547847</v>
          </cell>
          <cell r="F38">
            <v>11.781585332323386</v>
          </cell>
          <cell r="G38">
            <v>15.833481963593627</v>
          </cell>
        </row>
        <row r="39">
          <cell r="B39">
            <v>0.66996124608143381</v>
          </cell>
          <cell r="C39">
            <v>9.0394307559639814E-2</v>
          </cell>
          <cell r="D39">
            <v>5.0328471887385866E-2</v>
          </cell>
          <cell r="E39">
            <v>4.1618340259883604E-2</v>
          </cell>
          <cell r="F39">
            <v>2.4104200235976384E-2</v>
          </cell>
          <cell r="G39">
            <v>9.4839563175493462E-3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6.1994071981469404E-3</v>
          </cell>
          <cell r="G40">
            <v>5.4862249095648822E-3</v>
          </cell>
        </row>
        <row r="41">
          <cell r="B41">
            <v>7.050122158794743E-2</v>
          </cell>
          <cell r="C41">
            <v>0.17135761003662295</v>
          </cell>
          <cell r="D41">
            <v>3.3080094720049514E-3</v>
          </cell>
          <cell r="E41">
            <v>0.17087264616674505</v>
          </cell>
          <cell r="F41">
            <v>5.2016228285204748E-3</v>
          </cell>
          <cell r="G41">
            <v>6.2439204416663301E-4</v>
          </cell>
        </row>
        <row r="42">
          <cell r="B42">
            <v>0.17249778068359481</v>
          </cell>
          <cell r="C42">
            <v>0.52162880686451574</v>
          </cell>
          <cell r="D42">
            <v>1.1323697262049937</v>
          </cell>
          <cell r="E42">
            <v>2.6350020442442736</v>
          </cell>
          <cell r="F42">
            <v>3.7874485127141577</v>
          </cell>
          <cell r="G42">
            <v>4.1039454435299461E-4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0.16459323643100807</v>
          </cell>
          <cell r="G43">
            <v>5.884328228180018</v>
          </cell>
        </row>
        <row r="44">
          <cell r="B44">
            <v>0.23004124611138288</v>
          </cell>
          <cell r="C44">
            <v>0.23015814331645512</v>
          </cell>
          <cell r="D44">
            <v>0.33670692196309454</v>
          </cell>
          <cell r="E44">
            <v>0.33294656497110225</v>
          </cell>
          <cell r="F44">
            <v>5.0436471889809945E-2</v>
          </cell>
          <cell r="G44">
            <v>5.7846253563208653E-5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0.24938136020883478</v>
          </cell>
          <cell r="G45">
            <v>0.59288566212882921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8.3794055495160628E-4</v>
          </cell>
          <cell r="F46">
            <v>0.41637550497061576</v>
          </cell>
          <cell r="G46">
            <v>0.27353004147322135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5.3799168574032263E-4</v>
          </cell>
          <cell r="F47">
            <v>3.5698161831979789E-3</v>
          </cell>
          <cell r="G47">
            <v>6.3622650120332661E-4</v>
          </cell>
        </row>
        <row r="48">
          <cell r="B48">
            <v>1.4308031258598251E-2</v>
          </cell>
          <cell r="C48">
            <v>3.7485124993229682E-3</v>
          </cell>
          <cell r="D48">
            <v>1.2519692885197204E-2</v>
          </cell>
          <cell r="E48">
            <v>1.1594180757657682E-2</v>
          </cell>
          <cell r="F48">
            <v>4.7781421493706192E-2</v>
          </cell>
          <cell r="G48">
            <v>9.877222081025186E-2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2.4063782713444983E-4</v>
          </cell>
          <cell r="F49">
            <v>7.6717679702088056E-4</v>
          </cell>
          <cell r="G49">
            <v>5.4308500341696583E-4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9.3914410617644659E-4</v>
          </cell>
          <cell r="F50">
            <v>1.6478580105537934E-3</v>
          </cell>
          <cell r="G50">
            <v>5.3126280959051064E-4</v>
          </cell>
        </row>
        <row r="51">
          <cell r="B51">
            <v>2.8086213951189452E-2</v>
          </cell>
          <cell r="C51">
            <v>4.4851399887676389E-3</v>
          </cell>
          <cell r="D51">
            <v>2.184551827105238E-2</v>
          </cell>
          <cell r="E51">
            <v>0.25051385103784601</v>
          </cell>
          <cell r="F51">
            <v>0.76350600989452333</v>
          </cell>
          <cell r="G51">
            <v>0.69112890746629085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9.8098126936894178E-4</v>
          </cell>
          <cell r="F52">
            <v>4.2104148077218313E-3</v>
          </cell>
          <cell r="G52">
            <v>2.9266444516687735E-3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2.0083616364238764E-3</v>
          </cell>
          <cell r="F53">
            <v>3.4132335572145058E-3</v>
          </cell>
          <cell r="G53">
            <v>8.5492091839273979E-4</v>
          </cell>
        </row>
        <row r="54">
          <cell r="B54">
            <v>0.9593652483599</v>
          </cell>
          <cell r="C54">
            <v>1.1060080985476157</v>
          </cell>
          <cell r="D54">
            <v>1.2361693960595974</v>
          </cell>
          <cell r="E54">
            <v>1.2361865141620376</v>
          </cell>
          <cell r="F54">
            <v>1.2362071116160556</v>
          </cell>
          <cell r="G54">
            <v>2.1349682032785107</v>
          </cell>
        </row>
        <row r="55">
          <cell r="B55">
            <v>0.59439724610061129</v>
          </cell>
          <cell r="C55">
            <v>0.62589194061083198</v>
          </cell>
          <cell r="D55">
            <v>0.52774589363671098</v>
          </cell>
          <cell r="E55">
            <v>1.6002159553677073</v>
          </cell>
          <cell r="F55">
            <v>1.4936307375851736</v>
          </cell>
          <cell r="G55">
            <v>3.264799556278155E-2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1.5710110247038672E-3</v>
          </cell>
          <cell r="F56">
            <v>2.2584607812425493E-3</v>
          </cell>
          <cell r="G56">
            <v>3.9709935021929355E-4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5.8282820604878694E-4</v>
          </cell>
          <cell r="F57">
            <v>1.4977192676750364E-3</v>
          </cell>
          <cell r="G57">
            <v>1.2956824325762017E-3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6.7882898990244303E-4</v>
          </cell>
          <cell r="F58">
            <v>3.1024276214236318E-3</v>
          </cell>
          <cell r="G58">
            <v>9.4656240471537251E-4</v>
          </cell>
        </row>
        <row r="70">
          <cell r="B70">
            <v>9.4530243878314962E-2</v>
          </cell>
          <cell r="C70">
            <v>1.0396760389970838E-2</v>
          </cell>
          <cell r="D70">
            <v>9.4404506235994945E-2</v>
          </cell>
          <cell r="E70">
            <v>1.4414418219445421E-3</v>
          </cell>
          <cell r="F70">
            <v>7.8668401170221107E-3</v>
          </cell>
          <cell r="G70">
            <v>7.4584079151250052E-2</v>
          </cell>
        </row>
        <row r="71">
          <cell r="B71">
            <v>3.1712029236750173E-3</v>
          </cell>
          <cell r="C71">
            <v>2.6753112261710546E-3</v>
          </cell>
          <cell r="D71">
            <v>3.1664166551388889E-3</v>
          </cell>
          <cell r="E71">
            <v>1.7120312282662702E-3</v>
          </cell>
          <cell r="F71">
            <v>8.4952281732026097E-2</v>
          </cell>
          <cell r="G71">
            <v>2.6118098747041745</v>
          </cell>
        </row>
        <row r="72">
          <cell r="B72">
            <v>2.9209962168583251E-3</v>
          </cell>
          <cell r="C72">
            <v>2.3522518176994291E-3</v>
          </cell>
          <cell r="D72">
            <v>2.9014169745917727E-3</v>
          </cell>
          <cell r="E72">
            <v>1.6205627607471351E-3</v>
          </cell>
          <cell r="F72">
            <v>5.6957982360591871E-3</v>
          </cell>
          <cell r="G72">
            <v>1.956985042284877E-2</v>
          </cell>
        </row>
        <row r="73">
          <cell r="B73">
            <v>1.1147577659593186E-3</v>
          </cell>
          <cell r="C73">
            <v>1.113876881154858E-3</v>
          </cell>
          <cell r="D73">
            <v>1.1232469094135033E-3</v>
          </cell>
          <cell r="E73">
            <v>1.9614736448143382E-3</v>
          </cell>
          <cell r="F73">
            <v>3.6656396437043837E-3</v>
          </cell>
          <cell r="G73">
            <v>2.6313828479795584E-3</v>
          </cell>
        </row>
        <row r="74">
          <cell r="B74">
            <v>2.6324836664089503E-3</v>
          </cell>
          <cell r="C74">
            <v>2.630853709959525E-3</v>
          </cell>
          <cell r="D74">
            <v>2.6572483400347765E-3</v>
          </cell>
          <cell r="E74">
            <v>1.2368194005829874E-2</v>
          </cell>
          <cell r="F74">
            <v>0.20199840531463109</v>
          </cell>
          <cell r="G74">
            <v>0.23387019289212668</v>
          </cell>
        </row>
        <row r="75">
          <cell r="B75">
            <v>2.6325041448816942E-3</v>
          </cell>
          <cell r="C75">
            <v>2.6308713685102678E-3</v>
          </cell>
          <cell r="D75">
            <v>2.6572500675916665E-3</v>
          </cell>
          <cell r="E75">
            <v>1.2365202019960907E-2</v>
          </cell>
          <cell r="F75">
            <v>0.20199571383352399</v>
          </cell>
          <cell r="G75">
            <v>0.23397961116496493</v>
          </cell>
        </row>
        <row r="76">
          <cell r="B76">
            <v>1.1186881860787822E-3</v>
          </cell>
          <cell r="C76">
            <v>1.1178367821356879E-3</v>
          </cell>
          <cell r="D76">
            <v>1.1273313951536107E-3</v>
          </cell>
          <cell r="E76">
            <v>2.0116834330250999E-3</v>
          </cell>
          <cell r="F76">
            <v>3.1972447612961673E-3</v>
          </cell>
          <cell r="G76">
            <v>2.1761227425771299E-3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8.5053045631269759E-5</v>
          </cell>
          <cell r="G90">
            <v>7.5879027867128428E-5</v>
          </cell>
        </row>
        <row r="91">
          <cell r="B91">
            <v>1.8035509835472485</v>
          </cell>
          <cell r="C91">
            <v>7.7335435650752204E-4</v>
          </cell>
          <cell r="D91">
            <v>1.4478283733632453E-2</v>
          </cell>
          <cell r="E91">
            <v>2.1174420916490914E-2</v>
          </cell>
          <cell r="F91">
            <v>1.8508985608381486E-2</v>
          </cell>
          <cell r="G91">
            <v>8.1573775291235028E-4</v>
          </cell>
        </row>
        <row r="92">
          <cell r="B92">
            <v>1.2648957026612071</v>
          </cell>
          <cell r="C92">
            <v>0.27440585888024366</v>
          </cell>
          <cell r="D92">
            <v>1.1353485454916508</v>
          </cell>
          <cell r="E92">
            <v>4.149844538204551E-3</v>
          </cell>
          <cell r="F92">
            <v>1.5244740840617295</v>
          </cell>
          <cell r="G92">
            <v>6.3776436409388718E-4</v>
          </cell>
        </row>
        <row r="93">
          <cell r="B93">
            <v>14.159820369886884</v>
          </cell>
          <cell r="C93">
            <v>13.051653050615366</v>
          </cell>
          <cell r="D93">
            <v>13.178284421998065</v>
          </cell>
          <cell r="E93">
            <v>12.779638932754821</v>
          </cell>
          <cell r="F93">
            <v>11.966138959006551</v>
          </cell>
          <cell r="G93">
            <v>10.757735749621011</v>
          </cell>
        </row>
        <row r="94">
          <cell r="B94">
            <v>9.2603471836999948E-3</v>
          </cell>
          <cell r="C94">
            <v>3.4779486202575483E-4</v>
          </cell>
          <cell r="D94">
            <v>4.5086507175065163E-3</v>
          </cell>
          <cell r="E94">
            <v>1.0683458728872343E-3</v>
          </cell>
          <cell r="F94">
            <v>1.3710983508161128E-3</v>
          </cell>
          <cell r="G94">
            <v>1.4690660183204527E-6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0.13697433426013911</v>
          </cell>
          <cell r="G95">
            <v>8.6573233102884298E-2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1.5008118002503869E-2</v>
          </cell>
          <cell r="G96">
            <v>2.0476770658783443E-2</v>
          </cell>
        </row>
        <row r="97">
          <cell r="B97">
            <v>1.7328981706627882</v>
          </cell>
          <cell r="C97">
            <v>1.4267387327877181</v>
          </cell>
          <cell r="D97">
            <v>2.3065926776202033</v>
          </cell>
          <cell r="E97">
            <v>0.45747887591365416</v>
          </cell>
          <cell r="F97">
            <v>4.5479644724910347E-2</v>
          </cell>
          <cell r="G97">
            <v>1.0386871339287008E-4</v>
          </cell>
        </row>
        <row r="98">
          <cell r="B98">
            <v>0.90177422300279775</v>
          </cell>
          <cell r="C98">
            <v>2.4705468835868366E-4</v>
          </cell>
          <cell r="D98">
            <v>1.1781254563510838E-3</v>
          </cell>
          <cell r="E98">
            <v>2.7176901014275821E-4</v>
          </cell>
          <cell r="F98">
            <v>4.0450345821049571E-4</v>
          </cell>
          <cell r="G98">
            <v>1.5724355254045976E-4</v>
          </cell>
        </row>
        <row r="99">
          <cell r="B99">
            <v>1.4500006229637186</v>
          </cell>
          <cell r="C99">
            <v>3.8014980279657542</v>
          </cell>
          <cell r="D99">
            <v>3.8011522341233315</v>
          </cell>
          <cell r="E99">
            <v>0.99882978282714929</v>
          </cell>
          <cell r="F99">
            <v>0</v>
          </cell>
          <cell r="G99">
            <v>0</v>
          </cell>
        </row>
        <row r="100">
          <cell r="B100">
            <v>0.18406398389894427</v>
          </cell>
          <cell r="C100">
            <v>1.8388835465508397</v>
          </cell>
          <cell r="D100">
            <v>1.1742634029434109E-3</v>
          </cell>
          <cell r="E100">
            <v>5.0286029974134648E-4</v>
          </cell>
          <cell r="F100">
            <v>2.8676742560869494E-4</v>
          </cell>
          <cell r="G100">
            <v>0</v>
          </cell>
        </row>
        <row r="101">
          <cell r="B101">
            <v>1.551696103935011</v>
          </cell>
          <cell r="C101">
            <v>1.4004061232576541</v>
          </cell>
          <cell r="D101">
            <v>1.2006737064390027</v>
          </cell>
          <cell r="E101">
            <v>0.92905892687381697</v>
          </cell>
          <cell r="F101">
            <v>0.55626284614861654</v>
          </cell>
          <cell r="G101">
            <v>0.33305655019738001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2.581847228340748E-7</v>
          </cell>
        </row>
        <row r="103">
          <cell r="F103">
            <v>3.4322111146439245E-2</v>
          </cell>
          <cell r="G103">
            <v>1.6545989777336824E-2</v>
          </cell>
        </row>
        <row r="104">
          <cell r="B104">
            <v>0.92933428456839884</v>
          </cell>
          <cell r="C104">
            <v>2.0709095571180152</v>
          </cell>
          <cell r="D104">
            <v>3.4537417211551416E-2</v>
          </cell>
          <cell r="E104">
            <v>1.3155944799707697</v>
          </cell>
          <cell r="F104">
            <v>1.1530541165101054E-2</v>
          </cell>
          <cell r="G104">
            <v>1.3841023091773785E-3</v>
          </cell>
        </row>
        <row r="105">
          <cell r="B105">
            <v>0.65970538876506846</v>
          </cell>
          <cell r="C105">
            <v>1.8166346744635571</v>
          </cell>
          <cell r="D105">
            <v>3.3630321447307105</v>
          </cell>
          <cell r="E105">
            <v>5.5740427859013524</v>
          </cell>
          <cell r="F105">
            <v>8.3600883154994108</v>
          </cell>
          <cell r="G105">
            <v>12.44848554807081</v>
          </cell>
        </row>
        <row r="106">
          <cell r="B106">
            <v>1.934790013803622</v>
          </cell>
          <cell r="C106">
            <v>1.8587718684898258</v>
          </cell>
          <cell r="D106">
            <v>2.5502944543128003</v>
          </cell>
          <cell r="E106">
            <v>2.2433375441385097</v>
          </cell>
          <cell r="F106">
            <v>1.5185889923316038</v>
          </cell>
          <cell r="G106">
            <v>2.0114110118807056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2.6899584287016121E-4</v>
          </cell>
          <cell r="F107">
            <v>1.604779752079827E-3</v>
          </cell>
          <cell r="G107">
            <v>2.5672297416976333E-4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6.2633940471130219E-4</v>
          </cell>
          <cell r="F108">
            <v>0.24982530298236955</v>
          </cell>
          <cell r="G108">
            <v>0.13676502073661076</v>
          </cell>
        </row>
        <row r="109">
          <cell r="B109">
            <v>4.1132147154944301E-2</v>
          </cell>
          <cell r="C109">
            <v>9.2913881531552847E-3</v>
          </cell>
          <cell r="D109">
            <v>3.4377634117387125E-2</v>
          </cell>
          <cell r="E109">
            <v>2.9400175350034516E-2</v>
          </cell>
          <cell r="F109">
            <v>0.11665787173945939</v>
          </cell>
          <cell r="G109">
            <v>0.22858534857543747</v>
          </cell>
        </row>
        <row r="110">
          <cell r="B110">
            <v>4.655802216793835E-6</v>
          </cell>
          <cell r="C110">
            <v>6.1845834053049097E-6</v>
          </cell>
          <cell r="D110">
            <v>6.3644585537423546E-6</v>
          </cell>
          <cell r="E110">
            <v>3.8136266837795977E-3</v>
          </cell>
          <cell r="F110">
            <v>6.9461072872827028E-3</v>
          </cell>
          <cell r="G110">
            <v>2.5210763099110384E-3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0.10493804331500134</v>
          </cell>
          <cell r="C112">
            <v>1.0018065212440645E-2</v>
          </cell>
          <cell r="D112">
            <v>5.342453506654881E-2</v>
          </cell>
          <cell r="E112">
            <v>0.53117628936647066</v>
          </cell>
          <cell r="F112">
            <v>1.5961487559038134</v>
          </cell>
          <cell r="G112">
            <v>1.4377276766863998</v>
          </cell>
        </row>
        <row r="113">
          <cell r="B113">
            <v>4.6558024134418375E-6</v>
          </cell>
          <cell r="C113">
            <v>6.1845834662395477E-6</v>
          </cell>
          <cell r="D113">
            <v>6.3644588025248013E-6</v>
          </cell>
          <cell r="E113">
            <v>7.3248651989357453E-3</v>
          </cell>
          <cell r="F113">
            <v>1.346886132875165E-2</v>
          </cell>
          <cell r="G113">
            <v>3.6577447120232811E-3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1.4243093164966036</v>
          </cell>
          <cell r="C115">
            <v>1.5784157242396832</v>
          </cell>
          <cell r="D115">
            <v>1.6575369987542461</v>
          </cell>
          <cell r="E115">
            <v>1.4798314438569522</v>
          </cell>
          <cell r="F115">
            <v>1.1243931623442116</v>
          </cell>
          <cell r="G115">
            <v>1.9418620286454344</v>
          </cell>
        </row>
        <row r="116">
          <cell r="B116">
            <v>0.6925755264051574</v>
          </cell>
          <cell r="C116">
            <v>0.75022885119496152</v>
          </cell>
          <cell r="D116">
            <v>0.659091095765029</v>
          </cell>
          <cell r="E116">
            <v>2.132426049949157</v>
          </cell>
          <cell r="F116">
            <v>2.2404461063777608</v>
          </cell>
          <cell r="G116">
            <v>4.8971993344172259E-2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2.5107402014197325E-3</v>
          </cell>
          <cell r="F117">
            <v>3.4538230741928901E-3</v>
          </cell>
          <cell r="G117">
            <v>5.8317854080850654E-4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2.0364869697073298E-4</v>
          </cell>
          <cell r="F118">
            <v>9.1547044566599059E-4</v>
          </cell>
          <cell r="G118">
            <v>2.7480844007865627E-4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4.3865491297356011E-4</v>
          </cell>
          <cell r="F119">
            <v>9.4300842779539422E-4</v>
          </cell>
          <cell r="G119">
            <v>7.3234224449959329E-4</v>
          </cell>
        </row>
        <row r="123">
          <cell r="B123">
            <v>0</v>
          </cell>
          <cell r="C123">
            <v>3.7502361289589419</v>
          </cell>
          <cell r="D123">
            <v>3.8644030535918823</v>
          </cell>
          <cell r="E123">
            <v>13.414231931862325</v>
          </cell>
          <cell r="F123">
            <v>15.601266371354638</v>
          </cell>
          <cell r="G123">
            <v>20.278744116029294</v>
          </cell>
        </row>
      </sheetData>
      <sheetData sheetId="33">
        <row r="13">
          <cell r="B13">
            <v>16.052400621964249</v>
          </cell>
          <cell r="C13">
            <v>20.043924402595469</v>
          </cell>
          <cell r="D13">
            <v>6.9825183486644518</v>
          </cell>
          <cell r="E13">
            <v>15.793941036849779</v>
          </cell>
          <cell r="F13">
            <v>16.441129258152586</v>
          </cell>
          <cell r="G13">
            <v>17.230003747967142</v>
          </cell>
        </row>
        <row r="14">
          <cell r="B14">
            <v>250.9481760259101</v>
          </cell>
          <cell r="C14">
            <v>253.29947142895469</v>
          </cell>
          <cell r="D14">
            <v>196.67670278269557</v>
          </cell>
          <cell r="E14">
            <v>204.44492387170422</v>
          </cell>
          <cell r="F14">
            <v>98.945483473031871</v>
          </cell>
          <cell r="G14">
            <v>0</v>
          </cell>
        </row>
        <row r="15">
          <cell r="B15">
            <v>66.745680618481003</v>
          </cell>
          <cell r="C15">
            <v>49.798800582560681</v>
          </cell>
          <cell r="D15">
            <v>68.535744146604145</v>
          </cell>
          <cell r="E15">
            <v>70.234430985325048</v>
          </cell>
          <cell r="F15">
            <v>72.928592609713803</v>
          </cell>
          <cell r="G15">
            <v>69.178231973605421</v>
          </cell>
        </row>
        <row r="16">
          <cell r="B16">
            <v>66.632401240420037</v>
          </cell>
          <cell r="C16">
            <v>55.764002542958352</v>
          </cell>
          <cell r="D16">
            <v>65.54959938821132</v>
          </cell>
          <cell r="E16">
            <v>64.464842708551828</v>
          </cell>
          <cell r="F16">
            <v>62.384606731268057</v>
          </cell>
          <cell r="G16">
            <v>66.134970266737071</v>
          </cell>
        </row>
        <row r="18">
          <cell r="B18">
            <v>0.12220947564381238</v>
          </cell>
          <cell r="C18">
            <v>1.6172116594801063E-3</v>
          </cell>
          <cell r="D18">
            <v>9.2321608550214266E-3</v>
          </cell>
          <cell r="E18">
            <v>1.7137873031804912E-3</v>
          </cell>
          <cell r="F18">
            <v>4.3281484741653168E-3</v>
          </cell>
          <cell r="G18">
            <v>8.6178129438861438E-6</v>
          </cell>
        </row>
        <row r="19">
          <cell r="B19">
            <v>18.203592220552945</v>
          </cell>
          <cell r="C19">
            <v>20.429786388184162</v>
          </cell>
          <cell r="D19">
            <v>20.734857029421764</v>
          </cell>
          <cell r="E19">
            <v>20.696590732511428</v>
          </cell>
          <cell r="F19">
            <v>12.252669462747967</v>
          </cell>
          <cell r="G19">
            <v>13.018159150884559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9.6934514675081633</v>
          </cell>
          <cell r="G20">
            <v>13.017253092437015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1.6953444772722624E-2</v>
          </cell>
          <cell r="G21">
            <v>2.7469750875713616E-3</v>
          </cell>
        </row>
        <row r="22">
          <cell r="B22">
            <v>0</v>
          </cell>
          <cell r="C22">
            <v>1.9486334254402069E-3</v>
          </cell>
          <cell r="D22">
            <v>1.4666586317122034E-2</v>
          </cell>
          <cell r="E22">
            <v>7.0911083831731335E-3</v>
          </cell>
          <cell r="F22">
            <v>0.10636707550074329</v>
          </cell>
          <cell r="G22">
            <v>1.7673490074160527E-3</v>
          </cell>
          <cell r="L22">
            <v>2.5627369535992504</v>
          </cell>
          <cell r="M22">
            <v>0.95274984132500395</v>
          </cell>
          <cell r="N22">
            <v>1.1232770825480181</v>
          </cell>
          <cell r="O22">
            <v>1.670904230386608</v>
          </cell>
          <cell r="P22">
            <v>2.0580484825033638</v>
          </cell>
          <cell r="Q22">
            <v>0.74752417552017858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1.5687271594892093E-2</v>
          </cell>
          <cell r="G23">
            <v>2.834365952964657</v>
          </cell>
          <cell r="L23">
            <v>6.8740244365344802E-2</v>
          </cell>
          <cell r="M23">
            <v>7.5044247755763405E-2</v>
          </cell>
          <cell r="N23">
            <v>0.12257648342487244</v>
          </cell>
          <cell r="O23">
            <v>3.8427707430495335E-3</v>
          </cell>
          <cell r="P23">
            <v>9.4120161109465996E-3</v>
          </cell>
          <cell r="Q23">
            <v>0.84260529431736486</v>
          </cell>
        </row>
        <row r="24">
          <cell r="B24">
            <v>3.679502426636561</v>
          </cell>
          <cell r="C24">
            <v>2.4999639498137763E-3</v>
          </cell>
          <cell r="D24">
            <v>3.0146755838236405E-2</v>
          </cell>
          <cell r="E24">
            <v>4.0614896455933809E-2</v>
          </cell>
          <cell r="F24">
            <v>3.5771609898718797E-2</v>
          </cell>
          <cell r="G24">
            <v>1.770476570578214E-3</v>
          </cell>
        </row>
        <row r="25">
          <cell r="B25">
            <v>1.7399588660450471</v>
          </cell>
          <cell r="C25">
            <v>0.30095723569876798</v>
          </cell>
          <cell r="D25">
            <v>1.4259122793477959</v>
          </cell>
          <cell r="E25">
            <v>6.1577778922395302E-3</v>
          </cell>
          <cell r="F25">
            <v>1.9041948929924171</v>
          </cell>
          <cell r="G25">
            <v>8.3351501995641657E-4</v>
          </cell>
        </row>
        <row r="26">
          <cell r="B26">
            <v>39.6792519127237</v>
          </cell>
          <cell r="C26">
            <v>37.439725780399954</v>
          </cell>
          <cell r="D26">
            <v>37.494337942710828</v>
          </cell>
          <cell r="E26">
            <v>37.206414086335059</v>
          </cell>
          <cell r="F26">
            <v>25.004024723584763</v>
          </cell>
          <cell r="G26">
            <v>19.545026430609369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11.249711580076459</v>
          </cell>
          <cell r="G27">
            <v>13.180627479628107</v>
          </cell>
        </row>
        <row r="28">
          <cell r="B28">
            <v>2.1860829943185816E-2</v>
          </cell>
          <cell r="C28">
            <v>1.9196921080059204E-3</v>
          </cell>
          <cell r="D28">
            <v>9.0367237407564648E-3</v>
          </cell>
          <cell r="E28">
            <v>2.2638448070864702E-3</v>
          </cell>
          <cell r="F28">
            <v>2.7837136735174408E-3</v>
          </cell>
          <cell r="G28">
            <v>7.82252123099368E-6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0.26857712600027284</v>
          </cell>
          <cell r="G29">
            <v>0.1633457228356307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2.9427682357850843E-2</v>
          </cell>
          <cell r="G30">
            <v>3.8635416337327311E-2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7.300001757807797E-3</v>
          </cell>
          <cell r="G31">
            <v>23.988772818839696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5.3405460649018415E-3</v>
          </cell>
          <cell r="F32">
            <v>5.2770688326680866E-3</v>
          </cell>
          <cell r="G32">
            <v>7.8626262720239462</v>
          </cell>
        </row>
        <row r="33">
          <cell r="B33">
            <v>0.52400000000000047</v>
          </cell>
          <cell r="C33">
            <v>0.54529212802071581</v>
          </cell>
          <cell r="D33">
            <v>1.9634173349323589</v>
          </cell>
          <cell r="E33">
            <v>5.5058983773595358</v>
          </cell>
          <cell r="F33">
            <v>15.482568736243001</v>
          </cell>
          <cell r="G33">
            <v>25.952138797524817</v>
          </cell>
        </row>
        <row r="34">
          <cell r="B34">
            <v>0</v>
          </cell>
          <cell r="C34">
            <v>0</v>
          </cell>
          <cell r="D34">
            <v>0.14080513077976203</v>
          </cell>
          <cell r="E34">
            <v>0.15585243650497085</v>
          </cell>
          <cell r="F34">
            <v>1.7391184478447754</v>
          </cell>
          <cell r="G34">
            <v>11.178377285956152</v>
          </cell>
        </row>
        <row r="35">
          <cell r="B35">
            <v>3.517953999707534</v>
          </cell>
          <cell r="C35">
            <v>4.849835809300485</v>
          </cell>
          <cell r="D35">
            <v>9.5945028810290776</v>
          </cell>
          <cell r="E35">
            <v>12.306499528470079</v>
          </cell>
          <cell r="F35">
            <v>39.100473441056387</v>
          </cell>
          <cell r="G35">
            <v>62.600437105353933</v>
          </cell>
        </row>
        <row r="36">
          <cell r="B36">
            <v>2.1349390887346629</v>
          </cell>
          <cell r="C36">
            <v>3.3906866917141087</v>
          </cell>
          <cell r="D36">
            <v>8.0481943261564162</v>
          </cell>
          <cell r="E36">
            <v>10.326573179285852</v>
          </cell>
          <cell r="F36">
            <v>13.878061720387596</v>
          </cell>
          <cell r="G36">
            <v>18.650971140806735</v>
          </cell>
        </row>
        <row r="37">
          <cell r="B37">
            <v>0.86248322578584768</v>
          </cell>
          <cell r="C37">
            <v>1.2876057815101507</v>
          </cell>
          <cell r="D37">
            <v>4.1841028848627273</v>
          </cell>
          <cell r="E37">
            <v>5.3685906540793837</v>
          </cell>
          <cell r="F37">
            <v>7.2150366871517129</v>
          </cell>
          <cell r="G37">
            <v>16.592809630955749</v>
          </cell>
        </row>
        <row r="38">
          <cell r="B38">
            <v>2.8396236857719668</v>
          </cell>
          <cell r="C38">
            <v>3.2944551167539071</v>
          </cell>
          <cell r="D38">
            <v>6.8323994095011695</v>
          </cell>
          <cell r="E38">
            <v>8.7665965392547847</v>
          </cell>
          <cell r="F38">
            <v>11.781585332323386</v>
          </cell>
          <cell r="G38">
            <v>15.833481963593627</v>
          </cell>
        </row>
        <row r="39">
          <cell r="B39">
            <v>1.920457657936719</v>
          </cell>
          <cell r="C39">
            <v>0.25757100377006165</v>
          </cell>
          <cell r="D39">
            <v>0.14499488874481226</v>
          </cell>
          <cell r="E39">
            <v>0.11580518976719575</v>
          </cell>
          <cell r="F39">
            <v>8.7564979627990258E-2</v>
          </cell>
          <cell r="G39">
            <v>4.3871865066982298E-2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1.9680386731288822E-2</v>
          </cell>
          <cell r="G40">
            <v>1.7114135437208893E-2</v>
          </cell>
        </row>
        <row r="41">
          <cell r="B41">
            <v>0.29600489834276239</v>
          </cell>
          <cell r="C41">
            <v>0.69529823595046347</v>
          </cell>
          <cell r="D41">
            <v>1.419192631905862E-2</v>
          </cell>
          <cell r="E41">
            <v>0.6488562002235061</v>
          </cell>
          <cell r="F41">
            <v>2.0445766675544392E-2</v>
          </cell>
          <cell r="G41">
            <v>2.5752614098437099E-3</v>
          </cell>
        </row>
        <row r="42">
          <cell r="B42">
            <v>0.87327406247998207</v>
          </cell>
          <cell r="C42">
            <v>2.3100597267214167</v>
          </cell>
          <cell r="D42">
            <v>4.4875649663666648</v>
          </cell>
          <cell r="E42">
            <v>7.7841965383533269</v>
          </cell>
          <cell r="F42">
            <v>10.746842983677038</v>
          </cell>
          <cell r="G42">
            <v>1.2274631830891387E-3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0.49227930337136555</v>
          </cell>
          <cell r="G43">
            <v>16.855383029499944</v>
          </cell>
        </row>
        <row r="44">
          <cell r="B44">
            <v>3.7119700535922364</v>
          </cell>
          <cell r="C44">
            <v>3.7138563244553571</v>
          </cell>
          <cell r="D44">
            <v>5.4331434240257765</v>
          </cell>
          <cell r="E44">
            <v>5.3724657386667296</v>
          </cell>
          <cell r="F44">
            <v>0.81385048772430313</v>
          </cell>
          <cell r="G44">
            <v>9.3341583801290185E-4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4.4711723267489045</v>
          </cell>
          <cell r="G45">
            <v>10.62988012903906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1.6915504875372014E-3</v>
          </cell>
          <cell r="F46">
            <v>0.75704524050195277</v>
          </cell>
          <cell r="G46">
            <v>0.45588247021427319</v>
          </cell>
        </row>
        <row r="47">
          <cell r="B47">
            <v>0</v>
          </cell>
        </row>
        <row r="48">
          <cell r="B48">
            <v>6.7340410608770621E-2</v>
          </cell>
          <cell r="C48">
            <v>1.4007044783048284E-2</v>
          </cell>
          <cell r="D48">
            <v>5.0023907208549954E-2</v>
          </cell>
          <cell r="E48">
            <v>4.2449241622421301E-2</v>
          </cell>
          <cell r="F48">
            <v>0.16938671728498797</v>
          </cell>
          <cell r="G48">
            <v>0.34172737912129592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5.7294720746297548E-4</v>
          </cell>
          <cell r="F49">
            <v>1.7435836295929107E-3</v>
          </cell>
          <cell r="G49">
            <v>1.2068555631488125E-3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4.5413188952826665E-3</v>
          </cell>
          <cell r="F50">
            <v>7.7352552503153777E-3</v>
          </cell>
          <cell r="G50">
            <v>2.2176965330722121E-3</v>
          </cell>
        </row>
        <row r="51">
          <cell r="B51">
            <v>0.11267414172008608</v>
          </cell>
          <cell r="C51">
            <v>1.558525003372104E-2</v>
          </cell>
          <cell r="D51">
            <v>7.8357405681095338E-2</v>
          </cell>
          <cell r="E51">
            <v>0.83758139931164177</v>
          </cell>
          <cell r="F51">
            <v>2.5102106134827045</v>
          </cell>
          <cell r="G51">
            <v>2.2341735492116115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2.3356696889736718E-3</v>
          </cell>
          <cell r="F52">
            <v>9.5691245630041642E-3</v>
          </cell>
          <cell r="G52">
            <v>6.5036543370417203E-3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8.3061969986285046E-3</v>
          </cell>
          <cell r="F53">
            <v>1.366258630606234E-2</v>
          </cell>
          <cell r="G53">
            <v>3.2195239753789085E-3</v>
          </cell>
        </row>
        <row r="54">
          <cell r="B54">
            <v>2.6453937250676463</v>
          </cell>
          <cell r="C54">
            <v>3.0464775891385214</v>
          </cell>
          <cell r="D54">
            <v>3.3997788366099209</v>
          </cell>
          <cell r="E54">
            <v>3.3892680814946106</v>
          </cell>
          <cell r="F54">
            <v>3.3021688096055564</v>
          </cell>
          <cell r="G54">
            <v>5.5432377461486491</v>
          </cell>
        </row>
        <row r="55">
          <cell r="B55">
            <v>1.6652690669142383</v>
          </cell>
          <cell r="C55">
            <v>1.7386863731610709</v>
          </cell>
          <cell r="D55">
            <v>1.4679331269977576</v>
          </cell>
          <cell r="E55">
            <v>4.4453393110063786</v>
          </cell>
          <cell r="F55">
            <v>4.1568653305791452</v>
          </cell>
          <cell r="G55">
            <v>9.0831922176442953E-2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5.0077377617195867E-3</v>
          </cell>
          <cell r="F56">
            <v>7.0779051012913831E-3</v>
          </cell>
          <cell r="G56">
            <v>1.2129674513344717E-3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1.2256950366907266E-3</v>
          </cell>
          <cell r="F57">
            <v>2.772400377878419E-3</v>
          </cell>
          <cell r="G57">
            <v>2.2522813641211877E-3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1.1313816498374058E-3</v>
          </cell>
          <cell r="F58">
            <v>5.0859469203666094E-3</v>
          </cell>
          <cell r="G58">
            <v>1.5267135559925362E-3</v>
          </cell>
        </row>
        <row r="63">
          <cell r="B63">
            <v>0.13504341318299798</v>
          </cell>
          <cell r="C63">
            <v>1.4852722502016155E-2</v>
          </cell>
          <cell r="D63">
            <v>0.1348637884787276</v>
          </cell>
          <cell r="E63">
            <v>2.0594102726892551E-3</v>
          </cell>
          <cell r="F63">
            <v>1.123855461254321E-2</v>
          </cell>
          <cell r="G63">
            <v>0.10654889216619857</v>
          </cell>
        </row>
        <row r="64">
          <cell r="B64">
            <v>3.6577151858706329E-3</v>
          </cell>
          <cell r="C64">
            <v>3.0857784017925766E-3</v>
          </cell>
          <cell r="D64">
            <v>3.652194942127518E-3</v>
          </cell>
          <cell r="E64">
            <v>1.9747792321364427E-3</v>
          </cell>
          <cell r="F64">
            <v>9.7980110353026117E-2</v>
          </cell>
          <cell r="G64">
            <v>3.0123316716276993</v>
          </cell>
        </row>
        <row r="65">
          <cell r="B65">
            <v>3.2665559701810739E-3</v>
          </cell>
          <cell r="C65">
            <v>2.630568398370471E-3</v>
          </cell>
          <cell r="D65">
            <v>3.2446618561232598E-3</v>
          </cell>
          <cell r="E65">
            <v>1.8123710721986493E-3</v>
          </cell>
          <cell r="F65">
            <v>6.3696130190888179E-3</v>
          </cell>
          <cell r="G65">
            <v>2.1883886140933988E-2</v>
          </cell>
        </row>
        <row r="66">
          <cell r="B66">
            <v>1.232979057719885E-3</v>
          </cell>
          <cell r="C66">
            <v>1.2320049182232861E-3</v>
          </cell>
          <cell r="D66">
            <v>1.2423669026168447E-3</v>
          </cell>
          <cell r="E66">
            <v>2.1693323406651462E-3</v>
          </cell>
          <cell r="F66">
            <v>4.0539095259942521E-3</v>
          </cell>
          <cell r="G66">
            <v>2.9101621357886529E-3</v>
          </cell>
        </row>
        <row r="67">
          <cell r="B67">
            <v>2.9115863894285032E-3</v>
          </cell>
          <cell r="C67">
            <v>2.9097838779731174E-3</v>
          </cell>
          <cell r="D67">
            <v>2.9389727701852088E-3</v>
          </cell>
          <cell r="E67">
            <v>1.3677965721367081E-2</v>
          </cell>
          <cell r="F67">
            <v>0.22338334073441449</v>
          </cell>
          <cell r="G67">
            <v>0.25862922861348692</v>
          </cell>
        </row>
        <row r="68">
          <cell r="B68">
            <v>2.911609035855257E-3</v>
          </cell>
          <cell r="C68">
            <v>2.9098034059367112E-3</v>
          </cell>
          <cell r="D68">
            <v>2.9389746806274151E-3</v>
          </cell>
          <cell r="E68">
            <v>1.3674656989523366E-2</v>
          </cell>
          <cell r="F68">
            <v>0.22338036432020825</v>
          </cell>
          <cell r="G68">
            <v>0.25875023042949674</v>
          </cell>
        </row>
        <row r="69">
          <cell r="B69">
            <v>1.2373255709605534E-3</v>
          </cell>
          <cell r="C69">
            <v>1.2363840333146686E-3</v>
          </cell>
          <cell r="D69">
            <v>1.2468837916082417E-3</v>
          </cell>
          <cell r="E69">
            <v>2.2248575778802413E-3</v>
          </cell>
          <cell r="F69">
            <v>3.5359281147431085E-3</v>
          </cell>
          <cell r="G69">
            <v>2.4067057540679625E-3</v>
          </cell>
        </row>
        <row r="90">
          <cell r="B90">
            <v>2.0280742088561681</v>
          </cell>
          <cell r="C90">
            <v>1.6697646034424514</v>
          </cell>
          <cell r="D90">
            <v>2.6994899059930475</v>
          </cell>
          <cell r="E90">
            <v>0.53540428690171282</v>
          </cell>
          <cell r="F90">
            <v>5.3226494237254715E-2</v>
          </cell>
          <cell r="G90">
            <v>1.2156136021459566E-4</v>
          </cell>
        </row>
        <row r="91">
          <cell r="B91">
            <v>1.1839499040383181</v>
          </cell>
          <cell r="C91">
            <v>3.2436098428328275E-4</v>
          </cell>
          <cell r="D91">
            <v>1.5467746642250583E-3</v>
          </cell>
          <cell r="E91">
            <v>3.5680870585065447E-4</v>
          </cell>
          <cell r="F91">
            <v>5.3107731216441977E-4</v>
          </cell>
          <cell r="G91">
            <v>2.0644689567750498E-4</v>
          </cell>
        </row>
        <row r="92">
          <cell r="B92">
            <v>1.4500006229637186</v>
          </cell>
          <cell r="C92">
            <v>3.8014980279657542</v>
          </cell>
          <cell r="D92">
            <v>3.8011522341233315</v>
          </cell>
          <cell r="E92">
            <v>0.99882978282714929</v>
          </cell>
          <cell r="F92">
            <v>0</v>
          </cell>
          <cell r="G92">
            <v>0</v>
          </cell>
        </row>
        <row r="93">
          <cell r="B93">
            <v>0.21541682301043111</v>
          </cell>
          <cell r="C93">
            <v>2.1521127767267028</v>
          </cell>
          <cell r="D93">
            <v>1.3742834762196959E-3</v>
          </cell>
          <cell r="E93">
            <v>5.88515829624913E-4</v>
          </cell>
          <cell r="F93">
            <v>3.3561442308790252E-4</v>
          </cell>
          <cell r="G93">
            <v>0</v>
          </cell>
        </row>
        <row r="94">
          <cell r="B94">
            <v>2.2167087199071562</v>
          </cell>
          <cell r="C94">
            <v>2.0005801760823627</v>
          </cell>
          <cell r="D94">
            <v>1.7152481520557179</v>
          </cell>
          <cell r="E94">
            <v>1.3272270383911666</v>
          </cell>
          <cell r="F94">
            <v>0.79466120878373792</v>
          </cell>
          <cell r="G94">
            <v>0.47579507171054358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2.581847228340748E-7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1.0006240662502321E-4</v>
          </cell>
          <cell r="G96">
            <v>8.9269444549562786E-5</v>
          </cell>
        </row>
        <row r="97">
          <cell r="B97">
            <v>0</v>
          </cell>
          <cell r="C97">
            <v>1.2500787096529808</v>
          </cell>
          <cell r="D97">
            <v>1.2881343511972938</v>
          </cell>
          <cell r="E97">
            <v>4.4714106439541066</v>
          </cell>
          <cell r="F97">
            <v>5.2004221237848798</v>
          </cell>
          <cell r="G97">
            <v>6.7595813720097651</v>
          </cell>
        </row>
      </sheetData>
      <sheetData sheetId="34">
        <row r="14">
          <cell r="B14">
            <v>3.0805587219222113</v>
          </cell>
          <cell r="C14">
            <v>3.0805576105837993</v>
          </cell>
          <cell r="D14">
            <v>2.5947005023334957</v>
          </cell>
          <cell r="E14">
            <v>2.5206095096767602</v>
          </cell>
          <cell r="F14">
            <v>1.2356850209746666</v>
          </cell>
          <cell r="G14">
            <v>0</v>
          </cell>
        </row>
        <row r="15">
          <cell r="B15">
            <v>7.3394300010600002</v>
          </cell>
          <cell r="C15">
            <v>7.34204721615541</v>
          </cell>
          <cell r="D15">
            <v>7.3469775494113403</v>
          </cell>
          <cell r="E15">
            <v>7.4153652496035152</v>
          </cell>
          <cell r="F15">
            <v>7.5849001073121416</v>
          </cell>
          <cell r="G15">
            <v>7.670712474749199</v>
          </cell>
        </row>
        <row r="16">
          <cell r="B16">
            <v>4.7247299999999992</v>
          </cell>
          <cell r="C16">
            <v>4.8075183917312332</v>
          </cell>
          <cell r="D16">
            <v>4.8586704512391412</v>
          </cell>
          <cell r="E16">
            <v>4.8624316543250057</v>
          </cell>
          <cell r="F16">
            <v>4.8687782335892393</v>
          </cell>
          <cell r="G16">
            <v>5.2896438735082505</v>
          </cell>
        </row>
        <row r="17">
          <cell r="B17">
            <v>3.3394499999999998</v>
          </cell>
          <cell r="C17">
            <v>3.9713396257175813</v>
          </cell>
          <cell r="D17">
            <v>4.3597610539571852</v>
          </cell>
          <cell r="E17">
            <v>4.3597613442206091</v>
          </cell>
          <cell r="F17">
            <v>4.3597651063685863</v>
          </cell>
          <cell r="G17">
            <v>4.3597654885030366</v>
          </cell>
        </row>
        <row r="18">
          <cell r="B18">
            <v>1.4170717360439705E-2</v>
          </cell>
          <cell r="C18">
            <v>1.9997446693151844E-3</v>
          </cell>
          <cell r="D18">
            <v>1.89439119397233E-3</v>
          </cell>
          <cell r="E18">
            <v>1.8430969515978142E-3</v>
          </cell>
          <cell r="F18">
            <v>3.1725487794621501E-3</v>
          </cell>
          <cell r="G18">
            <v>1.3544259134400951E-3</v>
          </cell>
        </row>
        <row r="19">
          <cell r="B19">
            <v>0.27650461850521901</v>
          </cell>
          <cell r="C19">
            <v>0.27650255034165955</v>
          </cell>
          <cell r="D19">
            <v>0.27650266404557788</v>
          </cell>
          <cell r="E19">
            <v>0.27599236830932555</v>
          </cell>
          <cell r="F19">
            <v>0.1773037500337255</v>
          </cell>
          <cell r="G19">
            <v>0.18725388330024964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0.121037050430156</v>
          </cell>
          <cell r="G20">
            <v>0.16579064142244981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7.1880757126133101E-4</v>
          </cell>
          <cell r="G21">
            <v>3.1106936625559305E-4</v>
          </cell>
        </row>
        <row r="22">
          <cell r="B22">
            <v>0</v>
          </cell>
          <cell r="C22">
            <v>0.25000015371334799</v>
          </cell>
          <cell r="D22">
            <v>7.3346796791456004E-2</v>
          </cell>
          <cell r="E22">
            <v>7.3338937651800995E-2</v>
          </cell>
          <cell r="F22">
            <v>7.3341957874748981E-2</v>
          </cell>
          <cell r="G22">
            <v>1.2881900254834499E-2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7.2218822303649305E-4</v>
          </cell>
          <cell r="G23">
            <v>0.14128142705265351</v>
          </cell>
        </row>
        <row r="24">
          <cell r="B24">
            <v>4.6380289865501495E-2</v>
          </cell>
          <cell r="C24">
            <v>1.3707800357096178E-4</v>
          </cell>
          <cell r="D24">
            <v>8.098649777724537E-4</v>
          </cell>
          <cell r="E24">
            <v>8.4696098238973283E-4</v>
          </cell>
          <cell r="F24">
            <v>1.3123188105030395E-3</v>
          </cell>
          <cell r="G24">
            <v>1.3228754839430005E-4</v>
          </cell>
        </row>
        <row r="25">
          <cell r="B25">
            <v>1.5900506854526403E-2</v>
          </cell>
          <cell r="C25">
            <v>1.3728392258738502E-2</v>
          </cell>
          <cell r="D25">
            <v>1.3798317333971286E-2</v>
          </cell>
          <cell r="E25">
            <v>2.2648434977379228E-4</v>
          </cell>
          <cell r="F25">
            <v>2.6196562162535762E-2</v>
          </cell>
          <cell r="G25">
            <v>3.8717419401802095E-5</v>
          </cell>
        </row>
        <row r="26">
          <cell r="B26">
            <v>7.6766580443698093E-2</v>
          </cell>
          <cell r="C26">
            <v>7.2061615145318156E-2</v>
          </cell>
          <cell r="D26">
            <v>7.206116490870336E-2</v>
          </cell>
          <cell r="E26">
            <v>7.0489798768437528E-2</v>
          </cell>
          <cell r="F26">
            <v>6.3268286782513741E-2</v>
          </cell>
          <cell r="G26">
            <v>6.2759389259046963E-2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2.9651730475869598E-2</v>
          </cell>
          <cell r="G27">
            <v>3.8887093039478009E-2</v>
          </cell>
        </row>
        <row r="28">
          <cell r="B28">
            <v>2.4209540035304705E-3</v>
          </cell>
          <cell r="C28">
            <v>7.8543905748824916E-4</v>
          </cell>
          <cell r="D28">
            <v>7.2954711577027931E-4</v>
          </cell>
          <cell r="E28">
            <v>4.9853189775758699E-4</v>
          </cell>
          <cell r="F28">
            <v>1.671863060780603E-4</v>
          </cell>
          <cell r="G28">
            <v>6.8810579403403443E-5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4.6968314648969398E-3</v>
          </cell>
          <cell r="G29">
            <v>4.7003569218911885E-3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1.45237196720901E-3</v>
          </cell>
          <cell r="G30">
            <v>1.5724462090478154E-3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1.7092702003387099E-4</v>
          </cell>
          <cell r="G31">
            <v>0.38083602868023014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1.79998972360299E-4</v>
          </cell>
          <cell r="F32">
            <v>1.80432972819711E-4</v>
          </cell>
          <cell r="G32">
            <v>0.26244479518074099</v>
          </cell>
        </row>
        <row r="33">
          <cell r="B33">
            <v>8.7120000000000003E-2</v>
          </cell>
          <cell r="C33">
            <v>9.0660019452604559E-2</v>
          </cell>
          <cell r="D33">
            <v>0.32643676757303719</v>
          </cell>
          <cell r="E33">
            <v>0.91540811242045028</v>
          </cell>
          <cell r="F33">
            <v>2.5741247119357569</v>
          </cell>
          <cell r="G33">
            <v>4.3147906420365096</v>
          </cell>
        </row>
        <row r="34">
          <cell r="B34">
            <v>0</v>
          </cell>
          <cell r="C34">
            <v>0</v>
          </cell>
          <cell r="D34">
            <v>4.4925280295862E-2</v>
          </cell>
          <cell r="E34">
            <v>4.4927784436963658E-2</v>
          </cell>
          <cell r="F34">
            <v>0.50133707936975402</v>
          </cell>
          <cell r="G34">
            <v>3.22240024212079</v>
          </cell>
        </row>
        <row r="35">
          <cell r="B35">
            <v>1.1186210000000001</v>
          </cell>
          <cell r="C35">
            <v>1.6529270430673606</v>
          </cell>
          <cell r="D35">
            <v>3.0611852914405198</v>
          </cell>
          <cell r="E35">
            <v>3.5487551950137499</v>
          </cell>
          <cell r="F35">
            <v>11.275181335515237</v>
          </cell>
          <cell r="G35">
            <v>18.0517324207777</v>
          </cell>
        </row>
        <row r="36">
          <cell r="B36">
            <v>0.67885700000000004</v>
          </cell>
          <cell r="C36">
            <v>1.1559073016249415</v>
          </cell>
          <cell r="D36">
            <v>2.5678561644736586</v>
          </cell>
          <cell r="E36">
            <v>2.976849487096604</v>
          </cell>
          <cell r="F36">
            <v>4.0006400786895515</v>
          </cell>
          <cell r="G36">
            <v>5.3765306621424198</v>
          </cell>
        </row>
        <row r="37">
          <cell r="B37">
            <v>0.27424799999999999</v>
          </cell>
          <cell r="C37">
            <v>0.43895327245376176</v>
          </cell>
          <cell r="D37">
            <v>1.334979278983782</v>
          </cell>
          <cell r="E37">
            <v>1.547607718557229</v>
          </cell>
          <cell r="F37">
            <v>2.0798842805506697</v>
          </cell>
          <cell r="G37">
            <v>4.7832227225702297</v>
          </cell>
        </row>
        <row r="38">
          <cell r="B38">
            <v>0.90292899999999998</v>
          </cell>
          <cell r="C38">
            <v>1.1231012885096905</v>
          </cell>
          <cell r="D38">
            <v>2.1799449033716902</v>
          </cell>
          <cell r="E38">
            <v>2.5271539167118702</v>
          </cell>
          <cell r="F38">
            <v>3.396287274257269</v>
          </cell>
          <cell r="G38">
            <v>4.5643308998804102</v>
          </cell>
        </row>
        <row r="39">
          <cell r="B39">
            <v>2.5321815364959206E-2</v>
          </cell>
          <cell r="C39">
            <v>1.8728222233366343E-2</v>
          </cell>
          <cell r="D39">
            <v>1.1969777981733501E-2</v>
          </cell>
          <cell r="E39">
            <v>5.6464570534937499E-3</v>
          </cell>
          <cell r="F39">
            <v>3.0091240931611335E-3</v>
          </cell>
          <cell r="G39">
            <v>1.3897841746756527E-3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5.17095285788927E-4</v>
          </cell>
          <cell r="G40">
            <v>5.1741781763289579E-4</v>
          </cell>
        </row>
        <row r="41">
          <cell r="B41">
            <v>8.3051265110387195E-3</v>
          </cell>
          <cell r="C41">
            <v>7.4984723709516452E-3</v>
          </cell>
          <cell r="D41">
            <v>7.7746567160425668E-3</v>
          </cell>
          <cell r="E41">
            <v>2.4881833570580974E-2</v>
          </cell>
          <cell r="F41">
            <v>1.1930956657488043E-2</v>
          </cell>
          <cell r="G41">
            <v>1.1379084813153807E-4</v>
          </cell>
        </row>
        <row r="42">
          <cell r="B42">
            <v>6.5606449594144602E-3</v>
          </cell>
          <cell r="C42">
            <v>1.9286992970178905E-2</v>
          </cell>
          <cell r="D42">
            <v>4.1868802185741183E-2</v>
          </cell>
          <cell r="E42">
            <v>9.7427864059749431E-2</v>
          </cell>
          <cell r="F42">
            <v>0.15340071490544355</v>
          </cell>
          <cell r="G42">
            <v>3.0627644541703081E-5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9.7246560292375897E-3</v>
          </cell>
          <cell r="G43">
            <v>0.257826125916298</v>
          </cell>
        </row>
        <row r="44">
          <cell r="B44">
            <v>4.9135120864379503E-2</v>
          </cell>
          <cell r="C44">
            <v>1.3933203703948224E-2</v>
          </cell>
          <cell r="D44">
            <v>1.3933319557649371E-2</v>
          </cell>
          <cell r="E44">
            <v>1.3546052027578307E-2</v>
          </cell>
          <cell r="F44">
            <v>8.6875582200817009E-3</v>
          </cell>
          <cell r="G44">
            <v>4.8859340811380908E-5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2.3885068125919399E-2</v>
          </cell>
          <cell r="G45">
            <v>5.6041415866090898E-2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1.0895005614641399E-4</v>
          </cell>
          <cell r="F46">
            <v>4.1126649417348254E-2</v>
          </cell>
          <cell r="G46">
            <v>3.2523923374730403E-2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8.3433303528200701E-5</v>
          </cell>
          <cell r="F47">
            <v>1.9867027790768774E-4</v>
          </cell>
          <cell r="G47">
            <v>9.0363279791875109E-5</v>
          </cell>
        </row>
        <row r="48">
          <cell r="B48">
            <v>4.1469531568632837E-3</v>
          </cell>
          <cell r="C48">
            <v>1.0543427997911615E-3</v>
          </cell>
          <cell r="D48">
            <v>1.1803670903120088E-3</v>
          </cell>
          <cell r="E48">
            <v>1.0306546297901306E-3</v>
          </cell>
          <cell r="F48">
            <v>4.2474392739653161E-3</v>
          </cell>
          <cell r="G48">
            <v>8.7799917985585795E-3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2.13340567689071E-5</v>
          </cell>
          <cell r="F49">
            <v>6.8208178031886808E-5</v>
          </cell>
          <cell r="G49">
            <v>4.8242433453175455E-5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8.3340633070445294E-5</v>
          </cell>
          <cell r="F50">
            <v>1.4636460968293983E-4</v>
          </cell>
          <cell r="G50">
            <v>4.891673610242791E-5</v>
          </cell>
        </row>
        <row r="51">
          <cell r="B51">
            <v>8.4772984894687514E-3</v>
          </cell>
          <cell r="C51">
            <v>1.149204123155269E-3</v>
          </cell>
          <cell r="D51">
            <v>1.6212246724733848E-3</v>
          </cell>
          <cell r="E51">
            <v>1.8624529874903546E-2</v>
          </cell>
          <cell r="F51">
            <v>5.6672543704190212E-2</v>
          </cell>
          <cell r="G51">
            <v>5.2051196022803614E-2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8.7283450713262893E-5</v>
          </cell>
          <cell r="F52">
            <v>3.7445248806360423E-4</v>
          </cell>
          <cell r="G52">
            <v>2.6032550971201896E-4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1.4939285179037828E-4</v>
          </cell>
          <cell r="F53">
            <v>2.5405067062606821E-4</v>
          </cell>
          <cell r="G53">
            <v>8.4909648110772823E-5</v>
          </cell>
        </row>
        <row r="54">
          <cell r="B54">
            <v>7.35127E-2</v>
          </cell>
          <cell r="C54">
            <v>8.4749587417365435E-2</v>
          </cell>
          <cell r="D54">
            <v>9.4723307168085538E-2</v>
          </cell>
          <cell r="E54">
            <v>9.4724717429106861E-2</v>
          </cell>
          <cell r="F54">
            <v>9.4726438033425467E-2</v>
          </cell>
          <cell r="G54">
            <v>0.16359513749606994</v>
          </cell>
        </row>
        <row r="55">
          <cell r="B55">
            <v>6.5199999999999994E-2</v>
          </cell>
          <cell r="C55">
            <v>4.7877642908481739E-2</v>
          </cell>
          <cell r="D55">
            <v>4.0100311575395162E-2</v>
          </cell>
          <cell r="E55">
            <v>0.12205738559469811</v>
          </cell>
          <cell r="F55">
            <v>0.11328979779162675</v>
          </cell>
          <cell r="G55">
            <v>2.6155346074600988E-3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1.1600200930776701E-4</v>
          </cell>
          <cell r="F56">
            <v>1.742796483318002E-4</v>
          </cell>
          <cell r="G56">
            <v>5.0012149070247054E-5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4.7321603075324098E-5</v>
          </cell>
          <cell r="F57">
            <v>1.0460287725639795E-4</v>
          </cell>
          <cell r="G57">
            <v>1.0098779979769824E-4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4.1473064905837602E-5</v>
          </cell>
          <cell r="F58">
            <v>1.8246335706676884E-4</v>
          </cell>
          <cell r="G58">
            <v>6.6752237674970932E-5</v>
          </cell>
        </row>
        <row r="63">
          <cell r="B63">
            <v>0.1</v>
          </cell>
          <cell r="C63">
            <v>9.9996165820050081E-2</v>
          </cell>
          <cell r="D63">
            <v>9.9996054394071013E-2</v>
          </cell>
          <cell r="E63">
            <v>9.9995975452402172E-2</v>
          </cell>
          <cell r="F63">
            <v>9.999913137364165E-2</v>
          </cell>
          <cell r="G63">
            <v>9.9999495097966587E-2</v>
          </cell>
        </row>
        <row r="64">
          <cell r="B64">
            <v>5.4448288353277005E-4</v>
          </cell>
          <cell r="C64">
            <v>5.4520981596274047E-4</v>
          </cell>
          <cell r="D64">
            <v>5.4660138990484742E-4</v>
          </cell>
          <cell r="E64">
            <v>4.0180288156079912E-4</v>
          </cell>
          <cell r="F64">
            <v>0.25337179042150215</v>
          </cell>
          <cell r="G64">
            <v>1.8518892007492205</v>
          </cell>
        </row>
        <row r="65">
          <cell r="B65">
            <v>4.0494590164061501E-4</v>
          </cell>
          <cell r="C65">
            <v>4.0550671553463331E-4</v>
          </cell>
          <cell r="D65">
            <v>4.0648460922316327E-4</v>
          </cell>
          <cell r="E65">
            <v>2.9886597004289046E-4</v>
          </cell>
          <cell r="F65">
            <v>2.430795750744388E-3</v>
          </cell>
          <cell r="G65">
            <v>9.037141643041053E-3</v>
          </cell>
        </row>
        <row r="66">
          <cell r="B66">
            <v>4.5728622135268607E-4</v>
          </cell>
          <cell r="C66">
            <v>4.5792996864159379E-4</v>
          </cell>
          <cell r="D66">
            <v>4.6130819582203823E-4</v>
          </cell>
          <cell r="E66">
            <v>8.2064284959406037E-4</v>
          </cell>
          <cell r="F66">
            <v>1.5091036073081332E-3</v>
          </cell>
          <cell r="G66">
            <v>1.0825559908292546E-3</v>
          </cell>
        </row>
        <row r="67">
          <cell r="B67">
            <v>1.0804748490836117E-3</v>
          </cell>
          <cell r="C67">
            <v>1.0821133799832029E-3</v>
          </cell>
          <cell r="D67">
            <v>1.0916356785117369E-3</v>
          </cell>
          <cell r="E67">
            <v>5.6278128755268254E-2</v>
          </cell>
          <cell r="F67">
            <v>0.11578111325051835</v>
          </cell>
          <cell r="G67">
            <v>0.19276131853005624</v>
          </cell>
        </row>
        <row r="68">
          <cell r="B68">
            <v>1.0804833648875689E-3</v>
          </cell>
          <cell r="C68">
            <v>1.082121806042283E-3</v>
          </cell>
          <cell r="D68">
            <v>1.0916386462478469E-3</v>
          </cell>
          <cell r="E68">
            <v>5.6276011267525516E-2</v>
          </cell>
          <cell r="F68">
            <v>0.11577950828225433</v>
          </cell>
          <cell r="G68">
            <v>0.19283114985337174</v>
          </cell>
        </row>
        <row r="69">
          <cell r="B69">
            <v>4.5887894974360171E-4</v>
          </cell>
          <cell r="C69">
            <v>4.5952236333026477E-4</v>
          </cell>
          <cell r="D69">
            <v>4.629436004071738E-4</v>
          </cell>
          <cell r="E69">
            <v>8.3303432907228577E-4</v>
          </cell>
          <cell r="F69">
            <v>1.3162114203892062E-3</v>
          </cell>
          <cell r="G69">
            <v>9.0053558105602583E-4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9.6368394058275412E-3</v>
          </cell>
        </row>
      </sheetData>
      <sheetData sheetId="42">
        <row r="5">
          <cell r="B5">
            <v>0.39813053790773983</v>
          </cell>
          <cell r="C5">
            <v>0.19945157046045783</v>
          </cell>
          <cell r="D5">
            <v>0.43091102664812592</v>
          </cell>
          <cell r="E5">
            <v>1.2496242737285675E-4</v>
          </cell>
          <cell r="F5">
            <v>1.8622799092865477E-4</v>
          </cell>
          <cell r="G5">
            <v>1.0684765523708017E-4</v>
          </cell>
        </row>
        <row r="12">
          <cell r="B12">
            <v>0.18552449721152764</v>
          </cell>
          <cell r="C12">
            <v>1.7990450696260798E-4</v>
          </cell>
          <cell r="D12">
            <v>1.8140741140073174E-3</v>
          </cell>
          <cell r="E12">
            <v>6.9995491809034507E-5</v>
          </cell>
          <cell r="F12">
            <v>1.45124089135918E-4</v>
          </cell>
          <cell r="G12">
            <v>5.3680197859630773E-5</v>
          </cell>
        </row>
        <row r="19">
          <cell r="B19">
            <v>1.3280005565180093</v>
          </cell>
          <cell r="C19">
            <v>3.8986442341465364</v>
          </cell>
          <cell r="D19">
            <v>5.1023073301394009</v>
          </cell>
          <cell r="E19">
            <v>5.5366245127905449</v>
          </cell>
          <cell r="F19">
            <v>5.5377571032000805</v>
          </cell>
          <cell r="G19">
            <v>9.4405571931704237</v>
          </cell>
        </row>
        <row r="20">
          <cell r="B20">
            <v>5.6294117426737582</v>
          </cell>
          <cell r="C20">
            <v>5.6371657386913432</v>
          </cell>
          <cell r="D20">
            <v>5.4279781480455096</v>
          </cell>
          <cell r="E20">
            <v>5.6176932581630208</v>
          </cell>
          <cell r="F20">
            <v>5.4449408302773445</v>
          </cell>
          <cell r="G20">
            <v>5.1285675821060623</v>
          </cell>
        </row>
        <row r="21">
          <cell r="B21">
            <v>0</v>
          </cell>
          <cell r="C21">
            <v>3.0640182484550303E-4</v>
          </cell>
          <cell r="D21">
            <v>3.0112279423915125E-4</v>
          </cell>
          <cell r="E21">
            <v>2.0738038608435281E-4</v>
          </cell>
          <cell r="F21">
            <v>2.9825238535437318E-4</v>
          </cell>
          <cell r="G21">
            <v>3.1808226982313348E-4</v>
          </cell>
        </row>
        <row r="28">
          <cell r="B28">
            <v>5.0863116204568938E-3</v>
          </cell>
          <cell r="C28">
            <v>1.8791473430295854E-2</v>
          </cell>
          <cell r="D28">
            <v>2.0195099686611376E-2</v>
          </cell>
          <cell r="E28">
            <v>7.7373941737791496E-2</v>
          </cell>
          <cell r="F28">
            <v>10.874795098063061</v>
          </cell>
          <cell r="G28">
            <v>29.795788834801407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1.5509073837682939E-4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6.5086131249157157E-3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4.1646209820420099E-5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2.7669425621394862E-4</v>
          </cell>
        </row>
        <row r="38">
          <cell r="B38">
            <v>1.2890709338257547</v>
          </cell>
          <cell r="C38">
            <v>4.9165286607885976</v>
          </cell>
          <cell r="D38">
            <v>3.5976652767049333</v>
          </cell>
          <cell r="E38">
            <v>3.1218042698718551</v>
          </cell>
          <cell r="F38">
            <v>4.6747531556246047</v>
          </cell>
          <cell r="G38">
            <v>7.9764506314697758</v>
          </cell>
        </row>
        <row r="39">
          <cell r="B39">
            <v>1.1764712950941221</v>
          </cell>
          <cell r="C39">
            <v>4.4870725800626721</v>
          </cell>
          <cell r="D39">
            <v>3.2834111888929827</v>
          </cell>
          <cell r="E39">
            <v>2.8491163798926742</v>
          </cell>
          <cell r="F39">
            <v>4.2664160326078795</v>
          </cell>
          <cell r="G39">
            <v>7.2797120456429676</v>
          </cell>
        </row>
      </sheetData>
      <sheetData sheetId="43">
        <row r="3">
          <cell r="B3">
            <v>48.063397652170998</v>
          </cell>
          <cell r="C3">
            <v>50.546774258009712</v>
          </cell>
          <cell r="D3">
            <v>51.487045257740341</v>
          </cell>
          <cell r="E3">
            <v>53.040430390851853</v>
          </cell>
          <cell r="F3">
            <v>55.075220236615209</v>
          </cell>
          <cell r="G3">
            <v>57.4289811268211</v>
          </cell>
        </row>
        <row r="6">
          <cell r="B6">
            <v>0</v>
          </cell>
          <cell r="C6">
            <v>4.8941927859596897</v>
          </cell>
          <cell r="D6">
            <v>4.8941964319861331</v>
          </cell>
          <cell r="E6">
            <v>4.9683994773305056</v>
          </cell>
          <cell r="F6">
            <v>6.6176671828484732</v>
          </cell>
          <cell r="G6">
            <v>13.584677110072766</v>
          </cell>
        </row>
        <row r="11">
          <cell r="B11">
            <v>60.070001318326234</v>
          </cell>
          <cell r="C11">
            <v>62.3399326831682</v>
          </cell>
          <cell r="D11">
            <v>63.77971293796837</v>
          </cell>
          <cell r="E11">
            <v>65.969436533684387</v>
          </cell>
          <cell r="F11">
            <v>68.812460162636583</v>
          </cell>
          <cell r="G11">
            <v>73.092879579631784</v>
          </cell>
        </row>
        <row r="18">
          <cell r="B18">
            <v>3.5600009369164702</v>
          </cell>
          <cell r="C18">
            <v>3.4647173517962333</v>
          </cell>
          <cell r="D18">
            <v>8.1001227226678504E-3</v>
          </cell>
          <cell r="E18">
            <v>5.2564158561141578E-4</v>
          </cell>
          <cell r="F18">
            <v>8.6286796050244626E-4</v>
          </cell>
          <cell r="G18">
            <v>2.36155488088264E-4</v>
          </cell>
        </row>
        <row r="19">
          <cell r="B19">
            <v>12.728639911478709</v>
          </cell>
          <cell r="C19">
            <v>13.638426202330312</v>
          </cell>
          <cell r="D19">
            <v>13.373257490952472</v>
          </cell>
          <cell r="E19">
            <v>17.608749916014929</v>
          </cell>
          <cell r="F19">
            <v>20.486782351858896</v>
          </cell>
          <cell r="G19">
            <v>27.219117073806945</v>
          </cell>
        </row>
        <row r="21">
          <cell r="B21">
            <v>7.7980411800498155</v>
          </cell>
          <cell r="C21">
            <v>8.080140817741464</v>
          </cell>
          <cell r="D21">
            <v>5.608260273081167</v>
          </cell>
          <cell r="E21">
            <v>5.5456269111792231</v>
          </cell>
          <cell r="F21">
            <v>5.4553080610299771</v>
          </cell>
          <cell r="G21">
            <v>5.5683487345697946E-4</v>
          </cell>
        </row>
        <row r="22">
          <cell r="B22">
            <v>6.762755789151853E-2</v>
          </cell>
          <cell r="C22">
            <v>8.5488346665263865E-2</v>
          </cell>
          <cell r="D22">
            <v>8.5524060915033812E-2</v>
          </cell>
          <cell r="E22">
            <v>8.5524907661348945E-2</v>
          </cell>
          <cell r="F22">
            <v>8.5525887046735985E-2</v>
          </cell>
          <cell r="G22">
            <v>8.5526323463205281E-2</v>
          </cell>
        </row>
        <row r="23">
          <cell r="B23">
            <v>0</v>
          </cell>
          <cell r="C23">
            <v>0</v>
          </cell>
          <cell r="D23">
            <v>1.7897804165313068E-3</v>
          </cell>
          <cell r="E23">
            <v>1.4478744561695388E-2</v>
          </cell>
          <cell r="F23">
            <v>9.7474753110364976</v>
          </cell>
          <cell r="G23">
            <v>15.115135282540884</v>
          </cell>
        </row>
        <row r="24">
          <cell r="B24">
            <v>0.74846150525522659</v>
          </cell>
          <cell r="C24">
            <v>0.94972902501294421</v>
          </cell>
          <cell r="D24">
            <v>1.6413443251305615</v>
          </cell>
          <cell r="E24">
            <v>2.6655734288329143</v>
          </cell>
          <cell r="F24">
            <v>2.7128035568798077</v>
          </cell>
          <cell r="G24">
            <v>3.7010454570285458</v>
          </cell>
        </row>
        <row r="33">
          <cell r="B33">
            <v>12.006603666155234</v>
          </cell>
          <cell r="C33">
            <v>12.710040670257719</v>
          </cell>
          <cell r="D33">
            <v>13.209545132087092</v>
          </cell>
          <cell r="E33">
            <v>13.846225927332249</v>
          </cell>
          <cell r="F33">
            <v>14.247726025030213</v>
          </cell>
          <cell r="G33">
            <v>14.569538234839706</v>
          </cell>
        </row>
        <row r="34">
          <cell r="B34">
            <v>8.8978007999804625</v>
          </cell>
          <cell r="C34">
            <v>7.9326401337812484</v>
          </cell>
          <cell r="D34">
            <v>7.9125013076634758</v>
          </cell>
          <cell r="E34">
            <v>6.258055093012648</v>
          </cell>
          <cell r="F34">
            <v>3.1332512247158526</v>
          </cell>
          <cell r="G34">
            <v>0</v>
          </cell>
        </row>
        <row r="35">
          <cell r="B35">
            <v>2.7300009220668771</v>
          </cell>
          <cell r="C35">
            <v>4.4602889499314845E-4</v>
          </cell>
          <cell r="D35">
            <v>1.2427034248537723E-3</v>
          </cell>
          <cell r="E35">
            <v>6.1889277296130348E-4</v>
          </cell>
          <cell r="F35">
            <v>1.1211600700979062E-3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2.6400791915719179E-4</v>
          </cell>
          <cell r="E36">
            <v>0.22514837809847382</v>
          </cell>
          <cell r="F36">
            <v>0.24650737559966832</v>
          </cell>
          <cell r="G36">
            <v>0.24542598956173653</v>
          </cell>
        </row>
        <row r="37">
          <cell r="B37">
            <v>35.243691981847256</v>
          </cell>
          <cell r="C37">
            <v>31.829072748578241</v>
          </cell>
          <cell r="D37">
            <v>32.071472270857804</v>
          </cell>
          <cell r="E37">
            <v>21.67643536891541</v>
          </cell>
          <cell r="F37">
            <v>10.585925403395574</v>
          </cell>
          <cell r="G37">
            <v>2.6424768291998442</v>
          </cell>
        </row>
        <row r="38">
          <cell r="B38">
            <v>0.30866879079989989</v>
          </cell>
          <cell r="C38">
            <v>1.2339876494865529E-4</v>
          </cell>
          <cell r="D38">
            <v>2.8265974821847117</v>
          </cell>
          <cell r="E38">
            <v>2.8249243590627104</v>
          </cell>
          <cell r="F38">
            <v>4.2232047563134678</v>
          </cell>
          <cell r="G38">
            <v>4.2223991276451818</v>
          </cell>
        </row>
        <row r="39">
          <cell r="B39">
            <v>0.43672459126128288</v>
          </cell>
          <cell r="C39">
            <v>0.55206558932599137</v>
          </cell>
          <cell r="D39">
            <v>3.1474767952404585</v>
          </cell>
          <cell r="E39">
            <v>7.3029038845970353</v>
          </cell>
          <cell r="F39">
            <v>7.3029165410249952</v>
          </cell>
          <cell r="G39">
            <v>7.3029206442220183</v>
          </cell>
        </row>
        <row r="55">
          <cell r="B55">
            <v>9.8138878899934259</v>
          </cell>
          <cell r="C55">
            <v>10.335083119760561</v>
          </cell>
          <cell r="D55">
            <v>10.50055313311255</v>
          </cell>
          <cell r="E55">
            <v>10.677338160432015</v>
          </cell>
          <cell r="F55">
            <v>11.082871959610367</v>
          </cell>
          <cell r="G55">
            <v>11.091815259392316</v>
          </cell>
        </row>
        <row r="56">
          <cell r="B56">
            <v>1.1081292770287643</v>
          </cell>
          <cell r="C56">
            <v>1.4007915376510898</v>
          </cell>
          <cell r="D56">
            <v>2.4013733618233348</v>
          </cell>
          <cell r="E56">
            <v>3.8704094267408933</v>
          </cell>
          <cell r="F56">
            <v>3.8727099025112781</v>
          </cell>
          <cell r="G56">
            <v>5.2081160588991349</v>
          </cell>
        </row>
        <row r="57">
          <cell r="B57">
            <v>6.9177031822319357</v>
          </cell>
          <cell r="C57">
            <v>6.1773046178753699</v>
          </cell>
          <cell r="D57">
            <v>6.1767561630065622</v>
          </cell>
          <cell r="E57">
            <v>5.0812165506472002</v>
          </cell>
          <cell r="F57">
            <v>2.6701433567695845</v>
          </cell>
          <cell r="G57">
            <v>0.19543969376590778</v>
          </cell>
        </row>
        <row r="58">
          <cell r="B58">
            <v>1.8458218734324696</v>
          </cell>
          <cell r="C58">
            <v>3.0287592114509702E-4</v>
          </cell>
          <cell r="D58">
            <v>8.4931012192349922E-4</v>
          </cell>
          <cell r="E58">
            <v>4.2750018292302036E-4</v>
          </cell>
          <cell r="F58">
            <v>7.9083828444530984E-4</v>
          </cell>
          <cell r="G58">
            <v>0</v>
          </cell>
        </row>
        <row r="59">
          <cell r="B59">
            <v>28.619768850261558</v>
          </cell>
          <cell r="C59">
            <v>25.645036533619415</v>
          </cell>
          <cell r="D59">
            <v>28.152189170361925</v>
          </cell>
          <cell r="E59">
            <v>19.815317284292458</v>
          </cell>
          <cell r="F59">
            <v>12.09033286952095</v>
          </cell>
          <cell r="G59">
            <v>5.6319533824673647</v>
          </cell>
        </row>
        <row r="60">
          <cell r="B60">
            <v>0</v>
          </cell>
          <cell r="C60">
            <v>0</v>
          </cell>
          <cell r="D60">
            <v>8.862410065109386E-3</v>
          </cell>
          <cell r="E60">
            <v>6.7634040129656249E-3</v>
          </cell>
          <cell r="F60">
            <v>8.5667386351954301E-3</v>
          </cell>
          <cell r="G60">
            <v>5.4512172096865602E-3</v>
          </cell>
        </row>
        <row r="61">
          <cell r="B61">
            <v>2.3674006230494555</v>
          </cell>
          <cell r="C61">
            <v>2.3075017562962921</v>
          </cell>
          <cell r="D61">
            <v>5.4068319173807876E-3</v>
          </cell>
          <cell r="E61">
            <v>3.5217986235964858E-4</v>
          </cell>
          <cell r="F61">
            <v>5.8243587333915139E-4</v>
          </cell>
          <cell r="G61">
            <v>1.6058573190001949E-4</v>
          </cell>
        </row>
        <row r="62">
          <cell r="B62">
            <v>5.1850538863116906</v>
          </cell>
          <cell r="C62">
            <v>5.5675578190905393</v>
          </cell>
          <cell r="D62">
            <v>5.634306552211771</v>
          </cell>
          <cell r="E62">
            <v>8.6163314662372219</v>
          </cell>
          <cell r="F62">
            <v>9.5926640922112263</v>
          </cell>
          <cell r="G62">
            <v>13.881370762389761</v>
          </cell>
        </row>
        <row r="63">
          <cell r="B63">
            <v>6.5822715640516805</v>
          </cell>
          <cell r="C63">
            <v>7.0678489327521623</v>
          </cell>
          <cell r="D63">
            <v>6.7951535754999659</v>
          </cell>
          <cell r="E63">
            <v>7.8368754247759975</v>
          </cell>
          <cell r="F63">
            <v>9.753190930880745</v>
          </cell>
          <cell r="G63">
            <v>11.170261848559035</v>
          </cell>
        </row>
        <row r="64">
          <cell r="B64">
            <v>5.311118058322716</v>
          </cell>
          <cell r="C64">
            <v>6.2669385301171685</v>
          </cell>
          <cell r="D64">
            <v>5.7596623461404732</v>
          </cell>
          <cell r="E64">
            <v>8.0316441866529331</v>
          </cell>
          <cell r="F64">
            <v>7.9825513704435531</v>
          </cell>
          <cell r="G64">
            <v>5.7268223844703554</v>
          </cell>
        </row>
        <row r="65">
          <cell r="B65">
            <v>0.46151819217954226</v>
          </cell>
          <cell r="C65">
            <v>0.54457525649367033</v>
          </cell>
          <cell r="D65">
            <v>0.54458343103253748</v>
          </cell>
          <cell r="E65">
            <v>0.54461091394849626</v>
          </cell>
          <cell r="F65">
            <v>0.54465586020622714</v>
          </cell>
          <cell r="G65">
            <v>0.54471130374514998</v>
          </cell>
        </row>
        <row r="66">
          <cell r="B66">
            <v>4.117365743066304</v>
          </cell>
          <cell r="C66">
            <v>4.2663143517674929</v>
          </cell>
          <cell r="D66">
            <v>2.9611614241868556</v>
          </cell>
          <cell r="E66">
            <v>2.9280910091026282</v>
          </cell>
          <cell r="F66">
            <v>2.8804026562238265</v>
          </cell>
          <cell r="G66">
            <v>3.0291817116059671E-4</v>
          </cell>
        </row>
        <row r="67">
          <cell r="B67">
            <v>6.762755789151853E-2</v>
          </cell>
          <cell r="C67">
            <v>8.5488346665263865E-2</v>
          </cell>
          <cell r="D67">
            <v>8.5524060915033812E-2</v>
          </cell>
          <cell r="E67">
            <v>8.5524907661348945E-2</v>
          </cell>
          <cell r="F67">
            <v>8.5525887046735985E-2</v>
          </cell>
          <cell r="G67">
            <v>8.5526323463205281E-2</v>
          </cell>
        </row>
        <row r="68">
          <cell r="B68">
            <v>0.31051118438677189</v>
          </cell>
          <cell r="C68">
            <v>0.39251863401078024</v>
          </cell>
          <cell r="D68">
            <v>2.2378560014159659</v>
          </cell>
          <cell r="E68">
            <v>5.1923646619484911</v>
          </cell>
          <cell r="F68">
            <v>5.1923736606687729</v>
          </cell>
          <cell r="G68">
            <v>5.2581028638398548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3.5263612181798479E-3</v>
          </cell>
          <cell r="F69">
            <v>7.8133164344032808</v>
          </cell>
          <cell r="G69">
            <v>12.23909534792738</v>
          </cell>
        </row>
        <row r="70">
          <cell r="B70">
            <v>0</v>
          </cell>
          <cell r="C70">
            <v>3.9773105408604579</v>
          </cell>
          <cell r="D70">
            <v>3.9773189801270701</v>
          </cell>
          <cell r="E70">
            <v>4.0512499212386635</v>
          </cell>
          <cell r="F70">
            <v>6.1071536427324205</v>
          </cell>
          <cell r="G70">
            <v>12.497498115775892</v>
          </cell>
        </row>
        <row r="71">
          <cell r="B71">
            <v>72.708177882207821</v>
          </cell>
          <cell r="C71">
            <v>74.034572852881411</v>
          </cell>
          <cell r="D71">
            <v>75.241556751938447</v>
          </cell>
          <cell r="E71">
            <v>76.742043358954774</v>
          </cell>
          <cell r="F71">
            <v>79.677832636021947</v>
          </cell>
          <cell r="G71">
            <v>83.536628065808102</v>
          </cell>
        </row>
      </sheetData>
      <sheetData sheetId="44">
        <row r="3">
          <cell r="B3">
            <v>56.994774574912441</v>
          </cell>
          <cell r="C3">
            <v>58.70189514451458</v>
          </cell>
          <cell r="D3">
            <v>61.319270354914259</v>
          </cell>
          <cell r="E3">
            <v>62.281561489628068</v>
          </cell>
          <cell r="F3">
            <v>63.379457228895369</v>
          </cell>
          <cell r="G3">
            <v>63.024007031834557</v>
          </cell>
        </row>
        <row r="6">
          <cell r="B6">
            <v>0</v>
          </cell>
          <cell r="C6">
            <v>6.9641920564119992</v>
          </cell>
          <cell r="D6">
            <v>6.9632343299672055</v>
          </cell>
          <cell r="E6">
            <v>9.772632765817896</v>
          </cell>
          <cell r="F6">
            <v>15.320636173607406</v>
          </cell>
          <cell r="G6">
            <v>23.742463106077352</v>
          </cell>
        </row>
        <row r="11">
          <cell r="B11">
            <v>60.950000888355632</v>
          </cell>
          <cell r="C11">
            <v>60.1273271995152</v>
          </cell>
          <cell r="D11">
            <v>65.268820677907101</v>
          </cell>
          <cell r="E11">
            <v>65.888032045420246</v>
          </cell>
          <cell r="F11">
            <v>66.368678938030115</v>
          </cell>
          <cell r="G11">
            <v>65.988236752153128</v>
          </cell>
        </row>
        <row r="12">
          <cell r="B12">
            <v>30.256634164483017</v>
          </cell>
          <cell r="C12">
            <v>27.353921319205682</v>
          </cell>
          <cell r="D12">
            <v>26.485314125994794</v>
          </cell>
          <cell r="E12">
            <v>19.099009159238278</v>
          </cell>
          <cell r="F12">
            <v>6.2472685308340683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1.8260310155973798E-4</v>
          </cell>
          <cell r="E13">
            <v>2.5322963211777511E-4</v>
          </cell>
          <cell r="F13">
            <v>6.3491936416436225E-4</v>
          </cell>
          <cell r="G13">
            <v>0.83045365112890979</v>
          </cell>
        </row>
        <row r="14">
          <cell r="B14">
            <v>25.263051254523468</v>
          </cell>
          <cell r="C14">
            <v>22.595268966762625</v>
          </cell>
          <cell r="D14">
            <v>25.940097560822707</v>
          </cell>
          <cell r="E14">
            <v>25.815981758853301</v>
          </cell>
          <cell r="F14">
            <v>24.44967196219029</v>
          </cell>
          <cell r="G14">
            <v>15.389385731221241</v>
          </cell>
        </row>
        <row r="15">
          <cell r="B15">
            <v>0.2856363206614842</v>
          </cell>
          <cell r="C15">
            <v>4.154511682628713</v>
          </cell>
          <cell r="D15">
            <v>2.1617645636995047E-3</v>
          </cell>
          <cell r="E15">
            <v>2.3701763392227341E-4</v>
          </cell>
          <cell r="F15">
            <v>3.1447882983039725E-4</v>
          </cell>
          <cell r="G15">
            <v>5.155267378710803E-4</v>
          </cell>
        </row>
        <row r="16">
          <cell r="B16">
            <v>1.4022769993281337</v>
          </cell>
          <cell r="C16">
            <v>1.5372232997365489</v>
          </cell>
          <cell r="D16">
            <v>1.5512632691967325</v>
          </cell>
          <cell r="E16">
            <v>1.7058580805599146</v>
          </cell>
          <cell r="F16">
            <v>3.9295111850198126</v>
          </cell>
          <cell r="G16">
            <v>6.7331565620545062</v>
          </cell>
        </row>
        <row r="17">
          <cell r="B17">
            <v>7.7268834142396852</v>
          </cell>
          <cell r="C17">
            <v>8.3696916022375483</v>
          </cell>
          <cell r="D17">
            <v>8.288661153765231</v>
          </cell>
          <cell r="E17">
            <v>11.52571000316216</v>
          </cell>
          <cell r="F17">
            <v>11.163274669810999</v>
          </cell>
          <cell r="G17">
            <v>9.4207429502924196</v>
          </cell>
        </row>
        <row r="19">
          <cell r="B19">
            <v>0.62699335417326996</v>
          </cell>
          <cell r="C19">
            <v>0.68733127363266378</v>
          </cell>
          <cell r="D19">
            <v>0.68754362338277886</v>
          </cell>
          <cell r="E19">
            <v>0.70108319776450068</v>
          </cell>
          <cell r="F19">
            <v>5.4268894896142772</v>
          </cell>
          <cell r="G19">
            <v>5.426891468847292</v>
          </cell>
        </row>
        <row r="20">
          <cell r="B20">
            <v>0</v>
          </cell>
          <cell r="C20">
            <v>0</v>
          </cell>
          <cell r="D20">
            <v>6.1190820437771927E-4</v>
          </cell>
          <cell r="E20">
            <v>7.8152691912028796E-4</v>
          </cell>
          <cell r="F20">
            <v>6.4724897790592636E-2</v>
          </cell>
          <cell r="G20">
            <v>5.4932070361385789E-2</v>
          </cell>
        </row>
        <row r="21">
          <cell r="B21">
            <v>2.9295785469424285</v>
          </cell>
          <cell r="C21">
            <v>3.1924483287723961</v>
          </cell>
          <cell r="D21">
            <v>3.3649905596452228</v>
          </cell>
          <cell r="E21">
            <v>3.6715624167911143</v>
          </cell>
          <cell r="F21">
            <v>4.3578806339074205</v>
          </cell>
          <cell r="G21">
            <v>6.3973247152523225</v>
          </cell>
        </row>
        <row r="28">
          <cell r="B28">
            <v>3.955226313443192</v>
          </cell>
          <cell r="C28">
            <v>1.4254320550006219</v>
          </cell>
          <cell r="D28">
            <v>3.9495503229928355</v>
          </cell>
          <cell r="E28">
            <v>3.6064705557921828</v>
          </cell>
          <cell r="F28">
            <v>2.9892217091347506</v>
          </cell>
          <cell r="G28">
            <v>2.964229720318567</v>
          </cell>
        </row>
        <row r="47">
          <cell r="B47">
            <v>4.2612051591889868</v>
          </cell>
          <cell r="C47">
            <v>4.6176484755457867</v>
          </cell>
          <cell r="D47">
            <v>4.8266859713101011</v>
          </cell>
          <cell r="E47">
            <v>5.2003858875974176</v>
          </cell>
          <cell r="F47">
            <v>6.0256568264153643</v>
          </cell>
          <cell r="G47">
            <v>8.6788120747522459</v>
          </cell>
        </row>
        <row r="48">
          <cell r="B48">
            <v>24.84306971838679</v>
          </cell>
          <cell r="C48">
            <v>22.504189491450955</v>
          </cell>
          <cell r="D48">
            <v>21.854326891164291</v>
          </cell>
          <cell r="E48">
            <v>15.837259654137567</v>
          </cell>
          <cell r="F48">
            <v>5.2326191395410264</v>
          </cell>
          <cell r="G48">
            <v>0.69550493282046022</v>
          </cell>
        </row>
        <row r="49">
          <cell r="B49">
            <v>24.189714831824112</v>
          </cell>
          <cell r="C49">
            <v>25.326919976551423</v>
          </cell>
          <cell r="D49">
            <v>24.562026298500239</v>
          </cell>
          <cell r="E49">
            <v>24.442556201725399</v>
          </cell>
          <cell r="F49">
            <v>23.204676676441252</v>
          </cell>
          <cell r="G49">
            <v>14.620352592423931</v>
          </cell>
        </row>
        <row r="50">
          <cell r="B50">
            <v>0</v>
          </cell>
          <cell r="C50">
            <v>0</v>
          </cell>
          <cell r="D50">
            <v>1.8925180506143312E-3</v>
          </cell>
          <cell r="E50">
            <v>1.3765885707622252E-3</v>
          </cell>
          <cell r="F50">
            <v>1.1204758648328952E-2</v>
          </cell>
          <cell r="G50">
            <v>4.2938009308771362E-3</v>
          </cell>
        </row>
        <row r="51">
          <cell r="B51">
            <v>2.0957139674990621</v>
          </cell>
          <cell r="C51">
            <v>2.2700587240110113</v>
          </cell>
          <cell r="D51">
            <v>2.1896276030278896</v>
          </cell>
          <cell r="E51">
            <v>3.4054199505195943</v>
          </cell>
          <cell r="F51">
            <v>3.0466000063175076</v>
          </cell>
          <cell r="G51">
            <v>1.3214717859569041</v>
          </cell>
        </row>
        <row r="52">
          <cell r="B52">
            <v>5.5539006125982269</v>
          </cell>
          <cell r="C52">
            <v>6.015935962204165</v>
          </cell>
          <cell r="D52">
            <v>6.0161469391996905</v>
          </cell>
          <cell r="E52">
            <v>8.0050329526109447</v>
          </cell>
          <cell r="F52">
            <v>8.0050419167953777</v>
          </cell>
          <cell r="G52">
            <v>8.0050637348325822</v>
          </cell>
        </row>
        <row r="53">
          <cell r="B53">
            <v>6.1735448393470609</v>
          </cell>
          <cell r="C53">
            <v>6.7456155806347047</v>
          </cell>
          <cell r="D53">
            <v>6.1727520735509742</v>
          </cell>
          <cell r="E53">
            <v>4.7904090294746515</v>
          </cell>
          <cell r="F53">
            <v>2.2937615190374383</v>
          </cell>
          <cell r="G53">
            <v>0.36626111566518671</v>
          </cell>
        </row>
        <row r="54">
          <cell r="B54">
            <v>1.8770703243106102</v>
          </cell>
          <cell r="C54">
            <v>2.1600822641051951</v>
          </cell>
          <cell r="D54">
            <v>2.1525821540800965</v>
          </cell>
          <cell r="E54">
            <v>2.2252809745027906</v>
          </cell>
          <cell r="F54">
            <v>2.3001291952948368</v>
          </cell>
          <cell r="G54">
            <v>2.1208364477055519</v>
          </cell>
        </row>
        <row r="55">
          <cell r="B55">
            <v>0.62699335417326996</v>
          </cell>
          <cell r="C55">
            <v>0.68733127363266378</v>
          </cell>
          <cell r="D55">
            <v>0.68754362338277886</v>
          </cell>
          <cell r="E55">
            <v>0.70108319776450068</v>
          </cell>
          <cell r="F55">
            <v>5.4268894896142772</v>
          </cell>
          <cell r="G55">
            <v>5.426891468847292</v>
          </cell>
        </row>
        <row r="56">
          <cell r="B56">
            <v>1.2230659988139974</v>
          </cell>
          <cell r="C56">
            <v>1.3407661620302185</v>
          </cell>
          <cell r="D56">
            <v>1.3530118233933908</v>
          </cell>
          <cell r="E56">
            <v>1.4878494178643569</v>
          </cell>
          <cell r="F56">
            <v>3.4273196555742782</v>
          </cell>
          <cell r="G56">
            <v>5.8726591534239425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5.6049989988205136E-4</v>
          </cell>
          <cell r="F57">
            <v>1.1491916304356513E-3</v>
          </cell>
          <cell r="G57">
            <v>1.1639748583946827E-3</v>
          </cell>
        </row>
        <row r="58">
          <cell r="B58">
            <v>0</v>
          </cell>
          <cell r="C58">
            <v>6.9641920564119992</v>
          </cell>
          <cell r="D58">
            <v>6.9632343299672055</v>
          </cell>
          <cell r="E58">
            <v>9.772632765817896</v>
          </cell>
          <cell r="F58">
            <v>15.320636173607406</v>
          </cell>
          <cell r="G58">
            <v>23.742463106077352</v>
          </cell>
        </row>
        <row r="59">
          <cell r="B59">
            <v>73.238313533484032</v>
          </cell>
          <cell r="C59">
            <v>78.632952162606045</v>
          </cell>
          <cell r="D59">
            <v>79.064686331500837</v>
          </cell>
          <cell r="E59">
            <v>77.791021518114832</v>
          </cell>
          <cell r="F59">
            <v>75.52889843601902</v>
          </cell>
          <cell r="G59">
            <v>71.502089403909309</v>
          </cell>
        </row>
      </sheetData>
      <sheetData sheetId="45">
        <row r="3">
          <cell r="B3">
            <v>44.576906129559802</v>
          </cell>
          <cell r="C3">
            <v>44.827338726635766</v>
          </cell>
          <cell r="D3">
            <v>44.633491254585735</v>
          </cell>
          <cell r="E3">
            <v>44.838273013226853</v>
          </cell>
          <cell r="F3">
            <v>45.051866955737744</v>
          </cell>
          <cell r="G3">
            <v>44.932088586187589</v>
          </cell>
        </row>
        <row r="10">
          <cell r="B10">
            <v>3.4657600741038284</v>
          </cell>
          <cell r="C10">
            <v>8.5222645568587794</v>
          </cell>
          <cell r="D10">
            <v>8.5323227992814736</v>
          </cell>
          <cell r="E10">
            <v>10.736857351286911</v>
          </cell>
          <cell r="F10">
            <v>27.244324275142493</v>
          </cell>
          <cell r="G10">
            <v>36.19741546482711</v>
          </cell>
        </row>
        <row r="15">
          <cell r="B15">
            <v>69.470003233209724</v>
          </cell>
          <cell r="C15">
            <v>69.673951422254078</v>
          </cell>
          <cell r="D15">
            <v>72.781252332593581</v>
          </cell>
          <cell r="E15">
            <v>67.366278660525182</v>
          </cell>
          <cell r="F15">
            <v>63.166571308931253</v>
          </cell>
          <cell r="G15">
            <v>68.859826550028771</v>
          </cell>
        </row>
        <row r="16">
          <cell r="B16">
            <v>60.231817126323676</v>
          </cell>
          <cell r="C16">
            <v>51.32000125248976</v>
          </cell>
          <cell r="D16">
            <v>43.976878968309947</v>
          </cell>
          <cell r="E16">
            <v>42.298749507090371</v>
          </cell>
          <cell r="F16">
            <v>25.425795605768077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1.8231182366309728E-4</v>
          </cell>
          <cell r="E17">
            <v>2.4734792960611786E-4</v>
          </cell>
          <cell r="F17">
            <v>6.3619168433070368E-4</v>
          </cell>
          <cell r="G17">
            <v>1.9214590969552458E-3</v>
          </cell>
        </row>
        <row r="18">
          <cell r="B18">
            <v>46.69414802551411</v>
          </cell>
          <cell r="C18">
            <v>48.252706895276674</v>
          </cell>
          <cell r="D18">
            <v>47.77449060266364</v>
          </cell>
          <cell r="E18">
            <v>45.38512446828571</v>
          </cell>
          <cell r="F18">
            <v>38.376261827288992</v>
          </cell>
          <cell r="G18">
            <v>20.929612055095916</v>
          </cell>
        </row>
        <row r="19">
          <cell r="B19">
            <v>0.30776507354739646</v>
          </cell>
          <cell r="C19">
            <v>7.1301542596309054E-4</v>
          </cell>
          <cell r="D19">
            <v>7.1223109191645493E-4</v>
          </cell>
          <cell r="E19">
            <v>7.0114648953577285E-4</v>
          </cell>
          <cell r="F19">
            <v>6.7108469753169729E-4</v>
          </cell>
          <cell r="G19">
            <v>6.4525870381010829E-4</v>
          </cell>
        </row>
        <row r="20">
          <cell r="B20">
            <v>0.10000082029184086</v>
          </cell>
          <cell r="C20">
            <v>0.10000022858426263</v>
          </cell>
          <cell r="D20">
            <v>1.8982409774259163E-3</v>
          </cell>
          <cell r="E20">
            <v>9.4894623812846876E-4</v>
          </cell>
          <cell r="F20">
            <v>0</v>
          </cell>
          <cell r="G20">
            <v>0</v>
          </cell>
        </row>
        <row r="21">
          <cell r="B21">
            <v>5.6043877169139549</v>
          </cell>
          <cell r="C21">
            <v>9.6842687464425694</v>
          </cell>
          <cell r="D21">
            <v>10.034255143125517</v>
          </cell>
          <cell r="E21">
            <v>10.45867691859603</v>
          </cell>
          <cell r="F21">
            <v>10.976042426092302</v>
          </cell>
          <cell r="G21">
            <v>10.540221811645406</v>
          </cell>
        </row>
        <row r="22">
          <cell r="B22">
            <v>16.991190292096306</v>
          </cell>
          <cell r="C22">
            <v>16.396082061973058</v>
          </cell>
          <cell r="D22">
            <v>14.417485249393435</v>
          </cell>
          <cell r="E22">
            <v>13.906668451296973</v>
          </cell>
          <cell r="F22">
            <v>12.569506842640715</v>
          </cell>
          <cell r="G22">
            <v>7.8477719519668385</v>
          </cell>
        </row>
        <row r="23">
          <cell r="B23">
            <v>2.5068244970084019</v>
          </cell>
          <cell r="C23">
            <v>2.9279869274558936</v>
          </cell>
          <cell r="D23">
            <v>2.9298512900935463</v>
          </cell>
          <cell r="E23">
            <v>2.9299593965159105</v>
          </cell>
          <cell r="F23">
            <v>5.4712373779894463</v>
          </cell>
          <cell r="G23">
            <v>5.4711202001725736</v>
          </cell>
        </row>
        <row r="24">
          <cell r="B24">
            <v>0</v>
          </cell>
          <cell r="C24">
            <v>0</v>
          </cell>
          <cell r="D24">
            <v>7.6220251829485529E-4</v>
          </cell>
          <cell r="E24">
            <v>2.2115629296861006E-4</v>
          </cell>
          <cell r="F24">
            <v>8.8094905973948798E-2</v>
          </cell>
          <cell r="G24">
            <v>7.2051376744324061E-2</v>
          </cell>
        </row>
        <row r="25">
          <cell r="B25">
            <v>15.19496751727416</v>
          </cell>
          <cell r="C25">
            <v>18.07387664468807</v>
          </cell>
          <cell r="D25">
            <v>23.293502557851866</v>
          </cell>
          <cell r="E25">
            <v>28.873676561317225</v>
          </cell>
          <cell r="F25">
            <v>36.342549856885711</v>
          </cell>
          <cell r="G25">
            <v>61.712153199347846</v>
          </cell>
        </row>
        <row r="26">
          <cell r="B26">
            <v>217.10110430217961</v>
          </cell>
          <cell r="C26">
            <v>216.42958719459034</v>
          </cell>
          <cell r="D26">
            <v>215.21127113044281</v>
          </cell>
          <cell r="E26">
            <v>211.22125256057768</v>
          </cell>
          <cell r="F26">
            <v>192.41736742795231</v>
          </cell>
          <cell r="G26">
            <v>175.43532386280245</v>
          </cell>
        </row>
        <row r="102">
          <cell r="B102">
            <v>8.9079997153946628</v>
          </cell>
          <cell r="C102">
            <v>7.393680221531084</v>
          </cell>
          <cell r="D102">
            <v>8.5385103750316134</v>
          </cell>
          <cell r="E102">
            <v>4.7831716866951446</v>
          </cell>
          <cell r="F102">
            <v>1.6368430547714241</v>
          </cell>
          <cell r="G102">
            <v>0.51467619087610761</v>
          </cell>
        </row>
        <row r="104">
          <cell r="B104">
            <v>19.060326897063643</v>
          </cell>
          <cell r="C104">
            <v>22.703336654614812</v>
          </cell>
          <cell r="D104">
            <v>24.799455058924238</v>
          </cell>
          <cell r="E104">
            <v>27.878899493093897</v>
          </cell>
          <cell r="F104">
            <v>34.793986719265838</v>
          </cell>
          <cell r="G104">
            <v>65.727201173581818</v>
          </cell>
        </row>
        <row r="105">
          <cell r="B105">
            <v>45.124386859015019</v>
          </cell>
          <cell r="C105">
            <v>38.446387052352421</v>
          </cell>
          <cell r="D105">
            <v>39.385233563396206</v>
          </cell>
          <cell r="E105">
            <v>37.891413633104591</v>
          </cell>
          <cell r="F105">
            <v>22.777082866566445</v>
          </cell>
          <cell r="G105">
            <v>1.5235605401676946E-3</v>
          </cell>
        </row>
        <row r="106">
          <cell r="B106">
            <v>36.569915290731821</v>
          </cell>
          <cell r="C106">
            <v>39.170811144528841</v>
          </cell>
          <cell r="D106">
            <v>37.407304856486419</v>
          </cell>
          <cell r="E106">
            <v>37.234172934074223</v>
          </cell>
          <cell r="F106">
            <v>31.661462749049136</v>
          </cell>
          <cell r="G106">
            <v>17.317150147400987</v>
          </cell>
        </row>
        <row r="107">
          <cell r="B107">
            <v>0</v>
          </cell>
          <cell r="C107">
            <v>0</v>
          </cell>
          <cell r="D107">
            <v>8.7579850296648706E-3</v>
          </cell>
          <cell r="E107">
            <v>9.120265503210585E-3</v>
          </cell>
          <cell r="F107">
            <v>1.6046476801972132E-2</v>
          </cell>
          <cell r="G107">
            <v>8.0164137987119473E-3</v>
          </cell>
        </row>
        <row r="108">
          <cell r="B108">
            <v>7.2000590610125439E-2</v>
          </cell>
          <cell r="C108">
            <v>7.2000164580669088E-2</v>
          </cell>
          <cell r="D108">
            <v>1.3667335037466615E-3</v>
          </cell>
          <cell r="E108">
            <v>6.8324129145249789E-4</v>
          </cell>
          <cell r="F108">
            <v>0</v>
          </cell>
          <cell r="G108">
            <v>0</v>
          </cell>
        </row>
        <row r="109">
          <cell r="B109">
            <v>7.3566504686612216E-2</v>
          </cell>
          <cell r="C109">
            <v>1.7809329790035418E-2</v>
          </cell>
          <cell r="D109">
            <v>6.8477615560983487E-2</v>
          </cell>
          <cell r="E109">
            <v>0.54044171010305986</v>
          </cell>
          <cell r="F109">
            <v>1.5545158047203611</v>
          </cell>
          <cell r="G109">
            <v>1.5545167077515663</v>
          </cell>
        </row>
        <row r="110">
          <cell r="B110">
            <v>3.7814420396318171</v>
          </cell>
          <cell r="C110">
            <v>7.6930074664739294</v>
          </cell>
          <cell r="D110">
            <v>8.0553609683012404</v>
          </cell>
          <cell r="E110">
            <v>7.9369131447603589</v>
          </cell>
          <cell r="F110">
            <v>7.3626513232944939</v>
          </cell>
          <cell r="G110">
            <v>7.0089612560454482</v>
          </cell>
        </row>
        <row r="111">
          <cell r="B111">
            <v>9.131072780592536</v>
          </cell>
          <cell r="C111">
            <v>8.1861241044423956</v>
          </cell>
          <cell r="D111">
            <v>7.2684333468691236</v>
          </cell>
          <cell r="E111">
            <v>6.8163066662967084</v>
          </cell>
          <cell r="F111">
            <v>5.7343361710010994</v>
          </cell>
          <cell r="G111">
            <v>2.2844818190226541</v>
          </cell>
        </row>
        <row r="112">
          <cell r="B112">
            <v>2.6968840294663643</v>
          </cell>
          <cell r="C112">
            <v>3.1682207621878655</v>
          </cell>
          <cell r="D112">
            <v>3.172660535612136</v>
          </cell>
          <cell r="E112">
            <v>3.3035178064238</v>
          </cell>
          <cell r="F112">
            <v>3.5190793135596317</v>
          </cell>
          <cell r="G112">
            <v>3.8168274293012385</v>
          </cell>
        </row>
        <row r="113">
          <cell r="B113">
            <v>0.78533647234855097</v>
          </cell>
          <cell r="C113">
            <v>0.94126964318275208</v>
          </cell>
          <cell r="D113">
            <v>0.94312705865974211</v>
          </cell>
          <cell r="E113">
            <v>0.9432292941478525</v>
          </cell>
          <cell r="F113">
            <v>2.4073433898468517</v>
          </cell>
          <cell r="G113">
            <v>2.4072925683126032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129.66869125364497</v>
          </cell>
          <cell r="C116">
            <v>136.31491110054361</v>
          </cell>
          <cell r="D116">
            <v>138.18101089665657</v>
          </cell>
          <cell r="E116">
            <v>138.07472722678119</v>
          </cell>
          <cell r="F116">
            <v>138.70767214401977</v>
          </cell>
          <cell r="G116">
            <v>136.83806273145842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26.978278193404066</v>
          </cell>
          <cell r="C224">
            <v>26.144878507738675</v>
          </cell>
          <cell r="D224">
            <v>26.126994088096332</v>
          </cell>
          <cell r="E224">
            <v>26.212045044350365</v>
          </cell>
          <cell r="F224">
            <v>26.687227597573713</v>
          </cell>
          <cell r="G224">
            <v>26.301711563858177</v>
          </cell>
        </row>
        <row r="231">
          <cell r="B231">
            <v>15.55269449132793</v>
          </cell>
          <cell r="C231">
            <v>14.362389167559783</v>
          </cell>
          <cell r="D231">
            <v>15.287325863305723</v>
          </cell>
          <cell r="E231">
            <v>8.4386717719456108</v>
          </cell>
          <cell r="F231">
            <v>2.8877859749748156</v>
          </cell>
          <cell r="G231">
            <v>0.90801285745325144</v>
          </cell>
        </row>
        <row r="233">
          <cell r="B233">
            <v>22.30021676976034</v>
          </cell>
          <cell r="C233">
            <v>26.338793122629767</v>
          </cell>
          <cell r="D233">
            <v>33.959177943767465</v>
          </cell>
          <cell r="E233">
            <v>41.791809294685386</v>
          </cell>
          <cell r="F233">
            <v>51.179094776219415</v>
          </cell>
          <cell r="G233">
            <v>84.613079669741524</v>
          </cell>
        </row>
        <row r="234">
          <cell r="B234">
            <v>52.108842907839005</v>
          </cell>
          <cell r="C234">
            <v>44.451105174592819</v>
          </cell>
          <cell r="D234">
            <v>39.394029219449877</v>
          </cell>
          <cell r="E234">
            <v>37.89260058483805</v>
          </cell>
          <cell r="F234">
            <v>22.777725490817115</v>
          </cell>
          <cell r="G234">
            <v>1.6902654953456033E-3</v>
          </cell>
        </row>
        <row r="235">
          <cell r="B235">
            <v>42.950364359187049</v>
          </cell>
          <cell r="C235">
            <v>44.464635438277824</v>
          </cell>
          <cell r="D235">
            <v>43.787080392535302</v>
          </cell>
          <cell r="E235">
            <v>41.997859581203379</v>
          </cell>
          <cell r="F235">
            <v>35.712183387273548</v>
          </cell>
          <cell r="G235">
            <v>19.532679746658587</v>
          </cell>
        </row>
        <row r="236">
          <cell r="B236">
            <v>0</v>
          </cell>
          <cell r="C236">
            <v>0</v>
          </cell>
          <cell r="D236">
            <v>1.051711450869211E-2</v>
          </cell>
          <cell r="E236">
            <v>1.1154731866492828E-2</v>
          </cell>
          <cell r="F236">
            <v>2.0470582947501103E-2</v>
          </cell>
          <cell r="G236">
            <v>9.6858092642215215E-3</v>
          </cell>
        </row>
        <row r="238">
          <cell r="B238">
            <v>9.8700021904942425E-2</v>
          </cell>
          <cell r="C238">
            <v>2.11892243554117E-2</v>
          </cell>
          <cell r="D238">
            <v>8.0421626262730875E-2</v>
          </cell>
          <cell r="E238">
            <v>0.63470680877553554</v>
          </cell>
          <cell r="F238">
            <v>1.8256582870897824</v>
          </cell>
          <cell r="G238">
            <v>1.8255921564534567</v>
          </cell>
        </row>
        <row r="239">
          <cell r="B239">
            <v>5.0733470855228955</v>
          </cell>
          <cell r="C239">
            <v>9.1530036838432451</v>
          </cell>
          <cell r="D239">
            <v>9.4603940849427559</v>
          </cell>
          <cell r="E239">
            <v>9.3212879751246387</v>
          </cell>
          <cell r="F239">
            <v>8.6468631341726017</v>
          </cell>
          <cell r="G239">
            <v>8.2311786229882333</v>
          </cell>
        </row>
        <row r="240">
          <cell r="B240">
            <v>9.6515428041334967</v>
          </cell>
          <cell r="C240">
            <v>8.7833648757703298</v>
          </cell>
          <cell r="D240">
            <v>7.5638886118753561</v>
          </cell>
          <cell r="E240">
            <v>7.0933797196541919</v>
          </cell>
          <cell r="F240">
            <v>5.9674295978927292</v>
          </cell>
          <cell r="G240">
            <v>2.377343730187405</v>
          </cell>
        </row>
        <row r="241">
          <cell r="B241">
            <v>2.8666758456510228</v>
          </cell>
          <cell r="C241">
            <v>3.3630572723577368</v>
          </cell>
          <cell r="D241">
            <v>3.3016293052262546</v>
          </cell>
          <cell r="E241">
            <v>3.4378018139440187</v>
          </cell>
          <cell r="F241">
            <v>3.6621268570740089</v>
          </cell>
          <cell r="G241">
            <v>3.9719757720748818</v>
          </cell>
        </row>
        <row r="242">
          <cell r="B242">
            <v>2.5068244970084019</v>
          </cell>
          <cell r="C242">
            <v>2.9279869274558936</v>
          </cell>
          <cell r="D242">
            <v>2.9298512900935463</v>
          </cell>
          <cell r="E242">
            <v>2.9299593965159105</v>
          </cell>
          <cell r="F242">
            <v>5.4712373779894463</v>
          </cell>
          <cell r="G242">
            <v>5.4711202001725736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3.4657600741038284</v>
          </cell>
          <cell r="C244">
            <v>8.5222645568587794</v>
          </cell>
          <cell r="D244">
            <v>8.5323227992814736</v>
          </cell>
          <cell r="E244">
            <v>10.736857351286911</v>
          </cell>
          <cell r="F244">
            <v>27.244324275142493</v>
          </cell>
          <cell r="G244">
            <v>36.19741546482711</v>
          </cell>
        </row>
        <row r="245">
          <cell r="B245">
            <v>156.64696944704903</v>
          </cell>
          <cell r="C245">
            <v>162.45978960828225</v>
          </cell>
          <cell r="D245">
            <v>164.30800498475293</v>
          </cell>
          <cell r="E245">
            <v>164.28677227113161</v>
          </cell>
          <cell r="F245">
            <v>165.39489974159346</v>
          </cell>
          <cell r="G245">
            <v>163.13977429531661</v>
          </cell>
        </row>
      </sheetData>
      <sheetData sheetId="46">
        <row r="21">
          <cell r="B21">
            <v>78.599257898161653</v>
          </cell>
          <cell r="C21">
            <v>77.654216446066243</v>
          </cell>
          <cell r="D21">
            <v>72.55546210219768</v>
          </cell>
          <cell r="E21">
            <v>40.77442751791564</v>
          </cell>
          <cell r="F21">
            <v>5.694472699056206</v>
          </cell>
          <cell r="G21">
            <v>0.79195551301367306</v>
          </cell>
        </row>
        <row r="22">
          <cell r="B22">
            <v>116.61425576979029</v>
          </cell>
          <cell r="C22">
            <v>108.73873294307985</v>
          </cell>
          <cell r="D22">
            <v>87.827739668965279</v>
          </cell>
          <cell r="E22">
            <v>60.78622858627601</v>
          </cell>
          <cell r="F22">
            <v>39.038469714847174</v>
          </cell>
          <cell r="G22">
            <v>10.287238982562695</v>
          </cell>
        </row>
        <row r="24">
          <cell r="B24">
            <v>0.28386017764595112</v>
          </cell>
          <cell r="C24">
            <v>0.27304164257224067</v>
          </cell>
          <cell r="D24">
            <v>5.9883894457195668</v>
          </cell>
          <cell r="E24">
            <v>7.2458102041021206</v>
          </cell>
          <cell r="F24">
            <v>1.5469566641627175</v>
          </cell>
          <cell r="G24">
            <v>2.187261463933821</v>
          </cell>
        </row>
        <row r="25">
          <cell r="B25">
            <v>4.5517834572682396</v>
          </cell>
          <cell r="C25">
            <v>4.4970996787828836</v>
          </cell>
          <cell r="D25">
            <v>4.2019167168770801</v>
          </cell>
          <cell r="E25">
            <v>2.3616928047840116</v>
          </cell>
          <cell r="F25">
            <v>4.7978364916849756</v>
          </cell>
          <cell r="G25">
            <v>4.3879335065625371</v>
          </cell>
        </row>
        <row r="26">
          <cell r="B26">
            <v>2.9709357828535641</v>
          </cell>
          <cell r="C26">
            <v>2.9709305359835461</v>
          </cell>
          <cell r="D26">
            <v>2.970929934302418</v>
          </cell>
          <cell r="E26">
            <v>2.9442092508297502</v>
          </cell>
          <cell r="F26">
            <v>2.962931271683467</v>
          </cell>
          <cell r="G26">
            <v>14.385495539042108</v>
          </cell>
        </row>
        <row r="27">
          <cell r="B27">
            <v>2.3192447696056915E-2</v>
          </cell>
          <cell r="C27">
            <v>4.7279056534446071E-2</v>
          </cell>
          <cell r="D27">
            <v>2.2116953129633142E-3</v>
          </cell>
          <cell r="E27">
            <v>3.1645493872256998E-4</v>
          </cell>
          <cell r="F27">
            <v>3.0752826553000716E-4</v>
          </cell>
          <cell r="G27">
            <v>4.2790974224473467E-4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3.7661038805623485E-2</v>
          </cell>
          <cell r="F32">
            <v>1.3974760738816301</v>
          </cell>
          <cell r="G32">
            <v>12.18147186986214</v>
          </cell>
        </row>
      </sheetData>
      <sheetData sheetId="47">
        <row r="53">
          <cell r="B53">
            <v>2.5745829105921652</v>
          </cell>
          <cell r="C53">
            <v>2.4916925355988644</v>
          </cell>
          <cell r="D53">
            <v>2.4012024795417122</v>
          </cell>
          <cell r="E53">
            <v>2.2718167087020502</v>
          </cell>
          <cell r="F53">
            <v>2.2945078490788444</v>
          </cell>
          <cell r="G53">
            <v>2.3174252919081622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6.4921712583117595</v>
          </cell>
          <cell r="C55">
            <v>5.9888563691531402</v>
          </cell>
          <cell r="D55">
            <v>5.5440271498447018</v>
          </cell>
          <cell r="E55">
            <v>4.8552510914273643</v>
          </cell>
          <cell r="F55">
            <v>3.9132788740726943</v>
          </cell>
          <cell r="G55">
            <v>3.2008405326039608</v>
          </cell>
        </row>
        <row r="56">
          <cell r="B56">
            <v>3.7903443685429403</v>
          </cell>
          <cell r="C56">
            <v>3.41176597826751</v>
          </cell>
          <cell r="D56">
            <v>3.53586377229664</v>
          </cell>
          <cell r="E56">
            <v>3.1437554040747098</v>
          </cell>
          <cell r="F56">
            <v>2.0864813663064359</v>
          </cell>
          <cell r="G56">
            <v>0.87594145299621406</v>
          </cell>
        </row>
        <row r="57">
          <cell r="B57">
            <v>7.1758334683122342</v>
          </cell>
          <cell r="C57">
            <v>6.5876159223619304</v>
          </cell>
          <cell r="D57">
            <v>6.006673382398418</v>
          </cell>
          <cell r="E57">
            <v>5.7883077411446244</v>
          </cell>
          <cell r="F57">
            <v>4.2289441524010201</v>
          </cell>
          <cell r="G57">
            <v>1.32987545409305</v>
          </cell>
        </row>
        <row r="58">
          <cell r="B58">
            <v>14.541566462287818</v>
          </cell>
          <cell r="C58">
            <v>14.023539206865182</v>
          </cell>
          <cell r="D58">
            <v>12.441676316144983</v>
          </cell>
          <cell r="E58">
            <v>8.1725609221170625</v>
          </cell>
          <cell r="F58">
            <v>3.5743371988799666</v>
          </cell>
          <cell r="G58">
            <v>0.94837537953678752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-1.763521496408287</v>
          </cell>
          <cell r="G59">
            <v>-5.2448938046513245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-0.36702825024341185</v>
          </cell>
          <cell r="G60">
            <v>-3.4270031158013148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-5.2157500917238608E-4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-3.2609262430471037E-5</v>
          </cell>
          <cell r="G62">
            <v>-3.6354479825397152E-5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-4.6030775429303633E-6</v>
          </cell>
          <cell r="G63">
            <v>-2.2983053575856733E-5</v>
          </cell>
        </row>
        <row r="77">
          <cell r="B77">
            <v>0.83333316836325178</v>
          </cell>
          <cell r="C77">
            <v>1.9047618936679624</v>
          </cell>
        </row>
        <row r="78">
          <cell r="B78">
            <v>0.30848220061365667</v>
          </cell>
          <cell r="C78">
            <v>0.82463548595427449</v>
          </cell>
        </row>
        <row r="79">
          <cell r="B79">
            <v>0.98874840422649746</v>
          </cell>
          <cell r="C79">
            <v>5.9430601152417593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" sqref="B1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STEM_to_Premise_AGS_1147</v>
      </c>
      <c r="C2" s="2" t="s">
        <v>7</v>
      </c>
      <c r="D2" s="2" t="s">
        <v>15</v>
      </c>
      <c r="E2" s="2" t="s">
        <v>8</v>
      </c>
      <c r="F2" s="3">
        <f>F3+F8+F11+F12+F16+F17+F18+F19</f>
        <v>299.34486985082702</v>
      </c>
      <c r="G2" s="3">
        <f t="shared" ref="G2:K2" si="0">G3+G8+G11+G12+G16+G17+G18+G19</f>
        <v>291.72593445558812</v>
      </c>
      <c r="H2" s="3">
        <f t="shared" si="0"/>
        <v>333.71808850408115</v>
      </c>
      <c r="I2" s="3">
        <f t="shared" si="0"/>
        <v>364.30219794362404</v>
      </c>
      <c r="J2" s="3">
        <f t="shared" si="0"/>
        <v>427.94065373184355</v>
      </c>
      <c r="K2" s="3">
        <f t="shared" si="0"/>
        <v>554.15693115335409</v>
      </c>
    </row>
    <row r="3" spans="1:13" x14ac:dyDescent="0.25">
      <c r="A3" s="5" t="str">
        <f>A2</f>
        <v>STEM</v>
      </c>
      <c r="B3" s="5" t="str">
        <f t="shared" ref="B3" ca="1" si="1">B2</f>
        <v>STEM_to_Premise_AGS_1147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44.769994317574401</v>
      </c>
      <c r="G3" s="1">
        <f t="shared" ref="G3:K3" si="3">SUM(G4:G7)</f>
        <v>46.020860098244782</v>
      </c>
      <c r="H3" s="1">
        <f t="shared" si="3"/>
        <v>46.020872521709066</v>
      </c>
      <c r="I3" s="1">
        <f t="shared" si="3"/>
        <v>47.790431320768313</v>
      </c>
      <c r="J3" s="1">
        <f t="shared" si="3"/>
        <v>47.808651596395663</v>
      </c>
      <c r="K3" s="1">
        <f t="shared" si="3"/>
        <v>63.755666830534253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STEM_to_Premise_AGS_1147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10.182338533563659</v>
      </c>
      <c r="G4" s="1" cm="1">
        <f t="array" ref="G4">SUMPRODUCT(("RNWWOD1"=[1]OUT_PrimaryEnergyCons!$A$1:$A$1000)*1,[1]OUT_PrimaryEnergyCons!E$1:E$1000)</f>
        <v>11.152949583904425</v>
      </c>
      <c r="H4" s="1" cm="1">
        <f t="array" ref="H4">SUMPRODUCT(("RNWWOD1"=[1]OUT_PrimaryEnergyCons!$A$1:$A$1000)*1,[1]OUT_PrimaryEnergyCons!F$1:F$1000)</f>
        <v>12.608866201028297</v>
      </c>
      <c r="I4" s="1" cm="1">
        <f t="array" ref="I4">SUMPRODUCT(("RNWWOD1"=[1]OUT_PrimaryEnergyCons!$A$1:$A$1000)*1,[1]OUT_PrimaryEnergyCons!G$1:G$1000)</f>
        <v>15.03539457667411</v>
      </c>
      <c r="J4" s="1" cm="1">
        <f t="array" ref="J4">SUMPRODUCT(("RNWWOD1"=[1]OUT_PrimaryEnergyCons!$A$1:$A$1000)*1,[1]OUT_PrimaryEnergyCons!H$1:H$1000)</f>
        <v>17.461922387206595</v>
      </c>
      <c r="K4" s="1" cm="1">
        <f t="array" ref="K4">SUMPRODUCT(("RNWWOD1"=[1]OUT_PrimaryEnergyCons!$A$1:$A$1000)*1,[1]OUT_PrimaryEnergyCons!I$1:I$1000)</f>
        <v>17.461925223463769</v>
      </c>
    </row>
    <row r="5" spans="1:13" x14ac:dyDescent="0.25">
      <c r="A5" s="5" t="str">
        <f t="shared" si="4"/>
        <v>STEM</v>
      </c>
      <c r="B5" s="5" t="str">
        <f t="shared" ca="1" si="5"/>
        <v>STEM_to_Premise_AGS_1147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7.4592153502344258</v>
      </c>
      <c r="G5" s="1" cm="1">
        <f t="array" ref="G5">SUMPRODUCT(("RNWWOD2"=[1]OUT_PrimaryEnergyCons!$A$1:$A$1000)*1,[1]OUT_PrimaryEnergyCons!E$1:E$1000)</f>
        <v>8.0030391461344159</v>
      </c>
      <c r="H5" s="1" cm="1">
        <f t="array" ref="H5">SUMPRODUCT(("RNWWOD2"=[1]OUT_PrimaryEnergyCons!$A$1:$A$1000)*1,[1]OUT_PrimaryEnergyCons!F$1:F$1000)</f>
        <v>8.8187749540738807</v>
      </c>
      <c r="I5" s="1" cm="1">
        <f t="array" ref="I5">SUMPRODUCT(("RNWWOD2"=[1]OUT_PrimaryEnergyCons!$A$1:$A$1000)*1,[1]OUT_PrimaryEnergyCons!G$1:G$1000)</f>
        <v>10.178335330768116</v>
      </c>
      <c r="J5" s="1" cm="1">
        <f t="array" ref="J5">SUMPRODUCT(("RNWWOD2"=[1]OUT_PrimaryEnergyCons!$A$1:$A$1000)*1,[1]OUT_PrimaryEnergyCons!H$1:H$1000)</f>
        <v>10.230788074032802</v>
      </c>
      <c r="K5" s="1" cm="1">
        <f t="array" ref="K5">SUMPRODUCT(("RNWWOD2"=[1]OUT_PrimaryEnergyCons!$A$1:$A$1000)*1,[1]OUT_PrimaryEnergyCons!I$1:I$1000)</f>
        <v>7.6165769827305123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STEM_to_Premise_AGS_1147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2.6225271310647678</v>
      </c>
      <c r="G6" s="1" cm="1">
        <f t="array" ref="G6">SUMPRODUCT(("RNWWOD3"=[1]OUT_PrimaryEnergyCons!$A$1:$A$1000)*1,[1]OUT_PrimaryEnergyCons!E$1:E$1000)</f>
        <v>3.2650028335129506</v>
      </c>
      <c r="H6" s="1" cm="1">
        <f t="array" ref="H6">SUMPRODUCT(("RNWWOD3"=[1]OUT_PrimaryEnergyCons!$A$1:$A$1000)*1,[1]OUT_PrimaryEnergyCons!F$1:F$1000)</f>
        <v>4.2287172582672428</v>
      </c>
      <c r="I6" s="1" cm="1">
        <f t="array" ref="I6">SUMPRODUCT(("RNWWOD3"=[1]OUT_PrimaryEnergyCons!$A$1:$A$1000)*1,[1]OUT_PrimaryEnergyCons!G$1:G$1000)</f>
        <v>5.8349087585911033</v>
      </c>
      <c r="J6" s="1" cm="1">
        <f t="array" ref="J6">SUMPRODUCT(("RNWWOD3"=[1]OUT_PrimaryEnergyCons!$A$1:$A$1000)*1,[1]OUT_PrimaryEnergyCons!H$1:H$1000)</f>
        <v>6.3806228562585225</v>
      </c>
      <c r="K6" s="1" cm="1">
        <f t="array" ref="K6">SUMPRODUCT(("RNWWOD3"=[1]OUT_PrimaryEnergyCons!$A$1:$A$1000)*1,[1]OUT_PrimaryEnergyCons!I$1:I$1000)</f>
        <v>4.2596744542171034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STEM_to_Premise_AGS_1147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24.505913302711551</v>
      </c>
      <c r="G7" s="1" cm="1">
        <f t="array" ref="G7">SUMPRODUCT(("RNWWOD4"=[1]OUT_PrimaryEnergyCons!$A$1:$A$1000)*1+("RNWWOD5"=[1]OUT_PrimaryEnergyCons!$A$1:$A$1000)*1,[1]OUT_PrimaryEnergyCons!E$1:E$1000)</f>
        <v>23.599868534692988</v>
      </c>
      <c r="H7" s="1" cm="1">
        <f t="array" ref="H7">SUMPRODUCT(("RNWWOD4"=[1]OUT_PrimaryEnergyCons!$A$1:$A$1000)*1+("RNWWOD5"=[1]OUT_PrimaryEnergyCons!$A$1:$A$1000)*1,[1]OUT_PrimaryEnergyCons!F$1:F$1000)</f>
        <v>20.364514108339645</v>
      </c>
      <c r="I7" s="1" cm="1">
        <f t="array" ref="I7">SUMPRODUCT(("RNWWOD4"=[1]OUT_PrimaryEnergyCons!$A$1:$A$1000)*1+("RNWWOD5"=[1]OUT_PrimaryEnergyCons!$A$1:$A$1000)*1,[1]OUT_PrimaryEnergyCons!G$1:G$1000)</f>
        <v>16.741792654734986</v>
      </c>
      <c r="J7" s="1" cm="1">
        <f t="array" ref="J7">SUMPRODUCT(("RNWWOD4"=[1]OUT_PrimaryEnergyCons!$A$1:$A$1000)*1+("RNWWOD5"=[1]OUT_PrimaryEnergyCons!$A$1:$A$1000)*1,[1]OUT_PrimaryEnergyCons!H$1:H$1000)</f>
        <v>13.735318278897747</v>
      </c>
      <c r="K7" s="1" cm="1">
        <f t="array" ref="K7">SUMPRODUCT(("RNWWOD4"=[1]OUT_PrimaryEnergyCons!$A$1:$A$1000)*1+("RNWWOD5"=[1]OUT_PrimaryEnergyCons!$A$1:$A$1000)*1,[1]OUT_PrimaryEnergyCons!I$1:I$1000)</f>
        <v>34.417490170122868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STEM_to_Premise_AGS_1147</v>
      </c>
      <c r="C8" s="5" t="str">
        <f t="shared" si="6"/>
        <v>CH</v>
      </c>
      <c r="D8" t="s">
        <v>772</v>
      </c>
      <c r="E8" t="s">
        <v>8</v>
      </c>
      <c r="F8" s="1">
        <f>SUM(F9:F10)</f>
        <v>69.392855366918653</v>
      </c>
      <c r="G8" s="1">
        <f t="shared" ref="G8:K8" si="7">SUM(G9:G10)</f>
        <v>69.663484899736815</v>
      </c>
      <c r="H8" s="1">
        <f t="shared" si="7"/>
        <v>69.270574258158433</v>
      </c>
      <c r="I8" s="1">
        <f t="shared" si="7"/>
        <v>68.821071384298619</v>
      </c>
      <c r="J8" s="1">
        <f t="shared" si="7"/>
        <v>68.940577119120178</v>
      </c>
      <c r="K8" s="1">
        <f t="shared" si="7"/>
        <v>69.393068841181218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STEM_to_Premise_AGS_1147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35.611747604935957</v>
      </c>
      <c r="G9" s="1" cm="1">
        <f t="array" ref="G9">SUMPRODUCT(("RNNWWST1"=[1]OUT_PrimaryEnergyCons!$A$1:$A$1000)*1,[1]OUT_PrimaryEnergyCons!E$1:E$1000)</f>
        <v>35.88238379906106</v>
      </c>
      <c r="H9" s="1" cm="1">
        <f t="array" ref="H9">SUMPRODUCT(("RNNWWST1"=[1]OUT_PrimaryEnergyCons!$A$1:$A$1000)*1,[1]OUT_PrimaryEnergyCons!F$1:F$1000)</f>
        <v>35.489473315798371</v>
      </c>
      <c r="I9" s="1" cm="1">
        <f t="array" ref="I9">SUMPRODUCT(("RNNWWST1"=[1]OUT_PrimaryEnergyCons!$A$1:$A$1000)*1,[1]OUT_PrimaryEnergyCons!G$1:G$1000)</f>
        <v>35.039965778475207</v>
      </c>
      <c r="J9" s="1" cm="1">
        <f t="array" ref="J9">SUMPRODUCT(("RNNWWST1"=[1]OUT_PrimaryEnergyCons!$A$1:$A$1000)*1,[1]OUT_PrimaryEnergyCons!H$1:H$1000)</f>
        <v>35.159454387402675</v>
      </c>
      <c r="K9" s="1" cm="1">
        <f t="array" ref="K9">SUMPRODUCT(("RNNWWST1"=[1]OUT_PrimaryEnergyCons!$A$1:$A$1000)*1,[1]OUT_PrimaryEnergyCons!I$1:I$1000)</f>
        <v>35.603177710881141</v>
      </c>
    </row>
    <row r="10" spans="1:13" x14ac:dyDescent="0.25">
      <c r="A10" s="5" t="str">
        <f t="shared" si="4"/>
        <v>STEM</v>
      </c>
      <c r="B10" s="5" t="str">
        <f t="shared" ca="1" si="5"/>
        <v>STEM_to_Premise_AGS_1147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33.781107761982696</v>
      </c>
      <c r="G10" s="1" cm="1">
        <f t="array" ref="G10">SUMPRODUCT(("RNWWST1"=[1]OUT_PrimaryEnergyCons!$A$1:$A$1000)*1,[1]OUT_PrimaryEnergyCons!E$1:E$1000)</f>
        <v>33.781101100675755</v>
      </c>
      <c r="H10" s="1" cm="1">
        <f t="array" ref="H10">SUMPRODUCT(("RNWWST1"=[1]OUT_PrimaryEnergyCons!$A$1:$A$1000)*1,[1]OUT_PrimaryEnergyCons!F$1:F$1000)</f>
        <v>33.781100942360069</v>
      </c>
      <c r="I10" s="1" cm="1">
        <f t="array" ref="I10">SUMPRODUCT(("RNWWST1"=[1]OUT_PrimaryEnergyCons!$A$1:$A$1000)*1,[1]OUT_PrimaryEnergyCons!G$1:G$1000)</f>
        <v>33.781105605823406</v>
      </c>
      <c r="J10" s="1" cm="1">
        <f t="array" ref="J10">SUMPRODUCT(("RNWWST1"=[1]OUT_PrimaryEnergyCons!$A$1:$A$1000)*1,[1]OUT_PrimaryEnergyCons!H$1:H$1000)</f>
        <v>33.781122731717495</v>
      </c>
      <c r="K10" s="1" cm="1">
        <f t="array" ref="K10">SUMPRODUCT(("RNWWST1"=[1]OUT_PrimaryEnergyCons!$A$1:$A$1000)*1,[1]OUT_PrimaryEnergyCons!I$1:I$1000)</f>
        <v>33.789891130300077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STEM_to_Premise_AGS_1147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3.7980815916414996</v>
      </c>
      <c r="G11" s="1" cm="1">
        <f t="array" ref="G11">SUMPRODUCT(("mnr"=[1]OUT_PrimaryEnergyCons!$C$1:$C$1000)*1,[1]OUT_PrimaryEnergyCons!E$1:E$1000)</f>
        <v>11.150122509659088</v>
      </c>
      <c r="H11" s="1" cm="1">
        <f t="array" ref="H11">SUMPRODUCT(("mnr"=[1]OUT_PrimaryEnergyCons!$C$1:$C$1000)*1,[1]OUT_PrimaryEnergyCons!F$1:F$1000)</f>
        <v>14.592598964198675</v>
      </c>
      <c r="I11" s="1" cm="1">
        <f t="array" ref="I11">SUMPRODUCT(("mnr"=[1]OUT_PrimaryEnergyCons!$C$1:$C$1000)*1,[1]OUT_PrimaryEnergyCons!G$1:G$1000)</f>
        <v>15.834746106580939</v>
      </c>
      <c r="J11" s="1" cm="1">
        <f t="array" ref="J11">SUMPRODUCT(("mnr"=[1]OUT_PrimaryEnergyCons!$C$1:$C$1000)*1,[1]OUT_PrimaryEnergyCons!H$1:H$1000)</f>
        <v>15.83798531515221</v>
      </c>
      <c r="K11" s="1" cm="1">
        <f t="array" ref="K11">SUMPRODUCT(("mnr"=[1]OUT_PrimaryEnergyCons!$C$1:$C$1000)*1,[1]OUT_PrimaryEnergyCons!I$1:I$1000)</f>
        <v>26.999993572467389</v>
      </c>
    </row>
    <row r="12" spans="1:13" x14ac:dyDescent="0.25">
      <c r="A12" s="5" t="str">
        <f t="shared" si="4"/>
        <v>STEM</v>
      </c>
      <c r="B12" s="5" t="str">
        <f t="shared" ca="1" si="5"/>
        <v>STEM_to_Premise_AGS_1147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149.43048248086529</v>
      </c>
      <c r="G12" s="1">
        <f t="shared" ref="G12:K12" si="8">SUM(G13:G15)</f>
        <v>125.60672752811449</v>
      </c>
      <c r="H12" s="1">
        <f t="shared" si="8"/>
        <v>141.06786188347994</v>
      </c>
      <c r="I12" s="1">
        <f t="shared" si="8"/>
        <v>150.49321473072666</v>
      </c>
      <c r="J12" s="1">
        <f t="shared" si="8"/>
        <v>151.75432859913445</v>
      </c>
      <c r="K12" s="1">
        <f t="shared" si="8"/>
        <v>152.54320598830964</v>
      </c>
    </row>
    <row r="13" spans="1:13" x14ac:dyDescent="0.25">
      <c r="A13" s="5" t="str">
        <f t="shared" si="4"/>
        <v>STEM</v>
      </c>
      <c r="B13" s="5" t="str">
        <f t="shared" ca="1" si="5"/>
        <v>STEM_to_Premise_AGS_1147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66.745680618481003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49.798800582560681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68.535744146604145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70.234430985325048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72.928592609713803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69.178231973605421</v>
      </c>
    </row>
    <row r="14" spans="1:13" x14ac:dyDescent="0.25">
      <c r="A14" s="5" t="str">
        <f t="shared" si="4"/>
        <v>STEM</v>
      </c>
      <c r="B14" s="5" t="str">
        <f t="shared" ca="1" si="5"/>
        <v>STEM_to_Premise_AGS_1147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66.632401240420037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55.764002542958352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65.54959938821132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64.464842708551828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62.384606731268057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66.134970266737071</v>
      </c>
    </row>
    <row r="15" spans="1:13" x14ac:dyDescent="0.25">
      <c r="A15" s="5" t="str">
        <f t="shared" si="4"/>
        <v>STEM</v>
      </c>
      <c r="B15" s="5" t="str">
        <f t="shared" ca="1" si="5"/>
        <v>STEM_to_Premise_AGS_1147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16.052400621964249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20.043924402595469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6.9825183486644518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15.793941036849779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16.441129258152586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17.230003747967142</v>
      </c>
    </row>
    <row r="16" spans="1:13" x14ac:dyDescent="0.25">
      <c r="A16" s="5" t="str">
        <f t="shared" si="4"/>
        <v>STEM</v>
      </c>
      <c r="B16" s="5" t="str">
        <f t="shared" ca="1" si="5"/>
        <v>STEM_to_Premise_AGS_1147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16.523390191070412</v>
      </c>
      <c r="H16" s="1" cm="1">
        <f t="array" ref="H16">SUMPRODUCT(ISNUMBER(SEARCH("SOL",[1]OUT_PrimaryEnergyCons!$C$1:$C$1000))*1,[1]OUT_PrimaryEnergyCons!F$1:F$1000)</f>
        <v>32.502923606720501</v>
      </c>
      <c r="I16" s="1" cm="1">
        <f t="array" ref="I16">SUMPRODUCT(ISNUMBER(SEARCH("SOL",[1]OUT_PrimaryEnergyCons!$C$1:$C$1000))*1,[1]OUT_PrimaryEnergyCons!G$1:G$1000)</f>
        <v>40.640680175151516</v>
      </c>
      <c r="J16" s="1" cm="1">
        <f t="array" ref="J16">SUMPRODUCT(ISNUMBER(SEARCH("SOL",[1]OUT_PrimaryEnergyCons!$C$1:$C$1000))*1,[1]OUT_PrimaryEnergyCons!H$1:H$1000)</f>
        <v>84.697928694631329</v>
      </c>
      <c r="K16" s="1" cm="1">
        <f t="array" ref="K16">SUMPRODUCT(ISNUMBER(SEARCH("SOL",[1]OUT_PrimaryEnergyCons!$C$1:$C$1000))*1,[1]OUT_PrimaryEnergyCons!I$1:I$1000)</f>
        <v>135.83961571875071</v>
      </c>
    </row>
    <row r="17" spans="1:18" x14ac:dyDescent="0.25">
      <c r="A17" s="5" t="str">
        <f t="shared" si="4"/>
        <v>STEM</v>
      </c>
      <c r="B17" s="5" t="str">
        <f t="shared" ca="1" si="5"/>
        <v>STEM_to_Premise_AGS_1147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0.52400311528214616</v>
      </c>
      <c r="G17" s="1" cm="1">
        <f t="array" ref="G17">SUMPRODUCT(ISNUMBER(SEARCH("wnd",[1]OUT_PrimaryEnergyCons!$C$1:$C$1000))*1,[1]OUT_PrimaryEnergyCons!E$1:E$1000)</f>
        <v>0.54529523028912308</v>
      </c>
      <c r="H17" s="1" cm="1">
        <f t="array" ref="H17">SUMPRODUCT(ISNUMBER(SEARCH("wnd",[1]OUT_PrimaryEnergyCons!$C$1:$C$1000))*1,[1]OUT_PrimaryEnergyCons!F$1:F$1000)</f>
        <v>1.9634198271868406</v>
      </c>
      <c r="I17" s="1" cm="1">
        <f t="array" ref="I17">SUMPRODUCT(ISNUMBER(SEARCH("wnd",[1]OUT_PrimaryEnergyCons!$C$1:$C$1000))*1,[1]OUT_PrimaryEnergyCons!G$1:G$1000)</f>
        <v>5.5059012730917525</v>
      </c>
      <c r="J17" s="1" cm="1">
        <f t="array" ref="J17">SUMPRODUCT(ISNUMBER(SEARCH("wnd",[1]OUT_PrimaryEnergyCons!$C$1:$C$1000))*1,[1]OUT_PrimaryEnergyCons!H$1:H$1000)</f>
        <v>15.482571228497473</v>
      </c>
      <c r="K17" s="1" cm="1">
        <f t="array" ref="K17">SUMPRODUCT(ISNUMBER(SEARCH("wnd",[1]OUT_PrimaryEnergyCons!$C$1:$C$1000))*1,[1]OUT_PrimaryEnergyCons!I$1:I$1000)</f>
        <v>25.952141289013767</v>
      </c>
    </row>
    <row r="18" spans="1:18" x14ac:dyDescent="0.25">
      <c r="A18" s="5" t="str">
        <f t="shared" si="4"/>
        <v>STEM</v>
      </c>
      <c r="B18" s="5" t="str">
        <f t="shared" ca="1" si="5"/>
        <v>STEM_to_Premise_AGS_1147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18.873007569471817</v>
      </c>
      <c r="G18" s="1">
        <f>[1]Overview!C$9-G19</f>
        <v>22.216053998473413</v>
      </c>
      <c r="H18" s="1">
        <f>[1]Overview!D$9-H19</f>
        <v>28.299837442627648</v>
      </c>
      <c r="I18" s="1">
        <f>[1]Overview!E$9-I19</f>
        <v>35.210812406941251</v>
      </c>
      <c r="J18" s="1">
        <f>[1]Overview!F$9-J19</f>
        <v>43.413234047672937</v>
      </c>
      <c r="K18" s="1">
        <f>[1]Overview!G$9-K19</f>
        <v>71.810523371628719</v>
      </c>
    </row>
    <row r="19" spans="1:18" x14ac:dyDescent="0.25">
      <c r="A19" s="5" t="str">
        <f t="shared" si="4"/>
        <v>STEM</v>
      </c>
      <c r="B19" s="5" t="str">
        <f t="shared" ca="1" si="5"/>
        <v>STEM_to_Premise_AGS_1147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5.3405460649018415E-3</v>
      </c>
      <c r="J19" s="1">
        <f>+[1]Overview!F$28</f>
        <v>5.3771312392931099E-3</v>
      </c>
      <c r="K19" s="1">
        <f>+[1]Overview!G$28</f>
        <v>7.8627155414684955</v>
      </c>
    </row>
    <row r="20" spans="1:18" x14ac:dyDescent="0.25">
      <c r="A20" s="9" t="str">
        <f t="shared" si="4"/>
        <v>STEM</v>
      </c>
      <c r="B20" s="9" t="str">
        <f t="shared" ca="1" si="5"/>
        <v>STEM_to_Premise_AGS_1147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779.65870480774129</v>
      </c>
      <c r="G20" s="3">
        <f t="shared" si="9"/>
        <v>703.31110764414746</v>
      </c>
      <c r="H20" s="3">
        <f t="shared" si="9"/>
        <v>615.70849935229194</v>
      </c>
      <c r="I20" s="3">
        <f t="shared" si="9"/>
        <v>522.09682962668353</v>
      </c>
      <c r="J20" s="3">
        <f t="shared" si="9"/>
        <v>308.82814097267777</v>
      </c>
      <c r="K20" s="3">
        <f t="shared" si="9"/>
        <v>106.92709077713799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STEM_to_Premise_AGS_1147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3.6600017572083106</v>
      </c>
      <c r="G21" s="1" cm="1">
        <f t="array" ref="G21">SUMPRODUCT(("COA"=[1]OUT_PrimaryEnergyCons!$C$4:$C$10000)*1,[1]OUT_PrimaryEnergyCons!E$4:E$10000)</f>
        <v>3.564717580380496</v>
      </c>
      <c r="H21" s="1" cm="1">
        <f t="array" ref="H21">SUMPRODUCT(("COA"=[1]OUT_PrimaryEnergyCons!$C$4:$C$10000)*1,[1]OUT_PrimaryEnergyCons!F$4:F$10000)</f>
        <v>9.9983637000937691E-3</v>
      </c>
      <c r="I21" s="1" cm="1">
        <f t="array" ref="I21">SUMPRODUCT(("COA"=[1]OUT_PrimaryEnergyCons!$C$4:$C$10000)*1,[1]OUT_PrimaryEnergyCons!G$4:G$10000)</f>
        <v>1.4745878237398856E-3</v>
      </c>
      <c r="J21" s="1" cm="1">
        <f t="array" ref="J21">SUMPRODUCT(("COA"=[1]OUT_PrimaryEnergyCons!$C$4:$C$10000)*1,[1]OUT_PrimaryEnergyCons!H$4:H$10000)</f>
        <v>8.6286796050244626E-4</v>
      </c>
      <c r="K21" s="1" cm="1">
        <f t="array" ref="K21">SUMPRODUCT(("COA"=[1]OUT_PrimaryEnergyCons!$C$4:$C$10000)*1,[1]OUT_PrimaryEnergyCons!I$4:I$10000)</f>
        <v>2.36155488088264E-4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STEM_to_Premise_AGS_1147</v>
      </c>
      <c r="C22" s="5" t="str">
        <f t="shared" si="6"/>
        <v>CH</v>
      </c>
      <c r="D22" t="s">
        <v>780</v>
      </c>
      <c r="E22" t="s">
        <v>8</v>
      </c>
      <c r="F22" s="1">
        <f>F23+F29</f>
        <v>310.80593944746164</v>
      </c>
      <c r="G22" s="1">
        <f t="shared" ref="G22:K22" si="10">G23+G29</f>
        <v>288.93623581878524</v>
      </c>
      <c r="H22" s="1">
        <f t="shared" si="10"/>
        <v>251.21441696180426</v>
      </c>
      <c r="I22" s="1">
        <f t="shared" si="10"/>
        <v>180.74911348147947</v>
      </c>
      <c r="J22" s="1">
        <f t="shared" si="10"/>
        <v>86.903331792890867</v>
      </c>
      <c r="K22" s="1">
        <f t="shared" si="10"/>
        <v>21.868049669770592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STEM_to_Premise_AGS_1147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303.75467161547357</v>
      </c>
      <c r="G23" s="1">
        <f t="shared" ref="G23:K23" si="14">SUM(G24:G28)</f>
        <v>281.55644915744392</v>
      </c>
      <c r="H23" s="1">
        <f t="shared" si="14"/>
        <v>244.36667101100656</v>
      </c>
      <c r="I23" s="1">
        <f t="shared" si="14"/>
        <v>175.0847493026607</v>
      </c>
      <c r="J23" s="1">
        <f t="shared" si="14"/>
        <v>78.765449039823977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STEM_to_Premise_AGS_1147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101.74373461047914</v>
      </c>
      <c r="G24" s="1" cm="1">
        <f t="array" ref="G24">SUMPRODUCT(("LFO"=[1]OUT_PrimaryEnergyCons!$C$4:$C$10000)*1,[1]OUT_PrimaryEnergyCons!E$4:E$10000)</f>
        <v>90.977724251321618</v>
      </c>
      <c r="H24" s="1" cm="1">
        <f t="array" ref="H24">SUMPRODUCT(("LFO"=[1]OUT_PrimaryEnergyCons!$C$4:$C$10000)*1,[1]OUT_PrimaryEnergyCons!F$4:F$10000)</f>
        <v>79.741082449831609</v>
      </c>
      <c r="I24" s="1" cm="1">
        <f t="array" ref="I24">SUMPRODUCT(("LFO"=[1]OUT_PrimaryEnergyCons!$C$4:$C$10000)*1,[1]OUT_PrimaryEnergyCons!G$4:G$10000)</f>
        <v>69.447242915173831</v>
      </c>
      <c r="J24" s="1" cm="1">
        <f t="array" ref="J24">SUMPRODUCT(("LFO"=[1]OUT_PrimaryEnergyCons!$C$4:$C$10000)*1,[1]OUT_PrimaryEnergyCons!H$4:H$10000)</f>
        <v>35.426058286076533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STEM_to_Premise_AGS_1147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2.7763695287655752</v>
      </c>
      <c r="G25" s="1" cm="1">
        <f t="array" ref="G25">SUMPRODUCT(("HFO"=[1]OUT_PrimaryEnergyCons!$C$4:$C$10000)*1,[1]OUT_PrimaryEnergyCons!E$4:E$10000)</f>
        <v>4.5360462078906965E-4</v>
      </c>
      <c r="H25" s="1" cm="1">
        <f t="array" ref="H25">SUMPRODUCT(("HFO"=[1]OUT_PrimaryEnergyCons!$C$4:$C$10000)*1,[1]OUT_PrimaryEnergyCons!F$4:F$10000)</f>
        <v>1.2638105336039561E-3</v>
      </c>
      <c r="I25" s="1" cm="1">
        <f t="array" ref="I25">SUMPRODUCT(("HFO"=[1]OUT_PrimaryEnergyCons!$C$4:$C$10000)*1,[1]OUT_PrimaryEnergyCons!G$4:G$10000)</f>
        <v>6.2940456266296415E-4</v>
      </c>
      <c r="J25" s="1" cm="1">
        <f t="array" ref="J25">SUMPRODUCT(("HFO"=[1]OUT_PrimaryEnergyCons!$C$4:$C$10000)*1,[1]OUT_PrimaryEnergyCons!H$4:H$10000)</f>
        <v>1.1402027854012001E-3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STEM_to_Premise_AGS_1147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118.35359256121889</v>
      </c>
      <c r="G26" s="1" cm="1">
        <f t="array" ref="G26">SUMPRODUCT(("DSL"=[1]OUT_PrimaryEnergyCons!$C$4:$C$10000)*1,[1]OUT_PrimaryEnergyCons!E$4:E$10000)</f>
        <v>110.36060393657668</v>
      </c>
      <c r="H26" s="1" cm="1">
        <f t="array" ref="H26">SUMPRODUCT(("DSL"=[1]OUT_PrimaryEnergyCons!$C$4:$C$10000)*1,[1]OUT_PrimaryEnergyCons!F$4:F$10000)</f>
        <v>89.137716891782787</v>
      </c>
      <c r="I26" s="1" cm="1">
        <f t="array" ref="I26">SUMPRODUCT(("DSL"=[1]OUT_PrimaryEnergyCons!$C$4:$C$10000)*1,[1]OUT_PrimaryEnergyCons!G$4:G$10000)</f>
        <v>61.692873516558087</v>
      </c>
      <c r="J26" s="1" cm="1">
        <f t="array" ref="J26">SUMPRODUCT(("DSL"=[1]OUT_PrimaryEnergyCons!$C$4:$C$10000)*1,[1]OUT_PrimaryEnergyCons!H$4:H$10000)</f>
        <v>36.257959313674938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STEM_to_Premise_AGS_1147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79.771589548630814</v>
      </c>
      <c r="G27" s="1" cm="1">
        <f t="array" ref="G27">SUMPRODUCT(("GSL"=[1]OUT_PrimaryEnergyCons!$C$4:$C$10000)*1,[1]OUT_PrimaryEnergyCons!E$4:E$10000)</f>
        <v>78.812452481371054</v>
      </c>
      <c r="H27" s="1" cm="1">
        <f t="array" ref="H27">SUMPRODUCT(("GSL"=[1]OUT_PrimaryEnergyCons!$C$4:$C$10000)*1,[1]OUT_PrimaryEnergyCons!F$4:F$10000)</f>
        <v>73.637648699542851</v>
      </c>
      <c r="I27" s="1" cm="1">
        <f t="array" ref="I27">SUMPRODUCT(("GSL"=[1]OUT_PrimaryEnergyCons!$C$4:$C$10000)*1,[1]OUT_PrimaryEnergyCons!G$4:G$10000)</f>
        <v>41.382591569548609</v>
      </c>
      <c r="J27" s="1" cm="1">
        <f t="array" ref="J27">SUMPRODUCT(("GSL"=[1]OUT_PrimaryEnergyCons!$C$4:$C$10000)*1,[1]OUT_PrimaryEnergyCons!H$4:H$10000)</f>
        <v>5.4694049977453938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STEM_to_Premise_AGS_1147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2.561411896817519</v>
      </c>
      <c r="J28" s="1" cm="1">
        <f t="array" ref="J28">SUMPRODUCT(("KER"=[1]OUT_PrimaryEnergyCons!$C$4:$C$10000)*1,[1]OUT_PrimaryEnergyCons!H$4:H$10000)</f>
        <v>1.6108862395417027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STEM_to_Premise_AGS_1147</v>
      </c>
      <c r="C29" s="5" t="str">
        <f>C48</f>
        <v>CH</v>
      </c>
      <c r="D29" t="s">
        <v>782</v>
      </c>
      <c r="E29" t="s">
        <v>8</v>
      </c>
      <c r="F29" s="1">
        <f>SUM(F30:F31)</f>
        <v>7.0512678319880857</v>
      </c>
      <c r="G29" s="1">
        <f t="shared" ref="G29:K29" si="18">SUM(G30:G31)</f>
        <v>7.379786661341285</v>
      </c>
      <c r="H29" s="1">
        <f t="shared" si="18"/>
        <v>6.8477459507977079</v>
      </c>
      <c r="I29" s="1">
        <f t="shared" si="18"/>
        <v>5.6643641788187811</v>
      </c>
      <c r="J29" s="1">
        <f t="shared" si="18"/>
        <v>8.1378827530668936</v>
      </c>
      <c r="K29" s="1">
        <f t="shared" si="18"/>
        <v>21.868049669770592</v>
      </c>
    </row>
    <row r="30" spans="1:18" x14ac:dyDescent="0.25">
      <c r="A30" s="5" t="str">
        <f>A35</f>
        <v>STEM</v>
      </c>
      <c r="B30" s="5" t="str">
        <f ca="1">B35</f>
        <v>STEM_to_Premise_AGS_1147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2.6171176480733624</v>
      </c>
      <c r="G30" s="1" cm="1">
        <f t="array" ref="G30">SUMPRODUCT(ISNUMBER(SEARCH("IMPBDS",[1]OUT_SyntheticFuels!$C$4:$C$1000))*1,("Var_Fout"=[1]OUT_SyntheticFuels!$B$4:$B$1000)*1,[1]OUT_SyntheticFuels!F$4:F$1000)</f>
        <v>2.8157912903919766</v>
      </c>
      <c r="H30" s="1" cm="1">
        <f t="array" ref="H30">SUMPRODUCT(ISNUMBER(SEARCH("IMPBDS",[1]OUT_SyntheticFuels!$C$4:$C$1000))*1,("Var_Fout"=[1]OUT_SyntheticFuels!$B$4:$B$1000)*1,[1]OUT_SyntheticFuels!G$4:G$1000)</f>
        <v>2.584970502919024</v>
      </c>
      <c r="I30" s="1" cm="1">
        <f t="array" ref="I30">SUMPRODUCT(ISNUMBER(SEARCH("IMPBDS",[1]OUT_SyntheticFuels!$C$4:$C$1000))*1,("Var_Fout"=[1]OUT_SyntheticFuels!$B$4:$B$1000)*1,[1]OUT_SyntheticFuels!H$4:H$1000)</f>
        <v>3.2675159781157879</v>
      </c>
      <c r="J30" s="1" cm="1">
        <f t="array" ref="J30">SUMPRODUCT(ISNUMBER(SEARCH("IMPBDS",[1]OUT_SyntheticFuels!$C$4:$C$1000))*1,("Var_Fout"=[1]OUT_SyntheticFuels!$B$4:$B$1000)*1,[1]OUT_SyntheticFuels!I$4:I$1000)</f>
        <v>3.2686302073444287</v>
      </c>
      <c r="K30" s="1" cm="1">
        <f t="array" ref="K30">SUMPRODUCT(ISNUMBER(SEARCH("IMPBDS",[1]OUT_SyntheticFuels!$C$4:$C$1000))*1,("Var_Fout"=[1]OUT_SyntheticFuels!$B$4:$B$1000)*1,[1]OUT_SyntheticFuels!J$4:J$1000)</f>
        <v>17.414670399970365</v>
      </c>
    </row>
    <row r="31" spans="1:18" x14ac:dyDescent="0.25">
      <c r="A31" s="5" t="str">
        <f>A30</f>
        <v>STEM</v>
      </c>
      <c r="B31" s="5" t="str">
        <f ca="1">B30</f>
        <v>STEM_to_Premise_AGS_1147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4.4341501839147233</v>
      </c>
      <c r="G31" s="1" cm="1">
        <f t="array" ref="G31">SUMPRODUCT(ISNUMBER(SEARCH("IMPeth",[1]OUT_SyntheticFuels!$C$4:$C$1000))*1,("Var_Fout"=[1]OUT_SyntheticFuels!$B$4:$B$1000)*1,[1]OUT_SyntheticFuels!F$4:F$1000)</f>
        <v>4.5639953709493088</v>
      </c>
      <c r="H31" s="1" cm="1">
        <f t="array" ref="H31">SUMPRODUCT(ISNUMBER(SEARCH("IMPeth",[1]OUT_SyntheticFuels!$C$4:$C$1000))*1,("Var_Fout"=[1]OUT_SyntheticFuels!$B$4:$B$1000)*1,[1]OUT_SyntheticFuels!G$4:G$1000)</f>
        <v>4.2627754478786839</v>
      </c>
      <c r="I31" s="1" cm="1">
        <f t="array" ref="I31">SUMPRODUCT(ISNUMBER(SEARCH("IMPeth",[1]OUT_SyntheticFuels!$C$4:$C$1000))*1,("Var_Fout"=[1]OUT_SyntheticFuels!$B$4:$B$1000)*1,[1]OUT_SyntheticFuels!H$4:H$1000)</f>
        <v>2.3968482007029932</v>
      </c>
      <c r="J31" s="1" cm="1">
        <f t="array" ref="J31">SUMPRODUCT(ISNUMBER(SEARCH("IMPeth",[1]OUT_SyntheticFuels!$C$4:$C$1000))*1,("Var_Fout"=[1]OUT_SyntheticFuels!$B$4:$B$1000)*1,[1]OUT_SyntheticFuels!I$4:I$1000)</f>
        <v>4.8692525457224658</v>
      </c>
      <c r="K31" s="1" cm="1">
        <f t="array" ref="K31">SUMPRODUCT(ISNUMBER(SEARCH("IMPeth",[1]OUT_SyntheticFuels!$C$4:$C$1000))*1,("Var_Fout"=[1]OUT_SyntheticFuels!$B$4:$B$1000)*1,[1]OUT_SyntheticFuels!J$4:J$1000)</f>
        <v>4.4533792698002266</v>
      </c>
    </row>
    <row r="32" spans="1:18" x14ac:dyDescent="0.25">
      <c r="A32" s="5" t="str">
        <f>A29</f>
        <v>STEM</v>
      </c>
      <c r="B32" s="5" t="str">
        <f ca="1">B29</f>
        <v>STEM_to_Premise_AGS_1147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7.0512678319880857</v>
      </c>
      <c r="G32" s="1">
        <f t="shared" si="19"/>
        <v>7.379786661341285</v>
      </c>
      <c r="H32" s="1">
        <f t="shared" si="19"/>
        <v>6.8477459507977079</v>
      </c>
      <c r="I32" s="1">
        <f t="shared" si="19"/>
        <v>5.6643641788187811</v>
      </c>
      <c r="J32" s="1">
        <f t="shared" si="19"/>
        <v>7.8315113490650967</v>
      </c>
      <c r="K32" s="1">
        <f t="shared" si="19"/>
        <v>7.7220094771446552</v>
      </c>
    </row>
    <row r="33" spans="1:11" x14ac:dyDescent="0.25">
      <c r="A33" s="5" t="str">
        <f>A31</f>
        <v>STEM</v>
      </c>
      <c r="B33" s="5" t="str">
        <f ca="1">B31</f>
        <v>STEM_to_Premise_AGS_1147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2.6171176480733624</v>
      </c>
      <c r="G33" s="1">
        <f t="shared" si="20"/>
        <v>2.8157912903919766</v>
      </c>
      <c r="H33" s="1">
        <f t="shared" si="20"/>
        <v>2.584970502919024</v>
      </c>
      <c r="I33" s="1">
        <f t="shared" si="20"/>
        <v>3.2675159781157879</v>
      </c>
      <c r="J33" s="1">
        <f>IF(J30-MAX(F30:I30)&lt;0,J30,MAX(F30:I30))</f>
        <v>3.2675159781157879</v>
      </c>
      <c r="K33" s="1">
        <f>IF(K30-MAX(F30:J30)&lt;0,K30,MAX(F30:J30))</f>
        <v>3.2686302073444287</v>
      </c>
    </row>
    <row r="34" spans="1:11" x14ac:dyDescent="0.25">
      <c r="A34" s="5" t="str">
        <f>A33</f>
        <v>STEM</v>
      </c>
      <c r="B34" s="5" t="str">
        <f ca="1">B33</f>
        <v>STEM_to_Premise_AGS_1147</v>
      </c>
      <c r="C34" s="5" t="str">
        <f>C33</f>
        <v>CH</v>
      </c>
      <c r="D34" t="s">
        <v>534</v>
      </c>
      <c r="E34" t="s">
        <v>8</v>
      </c>
      <c r="F34" s="1">
        <f t="shared" si="20"/>
        <v>4.4341501839147233</v>
      </c>
      <c r="G34" s="1">
        <f t="shared" si="20"/>
        <v>4.5639953709493088</v>
      </c>
      <c r="H34" s="1">
        <f t="shared" si="20"/>
        <v>4.2627754478786839</v>
      </c>
      <c r="I34" s="1">
        <f t="shared" si="20"/>
        <v>2.3968482007029932</v>
      </c>
      <c r="J34" s="1">
        <f>IF(J31-MAX(F31:I31)&lt;0,J31,MAX(F31:I31))</f>
        <v>4.5639953709493088</v>
      </c>
      <c r="K34" s="1">
        <f>IF(K31-MAX(F31:J31)&lt;0,K31,MAX(F31:J31))</f>
        <v>4.4533792698002266</v>
      </c>
    </row>
    <row r="35" spans="1:11" x14ac:dyDescent="0.25">
      <c r="A35" s="5" t="str">
        <f>A32</f>
        <v>STEM</v>
      </c>
      <c r="B35" s="5" t="str">
        <f ca="1">B32</f>
        <v>STEM_to_Premise_AGS_1147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0.30637140400179774</v>
      </c>
      <c r="K35" s="1">
        <f t="shared" si="21"/>
        <v>14.146040192625936</v>
      </c>
    </row>
    <row r="36" spans="1:11" x14ac:dyDescent="0.25">
      <c r="A36" s="5" t="str">
        <f>A34</f>
        <v>STEM</v>
      </c>
      <c r="B36" s="5" t="str">
        <f ca="1">B34</f>
        <v>STEM_to_Premise_AGS_1147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1.1142292286407951E-3</v>
      </c>
      <c r="K36" s="1">
        <f>K30-K33</f>
        <v>14.146040192625936</v>
      </c>
    </row>
    <row r="37" spans="1:11" x14ac:dyDescent="0.25">
      <c r="A37" s="5" t="str">
        <f>A36</f>
        <v>STEM</v>
      </c>
      <c r="B37" s="5" t="str">
        <f ca="1">B36</f>
        <v>STEM_to_Premise_AGS_1147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0.30525717477315695</v>
      </c>
      <c r="K37" s="1">
        <f>K31-K34</f>
        <v>0</v>
      </c>
    </row>
    <row r="38" spans="1:11" x14ac:dyDescent="0.25">
      <c r="A38" s="5"/>
      <c r="B38" s="5" t="str">
        <f ca="1">B37</f>
        <v>STEM_to_Premise_AGS_1147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STEM_to_Premise_AGS_1147</v>
      </c>
      <c r="C39" s="5" t="str">
        <f t="shared" si="22"/>
        <v>CH</v>
      </c>
      <c r="D39" t="s">
        <v>784</v>
      </c>
      <c r="E39" t="s">
        <v>8</v>
      </c>
      <c r="F39" s="1">
        <f>F40+F43</f>
        <v>117.08458509157244</v>
      </c>
      <c r="G39" s="1">
        <f t="shared" ref="G39:K39" si="23">G40+G43</f>
        <v>107.23650076070122</v>
      </c>
      <c r="H39" s="1">
        <f t="shared" si="23"/>
        <v>117.35623076976199</v>
      </c>
      <c r="I39" s="1">
        <f t="shared" si="23"/>
        <v>110.84693371671375</v>
      </c>
      <c r="J39" s="1">
        <f t="shared" si="23"/>
        <v>90.862333474259842</v>
      </c>
      <c r="K39" s="1">
        <f t="shared" si="23"/>
        <v>56.994471159409024</v>
      </c>
    </row>
    <row r="40" spans="1:11" x14ac:dyDescent="0.25">
      <c r="A40" s="5" t="str">
        <f t="shared" si="22"/>
        <v>STEM</v>
      </c>
      <c r="B40" s="5" t="str">
        <f t="shared" ca="1" si="22"/>
        <v>STEM_to_Premise_AGS_1147</v>
      </c>
      <c r="C40" s="5" t="str">
        <f t="shared" si="22"/>
        <v>CH</v>
      </c>
      <c r="D40" t="s">
        <v>549</v>
      </c>
      <c r="E40" t="s">
        <v>8</v>
      </c>
      <c r="F40" s="1">
        <f>F41+F42</f>
        <v>117.08458509157244</v>
      </c>
      <c r="G40" s="1">
        <f t="shared" ref="G40:K40" si="24">G41+G42</f>
        <v>106.72000032714355</v>
      </c>
      <c r="H40" s="1">
        <f t="shared" si="24"/>
        <v>116.18908935505156</v>
      </c>
      <c r="I40" s="1">
        <f t="shared" si="24"/>
        <v>106.48107853682582</v>
      </c>
      <c r="J40" s="1">
        <f t="shared" si="24"/>
        <v>82.635110978216957</v>
      </c>
      <c r="K40" s="1">
        <f t="shared" si="24"/>
        <v>44.007744156159966</v>
      </c>
    </row>
    <row r="41" spans="1:11" x14ac:dyDescent="0.25">
      <c r="A41" s="5" t="str">
        <f>A27</f>
        <v>STEM</v>
      </c>
      <c r="B41" s="5" t="str">
        <f ca="1">B27</f>
        <v>STEM_to_Premise_AGS_1147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117.08458509157244</v>
      </c>
      <c r="G41" s="1" cm="1">
        <f t="array" ref="G41">SUMPRODUCT(("NGA"=[1]OUT_PrimaryEnergyCons!$C$4:$C$10000)*1,[1]OUT_PrimaryEnergyCons!E$4:E$10000)</f>
        <v>106.72000032714355</v>
      </c>
      <c r="H41" s="1" cm="1">
        <f t="array" ref="H41">SUMPRODUCT(("NGA"=[1]OUT_PrimaryEnergyCons!$C$4:$C$10000)*1,[1]OUT_PrimaryEnergyCons!F$4:F$10000)</f>
        <v>116.18908935505156</v>
      </c>
      <c r="I41" s="1" cm="1">
        <f t="array" ref="I41">SUMPRODUCT(("NGA"=[1]OUT_PrimaryEnergyCons!$C$4:$C$10000)*1,[1]OUT_PrimaryEnergyCons!G$4:G$10000)</f>
        <v>106.47983372244531</v>
      </c>
      <c r="J41" s="1" cm="1">
        <f t="array" ref="J41">SUMPRODUCT(("NGA"=[1]OUT_PrimaryEnergyCons!$C$4:$C$10000)*1,[1]OUT_PrimaryEnergyCons!H$4:H$10000)</f>
        <v>82.633780409539597</v>
      </c>
      <c r="K41" s="1" cm="1">
        <f t="array" ref="K41">SUMPRODUCT(("NGA"=[1]OUT_PrimaryEnergyCons!$C$4:$C$10000)*1,[1]OUT_PrimaryEnergyCons!I$4:I$10000)</f>
        <v>44.007253278820464</v>
      </c>
    </row>
    <row r="42" spans="1:11" x14ac:dyDescent="0.25">
      <c r="A42" s="5" t="str">
        <f t="shared" si="4"/>
        <v>STEM</v>
      </c>
      <c r="B42" s="5" t="str">
        <f t="shared" ca="1" si="5"/>
        <v>STEM_to_Premise_AGS_1147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1.2448143805107561E-3</v>
      </c>
      <c r="J42" s="1" cm="1">
        <f t="array" ref="J42">SUMPRODUCT(("LNGA"=[1]OUT_PrimaryEnergyCons!$C$4:$C$10000)*1,[1]OUT_PrimaryEnergyCons!H$4:H$10000)</f>
        <v>1.3305686773670538E-3</v>
      </c>
      <c r="K42" s="1" cm="1">
        <f t="array" ref="K42">SUMPRODUCT(("LNGA"=[1]OUT_PrimaryEnergyCons!$C$4:$C$10000)*1,[1]OUT_PrimaryEnergyCons!I$4:I$10000)</f>
        <v>4.9087733950278984E-4</v>
      </c>
    </row>
    <row r="43" spans="1:11" x14ac:dyDescent="0.25">
      <c r="A43" s="5" t="str">
        <f>A37</f>
        <v>STEM</v>
      </c>
      <c r="B43" s="5" t="str">
        <f ca="1">B37</f>
        <v>STEM_to_Premise_AGS_1147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0.51650043355767006</v>
      </c>
      <c r="H43" s="1" cm="1">
        <f t="array" ref="H43">SUMPRODUCT(("BIO"=[1]OUT_PrimaryEnergyCons!$C$4:$C$10000)*1+("LBIO"=[1]OUT_PrimaryEnergyCons!$C$4:$C$10000)*1,[1]OUT_PrimaryEnergyCons!F$4:F$10000)</f>
        <v>1.167141414710434</v>
      </c>
      <c r="I43" s="1" cm="1">
        <f t="array" ref="I43">SUMPRODUCT(("BIO"=[1]OUT_PrimaryEnergyCons!$C$4:$C$10000)*1+("LBIO"=[1]OUT_PrimaryEnergyCons!$C$4:$C$10000)*1,[1]OUT_PrimaryEnergyCons!G$4:G$10000)</f>
        <v>4.3658551798879248</v>
      </c>
      <c r="J43" s="1" cm="1">
        <f t="array" ref="J43">SUMPRODUCT(("BIO"=[1]OUT_PrimaryEnergyCons!$C$4:$C$10000)*1+("LBIO"=[1]OUT_PrimaryEnergyCons!$C$4:$C$10000)*1,[1]OUT_PrimaryEnergyCons!H$4:H$10000)</f>
        <v>8.227222496042879</v>
      </c>
      <c r="K43" s="1" cm="1">
        <f t="array" ref="K43">SUMPRODUCT(("BIO"=[1]OUT_PrimaryEnergyCons!$C$4:$C$10000)*1+("LBIO"=[1]OUT_PrimaryEnergyCons!$C$4:$C$10000)*1,[1]OUT_PrimaryEnergyCons!I$4:I$10000)</f>
        <v>12.986727003249058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STEM_to_Premise_AGS_1147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0.51650043355767006</v>
      </c>
      <c r="H44" s="1">
        <f t="shared" si="26"/>
        <v>1.167141414710434</v>
      </c>
      <c r="I44" s="1">
        <f t="shared" si="26"/>
        <v>4.3658551798879248</v>
      </c>
      <c r="J44" s="1">
        <f t="shared" si="26"/>
        <v>4.3658551798879248</v>
      </c>
      <c r="K44" s="1">
        <f t="shared" si="26"/>
        <v>8.227222496042879</v>
      </c>
    </row>
    <row r="45" spans="1:11" x14ac:dyDescent="0.25">
      <c r="A45" s="5" t="str">
        <f t="shared" si="25"/>
        <v>STEM</v>
      </c>
      <c r="B45" s="5" t="str">
        <f t="shared" ca="1" si="25"/>
        <v>STEM_to_Premise_AGS_1147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0.51650043355767006</v>
      </c>
      <c r="H45" s="1">
        <f>H43</f>
        <v>1.167141414710434</v>
      </c>
      <c r="I45" s="1">
        <f>I43</f>
        <v>4.3658551798879248</v>
      </c>
      <c r="J45" s="1">
        <f>IF(J43-MAX(F43:I43)&lt;0,J43,MAX(F43:I43))</f>
        <v>4.3658551798879248</v>
      </c>
      <c r="K45" s="1">
        <f>IF(K43-MAX(G43:J43)&lt;0,K43,MAX(G43:J43))</f>
        <v>8.227222496042879</v>
      </c>
    </row>
    <row r="46" spans="1:11" x14ac:dyDescent="0.25">
      <c r="A46" s="5" t="str">
        <f>A44</f>
        <v>STEM</v>
      </c>
      <c r="B46" s="5" t="str">
        <f ca="1">B44</f>
        <v>STEM_to_Premise_AGS_1147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3.8613673161549542</v>
      </c>
      <c r="K46" s="1">
        <f t="shared" si="27"/>
        <v>4.759504507206179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STEM_to_Premise_AGS_1147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3.8613673161549542</v>
      </c>
      <c r="K47" s="1">
        <f>K43-K45</f>
        <v>4.759504507206179</v>
      </c>
    </row>
    <row r="48" spans="1:11" x14ac:dyDescent="0.25">
      <c r="A48" s="5" t="str">
        <f>A42</f>
        <v>STEM</v>
      </c>
      <c r="B48" s="5" t="str">
        <f ca="1">B42</f>
        <v>STEM_to_Premise_AGS_1147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250.94817602591019</v>
      </c>
      <c r="G48" s="1" cm="1">
        <f t="array" ref="G48">SUMPRODUCT(("urn"=[1]OUT_PrimaryEnergyCons!$C$4:$C$10000)*1,[1]OUT_PrimaryEnergyCons!E$4:E$10000)</f>
        <v>253.29947142895455</v>
      </c>
      <c r="H48" s="1" cm="1">
        <f t="array" ref="H48">SUMPRODUCT(("urn"=[1]OUT_PrimaryEnergyCons!$C$4:$C$10000)*1,[1]OUT_PrimaryEnergyCons!F$4:F$10000)</f>
        <v>196.67670278269554</v>
      </c>
      <c r="I48" s="1" cm="1">
        <f t="array" ref="I48">SUMPRODUCT(("urn"=[1]OUT_PrimaryEnergyCons!$C$4:$C$10000)*1,[1]OUT_PrimaryEnergyCons!G$4:G$10000)</f>
        <v>204.44492387170413</v>
      </c>
      <c r="J48" s="1" cm="1">
        <f t="array" ref="J48">SUMPRODUCT(("urn"=[1]OUT_PrimaryEnergyCons!$C$4:$C$10000)*1,[1]OUT_PrimaryEnergyCons!H$4:H$10000)</f>
        <v>98.945483473031871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STEM_to_Premise_AGS_1147</v>
      </c>
      <c r="C49" s="5" t="str">
        <f>C37</f>
        <v>CH</v>
      </c>
      <c r="D49" t="s">
        <v>789</v>
      </c>
      <c r="E49" t="s">
        <v>8</v>
      </c>
      <c r="F49" s="1">
        <f>SUM(F50:F53)</f>
        <v>97.16000248558872</v>
      </c>
      <c r="G49" s="1">
        <f t="shared" ref="G49:K49" si="31">SUM(G50:G53)</f>
        <v>50.274182055325944</v>
      </c>
      <c r="H49" s="1">
        <f t="shared" si="31"/>
        <v>50.451150474329971</v>
      </c>
      <c r="I49" s="1">
        <f t="shared" si="31"/>
        <v>26.054383968962416</v>
      </c>
      <c r="J49" s="1">
        <f t="shared" si="31"/>
        <v>23.694213300065538</v>
      </c>
      <c r="K49" s="1">
        <f t="shared" si="31"/>
        <v>19.642400725119913</v>
      </c>
    </row>
    <row r="50" spans="1:19" x14ac:dyDescent="0.25">
      <c r="A50" s="5" t="str">
        <f t="shared" si="4"/>
        <v>STEM</v>
      </c>
      <c r="B50" s="5" t="str">
        <f t="shared" ca="1" si="5"/>
        <v>STEM_to_Premise_AGS_1147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15.013806108433197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9.5079401932591594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6.7297101661504719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2.8928616541428167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4.6932278426705816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6.02803697084798</v>
      </c>
    </row>
    <row r="51" spans="1:19" x14ac:dyDescent="0.25">
      <c r="A51" s="5" t="str">
        <f t="shared" si="4"/>
        <v>STEM</v>
      </c>
      <c r="B51" s="5" t="str">
        <f t="shared" ca="1" si="5"/>
        <v>STEM_to_Premise_AGS_1147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28.948621689074873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21.461746393207889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27.079703987956822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13.439561797966554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7.9538543399328541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6.0312803326040054</v>
      </c>
    </row>
    <row r="52" spans="1:19" x14ac:dyDescent="0.25">
      <c r="A52" s="5" t="str">
        <f t="shared" si="4"/>
        <v>STEM</v>
      </c>
      <c r="B52" s="5" t="str">
        <f t="shared" ca="1" si="5"/>
        <v>STEM_to_Premise_AGS_1147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46.398476178283573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19.304085562789741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16.641383936500688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9.7218224725720415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11.046977422775223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7.5829768913025086</v>
      </c>
    </row>
    <row r="53" spans="1:19" x14ac:dyDescent="0.25">
      <c r="A53" s="5" t="str">
        <f t="shared" si="4"/>
        <v>STEM</v>
      </c>
      <c r="B53" s="5" t="str">
        <f t="shared" ca="1" si="5"/>
        <v>STEM_to_Premise_AGS_1147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6.7990985097970817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4.0990606915707365E-4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3.5238372199161428E-4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1.3804428100435979E-4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1.5369468687808328E-4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1.0653036541640697E-4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STEM_to_Premise_AGS_1147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8.4219160644691584</v>
      </c>
      <c r="K54" s="1" cm="1">
        <f t="array" ref="K54">SUMPRODUCT(("h2"=[1]OUT_PrimaryEnergyCons!$C$4:$C$10000)*1,[1]OUT_PrimaryEnergyCons!I$4:I$10000)</f>
        <v>8.4219330673503823</v>
      </c>
    </row>
    <row r="55" spans="1:19" x14ac:dyDescent="0.25">
      <c r="A55" s="9" t="str">
        <f>A53</f>
        <v>STEM</v>
      </c>
      <c r="B55" s="9" t="str">
        <f ca="1">B53</f>
        <v>STEM_to_Premise_AGS_1147</v>
      </c>
      <c r="C55" s="2" t="str">
        <f>C53</f>
        <v>CH</v>
      </c>
      <c r="D55" s="2" t="s">
        <v>24</v>
      </c>
      <c r="E55" s="2" t="s">
        <v>8</v>
      </c>
      <c r="F55" s="3">
        <f>F56</f>
        <v>117.1700024842246</v>
      </c>
      <c r="G55" s="3">
        <f t="shared" ref="G55:K55" si="35">G56</f>
        <v>35.364029554934774</v>
      </c>
      <c r="H55" s="3">
        <f t="shared" si="35"/>
        <v>54.844855288119589</v>
      </c>
      <c r="I55" s="3">
        <f t="shared" si="35"/>
        <v>31.042687237119619</v>
      </c>
      <c r="J55" s="3">
        <f t="shared" si="35"/>
        <v>14.606677375774922</v>
      </c>
      <c r="K55" s="3">
        <f t="shared" si="35"/>
        <v>21.635883503744104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STEM_to_Premise_AGS_1147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117.1700024842246</v>
      </c>
      <c r="G56" s="1">
        <f t="shared" ref="G56:K56" si="36">SUM(G57:G60)</f>
        <v>35.364029554934774</v>
      </c>
      <c r="H56" s="1">
        <f t="shared" si="36"/>
        <v>54.844855288119589</v>
      </c>
      <c r="I56" s="1">
        <f t="shared" si="36"/>
        <v>31.042687237119619</v>
      </c>
      <c r="J56" s="1">
        <f t="shared" si="36"/>
        <v>14.606677375774922</v>
      </c>
      <c r="K56" s="1">
        <f t="shared" si="36"/>
        <v>21.635883503744104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STEM_to_Premise_AGS_1147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6.2295550882361228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6.4225904221468547E-4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7.0837029620235816E-4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1.254208190767606E-4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1.2604299493507607E-4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9.3123749437008446E-5</v>
      </c>
    </row>
    <row r="58" spans="1:19" x14ac:dyDescent="0.25">
      <c r="A58" s="5" t="str">
        <f t="shared" si="37"/>
        <v>STEM</v>
      </c>
      <c r="B58" s="5" t="str">
        <f t="shared" ca="1" si="5"/>
        <v>STEM_to_Premise_AGS_1147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12.753359164188618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4.8630687880763467E-4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4.6445885223585497E-4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2.0359489660707079E-4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5.2020117850608142E-4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4.0719652367278848E-4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STEM_to_Premise_AGS_1147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26.492979875645339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3.7896902444804927E-4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4.1553080160316086E-4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2.4794246435503518E-4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7.5963003112170901E-4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2.7026044487575074E-4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STEM_to_Premise_AGS_1147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71.694108356154516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35.362522019989306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54.843266928169548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31.042110278939582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14.605271501570359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21.635112923026117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STEM_to_Premise_AGS_1147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251.16250348073532</v>
      </c>
      <c r="G61" s="3">
        <f t="shared" ref="G61:K61" si="41">SUM(G62,G64,G72,G80,G128,G149,G157,G159,G167,G171,G165)</f>
        <v>229.29356725322316</v>
      </c>
      <c r="H61" s="3">
        <f t="shared" si="41"/>
        <v>247.0669044752739</v>
      </c>
      <c r="I61" s="3">
        <f t="shared" si="41"/>
        <v>272.39034326762106</v>
      </c>
      <c r="J61" s="3">
        <f t="shared" si="41"/>
        <v>289.04705849610184</v>
      </c>
      <c r="K61" s="3">
        <f t="shared" si="41"/>
        <v>339.09414120343723</v>
      </c>
    </row>
    <row r="62" spans="1:19" x14ac:dyDescent="0.25">
      <c r="A62" s="5" t="str">
        <f>A61</f>
        <v>STEM</v>
      </c>
      <c r="B62" s="5" t="str">
        <f t="shared" ca="1" si="39"/>
        <v>STEM_to_Premise_AGS_1147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82.760001863344883</v>
      </c>
      <c r="G62" s="1">
        <f t="shared" ref="G62:K62" si="42">+G63</f>
        <v>82.759934858115827</v>
      </c>
      <c r="H62" s="1">
        <f t="shared" si="42"/>
        <v>63.977946520105093</v>
      </c>
      <c r="I62" s="1">
        <f t="shared" si="42"/>
        <v>67.484257544942565</v>
      </c>
      <c r="J62" s="1">
        <f t="shared" si="42"/>
        <v>32.82079471472148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STEM_to_Premise_AGS_1147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82.760001863344883</v>
      </c>
      <c r="G63" s="1">
        <f>'[1]Electricity and CHPs'!C14</f>
        <v>82.759934858115827</v>
      </c>
      <c r="H63" s="1">
        <f>'[1]Electricity and CHPs'!D14</f>
        <v>63.977946520105093</v>
      </c>
      <c r="I63" s="1">
        <f>'[1]Electricity and CHPs'!E14</f>
        <v>67.484257544942565</v>
      </c>
      <c r="J63" s="1">
        <f>'[1]Electricity and CHPs'!F14</f>
        <v>32.82079471472148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STEM_to_Premise_AGS_1147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146.22000219032262</v>
      </c>
      <c r="G64" s="1">
        <f t="shared" ref="G64:K64" si="46">SUM(G65:G67)</f>
        <v>121.59794248144463</v>
      </c>
      <c r="H64" s="1">
        <f t="shared" si="46"/>
        <v>139.67135804747022</v>
      </c>
      <c r="I64" s="1">
        <f t="shared" si="46"/>
        <v>147.33442635480344</v>
      </c>
      <c r="J64" s="1">
        <f t="shared" si="46"/>
        <v>148.46610258041537</v>
      </c>
      <c r="K64" s="1">
        <f t="shared" si="46"/>
        <v>149.09720507176092</v>
      </c>
    </row>
    <row r="65" spans="1:11" x14ac:dyDescent="0.25">
      <c r="A65" s="5" t="str">
        <f t="shared" si="43"/>
        <v>STEM</v>
      </c>
      <c r="B65" s="5" t="str">
        <f t="shared" ca="1" si="44"/>
        <v>STEM_to_Premise_AGS_1147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66.745680618481003</v>
      </c>
      <c r="G65" s="1">
        <f>'[1]Electricity and CHPs'!C15</f>
        <v>49.798800582560681</v>
      </c>
      <c r="H65" s="1">
        <f>'[1]Electricity and CHPs'!D15</f>
        <v>68.535744146604145</v>
      </c>
      <c r="I65" s="1">
        <f>'[1]Electricity and CHPs'!E15</f>
        <v>70.234430985325048</v>
      </c>
      <c r="J65" s="1">
        <f>'[1]Electricity and CHPs'!F15</f>
        <v>72.928592609713803</v>
      </c>
      <c r="K65" s="1">
        <f>'[1]Electricity and CHPs'!G15</f>
        <v>69.178231973605421</v>
      </c>
    </row>
    <row r="66" spans="1:11" x14ac:dyDescent="0.25">
      <c r="A66" s="5" t="str">
        <f t="shared" si="43"/>
        <v>STEM</v>
      </c>
      <c r="B66" s="5" t="str">
        <f t="shared" ca="1" si="44"/>
        <v>STEM_to_Premise_AGS_1147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66.632401240420037</v>
      </c>
      <c r="G66" s="1">
        <f>'[1]Electricity and CHPs'!C16</f>
        <v>55.764002542958352</v>
      </c>
      <c r="H66" s="1">
        <f>'[1]Electricity and CHPs'!D16</f>
        <v>65.54959938821132</v>
      </c>
      <c r="I66" s="1">
        <f>'[1]Electricity and CHPs'!E16</f>
        <v>64.464842708551828</v>
      </c>
      <c r="J66" s="1">
        <f>'[1]Electricity and CHPs'!F16</f>
        <v>62.384606731268057</v>
      </c>
      <c r="K66" s="1">
        <f>'[1]Electricity and CHPs'!G16</f>
        <v>66.134970266737071</v>
      </c>
    </row>
    <row r="67" spans="1:11" x14ac:dyDescent="0.25">
      <c r="A67" s="5" t="str">
        <f t="shared" si="43"/>
        <v>STEM</v>
      </c>
      <c r="B67" s="5" t="str">
        <f t="shared" ca="1" si="44"/>
        <v>STEM_to_Premise_AGS_1147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12.841920331421564</v>
      </c>
      <c r="G67" s="1">
        <f>'[1]Electricity and CHPs'!C17</f>
        <v>16.035139355925608</v>
      </c>
      <c r="H67" s="1">
        <f>'[1]Electricity and CHPs'!D17</f>
        <v>5.5860145126547307</v>
      </c>
      <c r="I67" s="1">
        <f>'[1]Electricity and CHPs'!E17</f>
        <v>12.635152660926577</v>
      </c>
      <c r="J67" s="1">
        <f>'[1]Electricity and CHPs'!F17</f>
        <v>13.15290323943349</v>
      </c>
      <c r="K67" s="1">
        <f>'[1]Electricity and CHPs'!G17</f>
        <v>13.784002831418439</v>
      </c>
    </row>
    <row r="68" spans="1:11" x14ac:dyDescent="0.25">
      <c r="A68" s="5" t="str">
        <f>A59</f>
        <v>STEM</v>
      </c>
      <c r="B68" s="5" t="str">
        <f ca="1">B59</f>
        <v>STEM_to_Premise_AGS_1147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0.11190246771234746</v>
      </c>
      <c r="G68" s="1">
        <f t="shared" ref="G68" si="48">SUM(G69:G71)</f>
        <v>0.17153016004448063</v>
      </c>
      <c r="H68" s="1">
        <f t="shared" ref="H68" si="49">SUM(H69:H71)</f>
        <v>6.8938764150554763E-3</v>
      </c>
      <c r="I68" s="1">
        <f t="shared" ref="I68" si="50">SUM(I69:I71)</f>
        <v>0.17153003053555388</v>
      </c>
      <c r="J68" s="1">
        <f t="shared" ref="J68" si="51">SUM(J69:J71)</f>
        <v>6.7783261270446668E-3</v>
      </c>
      <c r="K68" s="1">
        <f t="shared" ref="K68" si="52">SUM(K69:K71)</f>
        <v>6.257679858056957E-4</v>
      </c>
    </row>
    <row r="69" spans="1:11" x14ac:dyDescent="0.25">
      <c r="A69" s="5" t="str">
        <f>A68</f>
        <v>STEM</v>
      </c>
      <c r="B69" s="5" t="str">
        <f ca="1">B68</f>
        <v>STEM_to_Premise_AGS_1147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3.9600623060902819E-2</v>
      </c>
      <c r="G69" s="1">
        <f>'[1]Electricity and CHPs'!C18</f>
        <v>1.0492322913044889E-4</v>
      </c>
      <c r="H69" s="1">
        <f>'[1]Electricity and CHPs'!D18</f>
        <v>2.7091848590909246E-3</v>
      </c>
      <c r="I69" s="1">
        <f>'[1]Electricity and CHPs'!E18</f>
        <v>4.4965044908074433E-4</v>
      </c>
      <c r="J69" s="1">
        <f>'[1]Electricity and CHPs'!F18</f>
        <v>1.3101008414210587E-3</v>
      </c>
      <c r="K69" s="1">
        <f>'[1]Electricity and CHPs'!G18</f>
        <v>1.3759416390627137E-6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STEM_to_Premise_AGS_1147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1.8006230634972223E-3</v>
      </c>
      <c r="G70" s="1">
        <f>'[1]Electricity and CHPs'!C28</f>
        <v>6.762677872723014E-5</v>
      </c>
      <c r="H70" s="1">
        <f>'[1]Electricity and CHPs'!D28</f>
        <v>8.7668208395960028E-4</v>
      </c>
      <c r="I70" s="1">
        <f>'[1]Electricity and CHPs'!E28</f>
        <v>2.0773391972807336E-4</v>
      </c>
      <c r="J70" s="1">
        <f>'[1]Electricity and CHPs'!F28</f>
        <v>2.6660245710313307E-4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ca="1" si="54"/>
        <v>STEM_to_Premise_AGS_1147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7.050122158794743E-2</v>
      </c>
      <c r="G71" s="1">
        <f>'[1]Electricity and CHPs'!C41</f>
        <v>0.17135761003662295</v>
      </c>
      <c r="H71" s="1">
        <f>'[1]Electricity and CHPs'!D41</f>
        <v>3.3080094720049514E-3</v>
      </c>
      <c r="I71" s="1">
        <f>'[1]Electricity and CHPs'!E41</f>
        <v>0.17087264616674505</v>
      </c>
      <c r="J71" s="1">
        <f>'[1]Electricity and CHPs'!F41</f>
        <v>5.2016228285204748E-3</v>
      </c>
      <c r="K71" s="1">
        <f>'[1]Electricity and CHPs'!G41</f>
        <v>6.2439204416663301E-4</v>
      </c>
    </row>
    <row r="72" spans="1:11" x14ac:dyDescent="0.25">
      <c r="A72" s="5" t="str">
        <f>A67</f>
        <v>STEM</v>
      </c>
      <c r="B72" s="5" t="str">
        <f ca="1">B67</f>
        <v>STEM_to_Premise_AGS_1147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0.11190246771234746</v>
      </c>
      <c r="G72" s="1">
        <f t="shared" ref="G72:K72" si="56">SUM(G73:G75)</f>
        <v>0.17153016004448063</v>
      </c>
      <c r="H72" s="1">
        <f t="shared" si="56"/>
        <v>6.8938764150554763E-3</v>
      </c>
      <c r="I72" s="1">
        <f t="shared" si="56"/>
        <v>0.17153003053555388</v>
      </c>
      <c r="J72" s="1">
        <f t="shared" si="56"/>
        <v>6.7783261270446668E-3</v>
      </c>
      <c r="K72" s="1">
        <f t="shared" si="56"/>
        <v>6.257679858056957E-4</v>
      </c>
    </row>
    <row r="73" spans="1:11" x14ac:dyDescent="0.25">
      <c r="A73" s="5" t="str">
        <f>A72</f>
        <v>STEM</v>
      </c>
      <c r="B73" s="5" t="str">
        <f ca="1">B72</f>
        <v>STEM_to_Premise_AGS_1147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3.9600623060902819E-2</v>
      </c>
      <c r="G73" s="1">
        <f t="shared" ref="G73:K73" si="57">G69</f>
        <v>1.0492322913044889E-4</v>
      </c>
      <c r="H73" s="1">
        <f t="shared" si="57"/>
        <v>2.7091848590909246E-3</v>
      </c>
      <c r="I73" s="1">
        <f t="shared" si="57"/>
        <v>4.4965044908074433E-4</v>
      </c>
      <c r="J73" s="1">
        <f t="shared" si="57"/>
        <v>1.3101008414210587E-3</v>
      </c>
      <c r="K73" s="1">
        <f t="shared" si="57"/>
        <v>1.3759416390627137E-6</v>
      </c>
    </row>
    <row r="74" spans="1:11" x14ac:dyDescent="0.25">
      <c r="A74" s="5" t="str">
        <f t="shared" si="43"/>
        <v>STEM</v>
      </c>
      <c r="B74" s="5" t="str">
        <f t="shared" ca="1" si="44"/>
        <v>STEM_to_Premise_AGS_1147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1.8006230634972223E-3</v>
      </c>
      <c r="G74" s="1">
        <f>'[1]Electricity and CHPs'!C28</f>
        <v>6.762677872723014E-5</v>
      </c>
      <c r="H74" s="1">
        <f>'[1]Electricity and CHPs'!D28</f>
        <v>8.7668208395960028E-4</v>
      </c>
      <c r="I74" s="1">
        <f>'[1]Electricity and CHPs'!E28</f>
        <v>2.0773391972807336E-4</v>
      </c>
      <c r="J74" s="1">
        <f>'[1]Electricity and CHPs'!F28</f>
        <v>2.6660245710313307E-4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ca="1" si="44"/>
        <v>STEM_to_Premise_AGS_1147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7.050122158794743E-2</v>
      </c>
      <c r="G75" s="1">
        <f>'[1]Electricity and CHPs'!C41</f>
        <v>0.17135761003662295</v>
      </c>
      <c r="H75" s="1">
        <f>'[1]Electricity and CHPs'!D41</f>
        <v>3.3080094720049514E-3</v>
      </c>
      <c r="I75" s="1">
        <f>'[1]Electricity and CHPs'!E41</f>
        <v>0.17087264616674505</v>
      </c>
      <c r="J75" s="1">
        <f>'[1]Electricity and CHPs'!F41</f>
        <v>5.2016228285204748E-3</v>
      </c>
      <c r="K75" s="1">
        <f>'[1]Electricity and CHPs'!G41</f>
        <v>6.2439204416663301E-4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STEM_to_Premise_AGS_1147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STEM_to_Premise_AGS_1147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STEM_to_Premise_AGS_1147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STEM_to_Premise_AGS_1147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STEM_to_Premise_AGS_1147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3.2319986087553172</v>
      </c>
      <c r="G80" s="1">
        <f t="shared" ref="G80:K80" si="60">SUM(G81:G95)</f>
        <v>1.8313490166841633</v>
      </c>
      <c r="H80" s="1">
        <f t="shared" si="60"/>
        <v>1.860978218925192</v>
      </c>
      <c r="I80" s="1">
        <f t="shared" si="60"/>
        <v>3.155171662188029</v>
      </c>
      <c r="J80" s="1">
        <f t="shared" si="60"/>
        <v>3.7595260456497881</v>
      </c>
      <c r="K80" s="1">
        <f t="shared" si="60"/>
        <v>4.5914565026897236</v>
      </c>
    </row>
    <row r="81" spans="1:11" x14ac:dyDescent="0.25">
      <c r="A81" s="5" t="str">
        <f t="shared" si="43"/>
        <v>STEM</v>
      </c>
      <c r="B81" s="5" t="str">
        <f t="shared" ca="1" si="44"/>
        <v>STEM_to_Premise_AGS_1147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1.0180480195476429E-2</v>
      </c>
      <c r="K81" s="1">
        <f>'[1]Electricity and CHPs'!G21</f>
        <v>1.5285969077974782E-3</v>
      </c>
    </row>
    <row r="82" spans="1:11" x14ac:dyDescent="0.25">
      <c r="A82" s="5" t="str">
        <f t="shared" si="43"/>
        <v>STEM</v>
      </c>
      <c r="B82" s="5" t="str">
        <f t="shared" ca="1" si="44"/>
        <v>STEM_to_Premise_AGS_1147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4.1855469629671502E-4</v>
      </c>
      <c r="H82" s="1">
        <f>'[1]Electricity and CHPs'!D22</f>
        <v>5.1409333335520812E-3</v>
      </c>
      <c r="I82" s="1">
        <f>'[1]Electricity and CHPs'!E22</f>
        <v>2.7039244287195784E-3</v>
      </c>
      <c r="J82" s="1">
        <f>'[1]Electricity and CHPs'!F22</f>
        <v>4.1971243252989829E-2</v>
      </c>
      <c r="K82" s="1">
        <f>'[1]Electricity and CHPs'!G22</f>
        <v>6.7618764889781045E-4</v>
      </c>
    </row>
    <row r="83" spans="1:11" x14ac:dyDescent="0.25">
      <c r="A83" s="5" t="str">
        <f t="shared" si="43"/>
        <v>STEM</v>
      </c>
      <c r="B83" s="5" t="str">
        <f t="shared" ca="1" si="44"/>
        <v>STEM_to_Premise_AGS_1147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8.1164937920304263E-3</v>
      </c>
      <c r="K83" s="1">
        <f>'[1]Electricity and CHPs'!G23</f>
        <v>1.5459836988324311</v>
      </c>
    </row>
    <row r="84" spans="1:11" x14ac:dyDescent="0.25">
      <c r="A84" s="5" t="str">
        <f t="shared" si="43"/>
        <v>STEM</v>
      </c>
      <c r="B84" s="5" t="str">
        <f t="shared" ca="1" si="44"/>
        <v>STEM_to_Premise_AGS_1147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0.96588062300358446</v>
      </c>
      <c r="G84" s="1">
        <f>'[1]Electricity and CHPs'!C24</f>
        <v>4.024627816883882E-4</v>
      </c>
      <c r="H84" s="1">
        <f>'[1]Electricity and CHPs'!D24</f>
        <v>7.2283128516960424E-3</v>
      </c>
      <c r="I84" s="1">
        <f>'[1]Electricity and CHPs'!E24</f>
        <v>9.9004564020315194E-3</v>
      </c>
      <c r="J84" s="1">
        <f>'[1]Electricity and CHPs'!F24</f>
        <v>8.7482545762362657E-3</v>
      </c>
      <c r="K84" s="1">
        <f>'[1]Electricity and CHPs'!G24</f>
        <v>3.8970346039153201E-4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STEM_to_Premise_AGS_1147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0.10743085040010901</v>
      </c>
      <c r="K85" s="1">
        <f>'[1]Electricity and CHPs'!G29</f>
        <v>6.533828913425227E-2</v>
      </c>
    </row>
    <row r="86" spans="1:11" x14ac:dyDescent="0.25">
      <c r="A86" s="5" t="str">
        <f t="shared" si="43"/>
        <v>STEM</v>
      </c>
      <c r="B86" s="5" t="str">
        <f t="shared" ca="1" si="44"/>
        <v>STEM_to_Premise_AGS_1147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0.66996124608143381</v>
      </c>
      <c r="G86" s="1">
        <f>'[1]Electricity and CHPs'!C39</f>
        <v>9.0394307559639814E-2</v>
      </c>
      <c r="H86" s="1">
        <f>'[1]Electricity and CHPs'!D39</f>
        <v>5.0328471887385866E-2</v>
      </c>
      <c r="I86" s="1">
        <f>'[1]Electricity and CHPs'!E39</f>
        <v>4.1618340259883604E-2</v>
      </c>
      <c r="J86" s="1">
        <f>'[1]Electricity and CHPs'!F39</f>
        <v>2.4104200235976384E-2</v>
      </c>
      <c r="K86" s="1">
        <f>'[1]Electricity and CHPs'!G39</f>
        <v>9.4839563175493462E-3</v>
      </c>
    </row>
    <row r="87" spans="1:11" x14ac:dyDescent="0.25">
      <c r="A87" s="5" t="str">
        <f t="shared" si="43"/>
        <v>STEM</v>
      </c>
      <c r="B87" s="5" t="str">
        <f t="shared" ca="1" si="44"/>
        <v>STEM_to_Premise_AGS_1147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6.1994071981469404E-3</v>
      </c>
      <c r="K87" s="1">
        <f>'[1]Electricity and CHPs'!G40</f>
        <v>5.4862249095648822E-3</v>
      </c>
    </row>
    <row r="88" spans="1:11" x14ac:dyDescent="0.25">
      <c r="A88" s="5" t="str">
        <f t="shared" si="43"/>
        <v>STEM</v>
      </c>
      <c r="B88" s="5" t="str">
        <f t="shared" ca="1" si="44"/>
        <v>STEM_to_Premise_AGS_1147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5.3799168574032263E-4</v>
      </c>
      <c r="J88" s="1">
        <f>'[1]Electricity and CHPs'!F47</f>
        <v>3.5698161831979789E-3</v>
      </c>
      <c r="K88" s="1">
        <f>'[1]Electricity and CHPs'!G47</f>
        <v>6.3622650120332661E-4</v>
      </c>
    </row>
    <row r="89" spans="1:11" x14ac:dyDescent="0.25">
      <c r="A89" s="5" t="str">
        <f t="shared" si="43"/>
        <v>STEM</v>
      </c>
      <c r="B89" s="5" t="str">
        <f t="shared" ca="1" si="44"/>
        <v>STEM_to_Premise_AGS_1147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1.4308031258598251E-2</v>
      </c>
      <c r="G89" s="1">
        <f>'[1]Electricity and CHPs'!C48</f>
        <v>3.7485124993229682E-3</v>
      </c>
      <c r="H89" s="1">
        <f>'[1]Electricity and CHPs'!D48</f>
        <v>1.2519692885197204E-2</v>
      </c>
      <c r="I89" s="1">
        <f>'[1]Electricity and CHPs'!E48</f>
        <v>1.1594180757657682E-2</v>
      </c>
      <c r="J89" s="1">
        <f>'[1]Electricity and CHPs'!F48</f>
        <v>4.7781421493706192E-2</v>
      </c>
      <c r="K89" s="1">
        <f>'[1]Electricity and CHPs'!G48</f>
        <v>9.877222081025186E-2</v>
      </c>
    </row>
    <row r="90" spans="1:11" x14ac:dyDescent="0.25">
      <c r="A90" s="5" t="str">
        <f t="shared" si="43"/>
        <v>STEM</v>
      </c>
      <c r="B90" s="5" t="str">
        <f t="shared" ca="1" si="44"/>
        <v>STEM_to_Premise_AGS_1147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2.4063782713444983E-4</v>
      </c>
      <c r="J90" s="1">
        <f>'[1]Electricity and CHPs'!F49</f>
        <v>7.6717679702088056E-4</v>
      </c>
      <c r="K90" s="1">
        <f>'[1]Electricity and CHPs'!G49</f>
        <v>5.4308500341696583E-4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STEM_to_Premise_AGS_1147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2.8086213951189452E-2</v>
      </c>
      <c r="G91" s="1">
        <f>'[1]Electricity and CHPs'!C51</f>
        <v>4.4851399887676389E-3</v>
      </c>
      <c r="H91" s="1">
        <f>'[1]Electricity and CHPs'!D51</f>
        <v>2.184551827105238E-2</v>
      </c>
      <c r="I91" s="1">
        <f>'[1]Electricity and CHPs'!E51</f>
        <v>0.25051385103784601</v>
      </c>
      <c r="J91" s="1">
        <f>'[1]Electricity and CHPs'!F51</f>
        <v>0.76350600989452333</v>
      </c>
      <c r="K91" s="1">
        <f>'[1]Electricity and CHPs'!G51</f>
        <v>0.69112890746629085</v>
      </c>
    </row>
    <row r="92" spans="1:11" x14ac:dyDescent="0.25">
      <c r="A92" s="5" t="str">
        <f t="shared" si="43"/>
        <v>STEM</v>
      </c>
      <c r="B92" s="5" t="str">
        <f t="shared" ca="1" si="44"/>
        <v>STEM_to_Premise_AGS_1147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9.8098126936894178E-4</v>
      </c>
      <c r="J92" s="1">
        <f>'[1]Electricity and CHPs'!F52</f>
        <v>4.2104148077218313E-3</v>
      </c>
      <c r="K92" s="1">
        <f>'[1]Electricity and CHPs'!G52</f>
        <v>2.9266444516687735E-3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STEM_to_Premise_AGS_1147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0.9593652483599</v>
      </c>
      <c r="G93" s="1">
        <f>'[1]Electricity and CHPs'!C54</f>
        <v>1.1060080985476157</v>
      </c>
      <c r="H93" s="1">
        <f>'[1]Electricity and CHPs'!D54</f>
        <v>1.2361693960595974</v>
      </c>
      <c r="I93" s="1">
        <f>'[1]Electricity and CHPs'!E54</f>
        <v>1.2361865141620376</v>
      </c>
      <c r="J93" s="1">
        <f>'[1]Electricity and CHPs'!F54</f>
        <v>1.2362071116160556</v>
      </c>
      <c r="K93" s="1">
        <f>'[1]Electricity and CHPs'!G54</f>
        <v>2.1349682032785107</v>
      </c>
    </row>
    <row r="94" spans="1:11" x14ac:dyDescent="0.25">
      <c r="A94" s="5" t="str">
        <f t="shared" si="43"/>
        <v>STEM</v>
      </c>
      <c r="B94" s="5" t="str">
        <f t="shared" ca="1" si="44"/>
        <v>STEM_to_Premise_AGS_1147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0.59439724610061129</v>
      </c>
      <c r="G94" s="1">
        <f>'[1]Electricity and CHPs'!C55</f>
        <v>0.62589194061083198</v>
      </c>
      <c r="H94" s="1">
        <f>'[1]Electricity and CHPs'!D55</f>
        <v>0.52774589363671098</v>
      </c>
      <c r="I94" s="1">
        <f>'[1]Electricity and CHPs'!E55</f>
        <v>1.6002159553677073</v>
      </c>
      <c r="J94" s="1">
        <f>'[1]Electricity and CHPs'!F55</f>
        <v>1.4936307375851736</v>
      </c>
      <c r="K94" s="1">
        <f>'[1]Electricity and CHPs'!G55</f>
        <v>3.264799556278155E-2</v>
      </c>
    </row>
    <row r="95" spans="1:11" x14ac:dyDescent="0.25">
      <c r="A95" s="5" t="str">
        <f t="shared" si="43"/>
        <v>STEM</v>
      </c>
      <c r="B95" s="5" t="str">
        <f t="shared" ca="1" si="44"/>
        <v>STEM_to_Premise_AGS_1147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6.7882898990244303E-4</v>
      </c>
      <c r="J95" s="1">
        <f>'[1]Electricity and CHPs'!F58</f>
        <v>3.1024276214236318E-3</v>
      </c>
      <c r="K95" s="1">
        <f>'[1]Electricity and CHPs'!G58</f>
        <v>9.4656240471537251E-4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STEM_to_Premise_AGS_1147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2.2132669434387169</v>
      </c>
      <c r="G96" s="1">
        <f t="shared" ref="G96:K96" si="65">G80-G112</f>
        <v>0.67238024814795572</v>
      </c>
      <c r="H96" s="1">
        <f t="shared" si="65"/>
        <v>0.56333541185529534</v>
      </c>
      <c r="I96" s="1">
        <f t="shared" si="65"/>
        <v>1.914581963558005</v>
      </c>
      <c r="J96" s="1">
        <f t="shared" si="65"/>
        <v>2.5118316439616368</v>
      </c>
      <c r="K96" s="1">
        <f t="shared" si="65"/>
        <v>1.1548018104965614</v>
      </c>
    </row>
    <row r="97" spans="1:11" x14ac:dyDescent="0.25">
      <c r="A97" s="5" t="str">
        <f t="shared" si="61"/>
        <v>STEM</v>
      </c>
      <c r="B97" s="5" t="str">
        <f t="shared" ca="1" si="62"/>
        <v>STEM_to_Premise_AGS_1147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1.0134134041012429E-2</v>
      </c>
      <c r="K97" s="1">
        <f t="shared" si="66"/>
        <v>7.1859755125521006E-4</v>
      </c>
    </row>
    <row r="98" spans="1:11" x14ac:dyDescent="0.25">
      <c r="A98" s="5" t="str">
        <f t="shared" si="61"/>
        <v>STEM</v>
      </c>
      <c r="B98" s="5" t="str">
        <f t="shared" ca="1" si="62"/>
        <v>STEM_to_Premise_AGS_1147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3.8799398120608692E-4</v>
      </c>
      <c r="H98" s="1">
        <f t="shared" si="67"/>
        <v>4.6351294840792671E-3</v>
      </c>
      <c r="I98" s="1">
        <f t="shared" si="67"/>
        <v>2.6977201711934616E-3</v>
      </c>
      <c r="J98" s="1">
        <f t="shared" si="67"/>
        <v>4.1780171153688116E-2</v>
      </c>
      <c r="K98" s="1">
        <f t="shared" si="67"/>
        <v>3.1787764727793204E-4</v>
      </c>
    </row>
    <row r="99" spans="1:11" x14ac:dyDescent="0.25">
      <c r="A99" s="5" t="str">
        <f t="shared" si="61"/>
        <v>STEM</v>
      </c>
      <c r="B99" s="5" t="str">
        <f t="shared" ca="1" si="62"/>
        <v>STEM_to_Premise_AGS_1147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8.0795438380234751E-3</v>
      </c>
      <c r="K99" s="1">
        <f t="shared" si="68"/>
        <v>0.72677112886626638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STEM_to_Premise_AGS_1147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0.94064959683152671</v>
      </c>
      <c r="G100" s="1">
        <f t="shared" si="69"/>
        <v>3.7307701558760291E-4</v>
      </c>
      <c r="H100" s="1">
        <f t="shared" si="69"/>
        <v>6.5171368397994789E-3</v>
      </c>
      <c r="I100" s="1">
        <f t="shared" si="69"/>
        <v>9.8777394279578826E-3</v>
      </c>
      <c r="J100" s="1">
        <f t="shared" si="69"/>
        <v>8.7084285611470375E-3</v>
      </c>
      <c r="K100" s="1">
        <f t="shared" si="69"/>
        <v>1.8320065343880625E-4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STEM_to_Premise_AGS_1147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0.10694177653608296</v>
      </c>
      <c r="K101" s="1">
        <f t="shared" si="70"/>
        <v>3.071570689144635E-2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STEM_to_Premise_AGS_1147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0.65246031549895711</v>
      </c>
      <c r="G102" s="1">
        <f t="shared" si="71"/>
        <v>8.3794179300210589E-2</v>
      </c>
      <c r="H102" s="1">
        <f t="shared" si="71"/>
        <v>4.5376776705387603E-2</v>
      </c>
      <c r="I102" s="1">
        <f t="shared" si="71"/>
        <v>4.152284539396231E-2</v>
      </c>
      <c r="J102" s="1">
        <f t="shared" si="71"/>
        <v>2.3994467004741955E-2</v>
      </c>
      <c r="K102" s="1">
        <f t="shared" si="71"/>
        <v>4.4584335813043982E-3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STEM_to_Premise_AGS_1147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6.1711846901636516E-3</v>
      </c>
      <c r="K103" s="1">
        <f t="shared" si="72"/>
        <v>2.5790892062768603E-3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STEM_to_Premise_AGS_1147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5.3675724333883011E-4</v>
      </c>
      <c r="J104" s="1">
        <f t="shared" si="73"/>
        <v>3.5535647639075513E-3</v>
      </c>
      <c r="K104" s="1">
        <f t="shared" si="73"/>
        <v>2.9909180338925109E-4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STEM_to_Premise_AGS_1147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1.3934272532562629E-2</v>
      </c>
      <c r="G105" s="1">
        <f t="shared" si="74"/>
        <v>3.4748153612450873E-3</v>
      </c>
      <c r="H105" s="1">
        <f t="shared" si="74"/>
        <v>1.1287910941202461E-2</v>
      </c>
      <c r="I105" s="1">
        <f t="shared" si="74"/>
        <v>1.1567577468578734E-2</v>
      </c>
      <c r="J105" s="1">
        <f t="shared" si="74"/>
        <v>4.7563898832835953E-2</v>
      </c>
      <c r="K105" s="1">
        <f t="shared" si="74"/>
        <v>4.6433088830825767E-2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STEM_to_Premise_AGS_1147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2.4008567448025218E-4</v>
      </c>
      <c r="J106" s="1">
        <f t="shared" si="75"/>
        <v>7.6368426094662687E-4</v>
      </c>
      <c r="K106" s="1">
        <f t="shared" si="75"/>
        <v>2.5530573272006387E-4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STEM_to_Premise_AGS_1147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2.7352537363835607E-2</v>
      </c>
      <c r="G107" s="1">
        <f t="shared" si="76"/>
        <v>4.1576580932087799E-3</v>
      </c>
      <c r="H107" s="1">
        <f t="shared" si="76"/>
        <v>1.9696191190089748E-2</v>
      </c>
      <c r="I107" s="1">
        <f t="shared" si="76"/>
        <v>0.24993903747087287</v>
      </c>
      <c r="J107" s="1">
        <f t="shared" si="76"/>
        <v>0.76003018490500207</v>
      </c>
      <c r="K107" s="1">
        <f t="shared" si="76"/>
        <v>0.32490157344526366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STEM_to_Premise_AGS_1147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9.7873037050549079E-4</v>
      </c>
      <c r="J108" s="1">
        <f t="shared" si="77"/>
        <v>4.1912470934991862E-3</v>
      </c>
      <c r="K108" s="1">
        <f t="shared" si="77"/>
        <v>1.3758234925348037E-3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STEM_to_Premise_AGS_1147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STEM_to_Premise_AGS_1147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0.57887022121183485</v>
      </c>
      <c r="G110" s="1">
        <f t="shared" si="79"/>
        <v>0.58019252439649738</v>
      </c>
      <c r="H110" s="1">
        <f t="shared" si="79"/>
        <v>0.47582226669473665</v>
      </c>
      <c r="I110" s="1">
        <f t="shared" si="79"/>
        <v>1.5965441989461702</v>
      </c>
      <c r="J110" s="1">
        <f t="shared" si="79"/>
        <v>1.486831054314137</v>
      </c>
      <c r="K110" s="1">
        <f t="shared" si="79"/>
        <v>1.534791124143375E-2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STEM_to_Premise_AGS_1147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6.7727139094560273E-4</v>
      </c>
      <c r="J111" s="1">
        <f t="shared" si="80"/>
        <v>3.0883039664491084E-3</v>
      </c>
      <c r="K111" s="1">
        <f t="shared" si="80"/>
        <v>4.4498155312821576E-4</v>
      </c>
    </row>
    <row r="112" spans="1:11" x14ac:dyDescent="0.25">
      <c r="A112" s="5" t="str">
        <f>A95</f>
        <v>STEM</v>
      </c>
      <c r="B112" s="5" t="str">
        <f ca="1">B95</f>
        <v>STEM_to_Premise_AGS_1147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1.0187316653166003</v>
      </c>
      <c r="G112" s="1">
        <f t="shared" ref="G112:K112" si="81">SUM(G113:G127)</f>
        <v>1.1589687685362076</v>
      </c>
      <c r="H112" s="1">
        <f t="shared" si="81"/>
        <v>1.2976428070698967</v>
      </c>
      <c r="I112" s="1">
        <f t="shared" si="81"/>
        <v>1.240589698630024</v>
      </c>
      <c r="J112" s="1">
        <f t="shared" si="81"/>
        <v>1.2476944016881513</v>
      </c>
      <c r="K112" s="1">
        <f t="shared" si="81"/>
        <v>3.4366546921931622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STEM_to_Premise_AGS_1147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4.6346154463999832E-5</v>
      </c>
      <c r="K113" s="1">
        <f>'[1]Electricity and CHPs_IN'!Q$23/SUM('[1]Electricity and CHPs_IN'!Q$22:Q$23)*K81</f>
        <v>8.0999935654226809E-4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STEM_to_Premise_AGS_1147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3.0560715090628122E-5</v>
      </c>
      <c r="H114" s="1">
        <f>'[1]Electricity and CHPs_IN'!N$23/SUM('[1]Electricity and CHPs_IN'!N$22:N$23)*H82</f>
        <v>5.0580384947281445E-4</v>
      </c>
      <c r="I114" s="1">
        <f>'[1]Electricity and CHPs_IN'!O$23/SUM('[1]Electricity and CHPs_IN'!O$22:O$23)*I82</f>
        <v>6.2042575261169807E-6</v>
      </c>
      <c r="J114" s="1">
        <f>'[1]Electricity and CHPs_IN'!P$23/SUM('[1]Electricity and CHPs_IN'!P$22:P$23)*J82</f>
        <v>1.9107209930171128E-4</v>
      </c>
      <c r="K114" s="1">
        <f>'[1]Electricity and CHPs_IN'!Q$23/SUM('[1]Electricity and CHPs_IN'!Q$22:Q$23)*K82</f>
        <v>3.5831000161987842E-4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STEM_to_Premise_AGS_1147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3.6949954006951814E-5</v>
      </c>
      <c r="K115" s="1">
        <f>'[1]Electricity and CHPs_IN'!Q$23/SUM('[1]Electricity and CHPs_IN'!Q$22:Q$23)*K83</f>
        <v>0.81921256996616476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STEM_to_Premise_AGS_1147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2.523102617205774E-2</v>
      </c>
      <c r="G116" s="1">
        <f>'[1]Electricity and CHPs_IN'!M$23/SUM('[1]Electricity and CHPs_IN'!M$22:M$23)*G84</f>
        <v>2.9385766100785302E-5</v>
      </c>
      <c r="H116" s="1">
        <f>'[1]Electricity and CHPs_IN'!N$23/SUM('[1]Electricity and CHPs_IN'!N$22:N$23)*H84</f>
        <v>7.1117601189656348E-4</v>
      </c>
      <c r="I116" s="1">
        <f>'[1]Electricity and CHPs_IN'!O$23/SUM('[1]Electricity and CHPs_IN'!O$22:O$23)*I84</f>
        <v>2.2716974073637258E-5</v>
      </c>
      <c r="J116" s="1">
        <f>'[1]Electricity and CHPs_IN'!P$23/SUM('[1]Electricity and CHPs_IN'!P$22:P$23)*J84</f>
        <v>3.9826015089228811E-5</v>
      </c>
      <c r="K116" s="1">
        <f>'[1]Electricity and CHPs_IN'!Q$23/SUM('[1]Electricity and CHPs_IN'!Q$22:Q$23)*K84</f>
        <v>2.0650280695272576E-4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STEM_to_Premise_AGS_1147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4.8907386402604767E-4</v>
      </c>
      <c r="K117" s="1">
        <f>'[1]Electricity and CHPs_IN'!Q$23/SUM('[1]Electricity and CHPs_IN'!Q$22:Q$23)*K85</f>
        <v>3.462258224280592E-2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STEM_to_Premise_AGS_1147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1.7500930582476693E-2</v>
      </c>
      <c r="G118" s="1">
        <f>'[1]Electricity and CHPs_IN'!M$23/SUM('[1]Electricity and CHPs_IN'!M$22:M$23)*G86</f>
        <v>6.6001282594292214E-3</v>
      </c>
      <c r="H118" s="1">
        <f>'[1]Electricity and CHPs_IN'!N$23/SUM('[1]Electricity and CHPs_IN'!N$22:N$23)*H86</f>
        <v>4.9516951819982592E-3</v>
      </c>
      <c r="I118" s="1">
        <f>'[1]Electricity and CHPs_IN'!O$23/SUM('[1]Electricity and CHPs_IN'!O$22:O$23)*I86</f>
        <v>9.5494865921291245E-5</v>
      </c>
      <c r="J118" s="1">
        <f>'[1]Electricity and CHPs_IN'!P$23/SUM('[1]Electricity and CHPs_IN'!P$22:P$23)*J86</f>
        <v>1.0973323123442927E-4</v>
      </c>
      <c r="K118" s="1">
        <f>'[1]Electricity and CHPs_IN'!Q$23/SUM('[1]Electricity and CHPs_IN'!Q$22:Q$23)*K86</f>
        <v>5.025522736244948E-3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STEM_to_Premise_AGS_1147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2.8222507983289139E-5</v>
      </c>
      <c r="K119" s="1">
        <f>'[1]Electricity and CHPs_IN'!Q$23/SUM('[1]Electricity and CHPs_IN'!Q$22:Q$23)*K87</f>
        <v>2.9071357032880219E-3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STEM_to_Premise_AGS_1147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1.2344424014924725E-6</v>
      </c>
      <c r="J120" s="1">
        <f>'[1]Electricity and CHPs_IN'!P$23/SUM('[1]Electricity and CHPs_IN'!P$22:P$23)*J88</f>
        <v>1.6251419290427411E-5</v>
      </c>
      <c r="K120" s="1">
        <f>'[1]Electricity and CHPs_IN'!Q$23/SUM('[1]Electricity and CHPs_IN'!Q$22:Q$23)*K88</f>
        <v>3.3713469781407551E-4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STEM_to_Premise_AGS_1147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3.7375872603562211E-4</v>
      </c>
      <c r="G121" s="1">
        <f>'[1]Electricity and CHPs_IN'!M$23/SUM('[1]Electricity and CHPs_IN'!M$22:M$23)*G89</f>
        <v>2.7369713807788104E-4</v>
      </c>
      <c r="H121" s="1">
        <f>'[1]Electricity and CHPs_IN'!N$23/SUM('[1]Electricity and CHPs_IN'!N$22:N$23)*H89</f>
        <v>1.2317819439947421E-3</v>
      </c>
      <c r="I121" s="1">
        <f>'[1]Electricity and CHPs_IN'!O$23/SUM('[1]Electricity and CHPs_IN'!O$22:O$23)*I89</f>
        <v>2.660328907894877E-5</v>
      </c>
      <c r="J121" s="1">
        <f>'[1]Electricity and CHPs_IN'!P$23/SUM('[1]Electricity and CHPs_IN'!P$22:P$23)*J89</f>
        <v>2.1752266087023752E-4</v>
      </c>
      <c r="K121" s="1">
        <f>'[1]Electricity and CHPs_IN'!Q$23/SUM('[1]Electricity and CHPs_IN'!Q$22:Q$23)*K89</f>
        <v>5.2339131979426093E-2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STEM_to_Premise_AGS_1147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5.5215265419763806E-7</v>
      </c>
      <c r="J122" s="1">
        <f>'[1]Electricity and CHPs_IN'!P$23/SUM('[1]Electricity and CHPs_IN'!P$22:P$23)*J90</f>
        <v>3.4925360742536595E-6</v>
      </c>
      <c r="K122" s="1">
        <f>'[1]Electricity and CHPs_IN'!Q$23/SUM('[1]Electricity and CHPs_IN'!Q$22:Q$23)*K90</f>
        <v>2.8777927069690196E-4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STEM_to_Premise_AGS_1147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7.3367658735384368E-4</v>
      </c>
      <c r="G123" s="1">
        <f>'[1]Electricity and CHPs_IN'!M$23/SUM('[1]Electricity and CHPs_IN'!M$22:M$23)*G91</f>
        <v>3.2748189555885913E-4</v>
      </c>
      <c r="H123" s="1">
        <f>'[1]Electricity and CHPs_IN'!N$23/SUM('[1]Electricity and CHPs_IN'!N$22:N$23)*H91</f>
        <v>2.1493270809626332E-3</v>
      </c>
      <c r="I123" s="1">
        <f>'[1]Electricity and CHPs_IN'!O$23/SUM('[1]Electricity and CHPs_IN'!O$22:O$23)*I91</f>
        <v>5.7481356697313757E-4</v>
      </c>
      <c r="J123" s="1">
        <f>'[1]Electricity and CHPs_IN'!P$23/SUM('[1]Electricity and CHPs_IN'!P$22:P$23)*J91</f>
        <v>3.4758249895213101E-3</v>
      </c>
      <c r="K123" s="1">
        <f>'[1]Electricity and CHPs_IN'!Q$23/SUM('[1]Electricity and CHPs_IN'!Q$22:Q$23)*K91</f>
        <v>0.3662273340210272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STEM_to_Premise_AGS_1147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2.2508988634509084E-6</v>
      </c>
      <c r="J124" s="1">
        <f>'[1]Electricity and CHPs_IN'!P$23/SUM('[1]Electricity and CHPs_IN'!P$22:P$23)*J92</f>
        <v>1.9167714222644888E-5</v>
      </c>
      <c r="K124" s="1">
        <f>'[1]Electricity and CHPs_IN'!Q$23/SUM('[1]Electricity and CHPs_IN'!Q$22:Q$23)*K92</f>
        <v>1.5508209591339698E-3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STEM_to_Premise_AGS_1147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0.9593652483599</v>
      </c>
      <c r="G125" s="1">
        <f t="shared" si="83"/>
        <v>1.1060080985476157</v>
      </c>
      <c r="H125" s="1">
        <f t="shared" si="83"/>
        <v>1.2361693960595974</v>
      </c>
      <c r="I125" s="1">
        <f t="shared" si="83"/>
        <v>1.2361865141620376</v>
      </c>
      <c r="J125" s="1">
        <f t="shared" si="83"/>
        <v>1.2362071116160556</v>
      </c>
      <c r="K125" s="1">
        <f t="shared" si="83"/>
        <v>2.1349682032785107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STEM_to_Premise_AGS_1147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1.5527024888776461E-2</v>
      </c>
      <c r="G126" s="1">
        <f>'[1]Electricity and CHPs_IN'!M$23/SUM('[1]Electricity and CHPs_IN'!M$22:M$23)*G94</f>
        <v>4.569941621433455E-2</v>
      </c>
      <c r="H126" s="1">
        <f>'[1]Electricity and CHPs_IN'!N$23/SUM('[1]Electricity and CHPs_IN'!N$22:N$23)*H94</f>
        <v>5.1923626941974353E-2</v>
      </c>
      <c r="I126" s="1">
        <f>'[1]Electricity and CHPs_IN'!O$23/SUM('[1]Electricity and CHPs_IN'!O$22:O$23)*I94</f>
        <v>3.6717564215372573E-3</v>
      </c>
      <c r="J126" s="1">
        <f>'[1]Electricity and CHPs_IN'!P$23/SUM('[1]Electricity and CHPs_IN'!P$22:P$23)*J94</f>
        <v>6.7996832710365968E-3</v>
      </c>
      <c r="K126" s="1">
        <f>'[1]Electricity and CHPs_IN'!Q$23/SUM('[1]Electricity and CHPs_IN'!Q$22:Q$23)*K94</f>
        <v>1.7300084321347799E-2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STEM_to_Premise_AGS_1147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1.5575989568403002E-6</v>
      </c>
      <c r="J127" s="1">
        <f>'[1]Electricity and CHPs_IN'!P$23/SUM('[1]Electricity and CHPs_IN'!P$22:P$23)*J95</f>
        <v>1.4123654974523558E-5</v>
      </c>
      <c r="K127" s="1">
        <f>'[1]Electricity and CHPs_IN'!Q$23/SUM('[1]Electricity and CHPs_IN'!Q$22:Q$23)*K95</f>
        <v>5.0158085158715675E-4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STEM_to_Premise_AGS_1147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8.2546789629321413</v>
      </c>
      <c r="G128" s="1">
        <f t="shared" ref="G128:K128" si="84">SUM(G129:G134)</f>
        <v>8.9452065597995496</v>
      </c>
      <c r="H128" s="1">
        <f t="shared" si="84"/>
        <v>9.1760247898095493</v>
      </c>
      <c r="I128" s="1">
        <f t="shared" si="84"/>
        <v>9.1336175250466773</v>
      </c>
      <c r="J128" s="1">
        <f t="shared" si="84"/>
        <v>9.3083332757249213</v>
      </c>
      <c r="K128" s="1">
        <f t="shared" si="84"/>
        <v>11.007250069826167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STEM_to_Premise_AGS_1147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6.5070006226511081</v>
      </c>
      <c r="G129" s="1">
        <f>'[1]Electricity and CHPs'!C19</f>
        <v>7.3027692082912186</v>
      </c>
      <c r="H129" s="1">
        <f>'[1]Electricity and CHPs'!D19</f>
        <v>7.4118188303896719</v>
      </c>
      <c r="I129" s="1">
        <f>'[1]Electricity and CHPs'!E19</f>
        <v>7.3981402764644129</v>
      </c>
      <c r="J129" s="1">
        <f>'[1]Electricity and CHPs'!F19</f>
        <v>4.379801901584095</v>
      </c>
      <c r="K129" s="1">
        <f>'[1]Electricity and CHPs'!G19</f>
        <v>4.653431513640224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STEM_to_Premise_AGS_1147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3.244479565473521</v>
      </c>
      <c r="K130" s="1">
        <f>'[1]Electricity and CHPs'!G20</f>
        <v>4.4441235440799121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STEM_to_Premise_AGS_1147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1.5176370941696495</v>
      </c>
      <c r="G131" s="1">
        <f>'[1]Electricity and CHPs'!C26</f>
        <v>1.4122792081918762</v>
      </c>
      <c r="H131" s="1">
        <f>'[1]Electricity and CHPs'!D26</f>
        <v>1.4274990374567842</v>
      </c>
      <c r="I131" s="1">
        <f>'[1]Electricity and CHPs'!E26</f>
        <v>1.4025306836111617</v>
      </c>
      <c r="J131" s="1">
        <f>'[1]Electricity and CHPs'!F26</f>
        <v>0.84151582958134374</v>
      </c>
      <c r="K131" s="1">
        <f>'[1]Electricity and CHPs'!G26</f>
        <v>0.60499761982371958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STEM_to_Premise_AGS_1147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0.5427181469873168</v>
      </c>
      <c r="K132" s="1">
        <f>'[1]Electricity and CHPs'!G27</f>
        <v>0.71175388389991834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STEM_to_Premise_AGS_1147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0.23004124611138288</v>
      </c>
      <c r="G133" s="1">
        <f>'[1]Electricity and CHPs'!C44</f>
        <v>0.23015814331645512</v>
      </c>
      <c r="H133" s="1">
        <f>'[1]Electricity and CHPs'!D44</f>
        <v>0.33670692196309454</v>
      </c>
      <c r="I133" s="1">
        <f>'[1]Electricity and CHPs'!E44</f>
        <v>0.33294656497110225</v>
      </c>
      <c r="J133" s="1">
        <f>'[1]Electricity and CHPs'!F44</f>
        <v>5.0436471889809945E-2</v>
      </c>
      <c r="K133" s="1">
        <f>'[1]Electricity and CHPs'!G44</f>
        <v>5.7846253563208653E-5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STEM_to_Premise_AGS_1147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0.24938136020883478</v>
      </c>
      <c r="K134" s="1">
        <f>'[1]Electricity and CHPs'!G45</f>
        <v>0.59288566212882921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STEM_to_Premise_AGS_1147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4.0123188584103788</v>
      </c>
      <c r="G135" s="1">
        <f t="shared" ref="G135:K135" si="86">SUM(G136:G139)</f>
        <v>4.3575242082415482</v>
      </c>
      <c r="H135" s="1">
        <f t="shared" si="86"/>
        <v>4.4196589339232277</v>
      </c>
      <c r="I135" s="1">
        <f t="shared" si="86"/>
        <v>4.4003354800377874</v>
      </c>
      <c r="J135" s="1">
        <f t="shared" si="86"/>
        <v>4.5042577218131381</v>
      </c>
      <c r="K135" s="1">
        <f t="shared" si="86"/>
        <v>5.2071532807218874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STEM_to_Premise_AGS_1147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3.2535003113255536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3.6513846041456097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3.705909415194836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3.6990701382322064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2.1899009507920475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2.326715756820112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STEM_to_Premise_AGS_1147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1.6222397827367605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2.222061772039956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STEM_to_Premise_AGS_1147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0.75881854708482488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0.70613960409593812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0.7137495187283921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0.70126534180558087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0.42075791479067187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0.30249880991185979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STEM_to_Premise_AGS_1147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0.2713590734936584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0.35587694194995917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STEM_to_Premise_AGS_1147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STEM_to_Premise_AGS_1147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STEM_to_Premise_AGS_1147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4.2423601045217616</v>
      </c>
      <c r="G142" s="1">
        <f t="shared" ref="G142:K142" si="87">SUM(G143:G148)</f>
        <v>4.5876823515580023</v>
      </c>
      <c r="H142" s="1">
        <f t="shared" si="87"/>
        <v>4.7563658558863224</v>
      </c>
      <c r="I142" s="1">
        <f t="shared" si="87"/>
        <v>4.7332820450088899</v>
      </c>
      <c r="J142" s="1">
        <f t="shared" si="87"/>
        <v>4.8040755539117832</v>
      </c>
      <c r="K142" s="1">
        <f t="shared" si="87"/>
        <v>5.8000967891042796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STEM_to_Premise_AGS_1147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3.2535003113255545</v>
      </c>
      <c r="G143" s="1">
        <f t="shared" ref="G143:K143" si="88">G129-G136</f>
        <v>3.6513846041456088</v>
      </c>
      <c r="H143" s="1">
        <f t="shared" si="88"/>
        <v>3.705909415194836</v>
      </c>
      <c r="I143" s="1">
        <f t="shared" si="88"/>
        <v>3.6990701382322064</v>
      </c>
      <c r="J143" s="1">
        <f t="shared" si="88"/>
        <v>2.1899009507920475</v>
      </c>
      <c r="K143" s="1">
        <f t="shared" si="88"/>
        <v>2.326715756820112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STEM_to_Premise_AGS_1147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1.6222397827367605</v>
      </c>
      <c r="K144" s="1">
        <f t="shared" si="89"/>
        <v>2.222061772039956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STEM_to_Premise_AGS_1147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0.75881854708482466</v>
      </c>
      <c r="G145" s="1">
        <f t="shared" si="90"/>
        <v>0.70613960409593812</v>
      </c>
      <c r="H145" s="1">
        <f t="shared" si="90"/>
        <v>0.7137495187283921</v>
      </c>
      <c r="I145" s="1">
        <f t="shared" si="90"/>
        <v>0.70126534180558087</v>
      </c>
      <c r="J145" s="1">
        <f t="shared" si="90"/>
        <v>0.42075791479067187</v>
      </c>
      <c r="K145" s="1">
        <f t="shared" si="90"/>
        <v>0.30249880991185979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STEM_to_Premise_AGS_1147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0.2713590734936584</v>
      </c>
      <c r="K146" s="1">
        <f t="shared" si="91"/>
        <v>0.35587694194995917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STEM_to_Premise_AGS_1147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0.23004124611138288</v>
      </c>
      <c r="G147" s="1">
        <f t="shared" si="92"/>
        <v>0.23015814331645512</v>
      </c>
      <c r="H147" s="1">
        <f t="shared" si="92"/>
        <v>0.33670692196309454</v>
      </c>
      <c r="I147" s="1">
        <f t="shared" si="92"/>
        <v>0.33294656497110225</v>
      </c>
      <c r="J147" s="1">
        <f t="shared" si="92"/>
        <v>5.0436471889809945E-2</v>
      </c>
      <c r="K147" s="1">
        <f t="shared" si="92"/>
        <v>5.7846253563208653E-5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STEM_to_Premise_AGS_1147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0.24938136020883478</v>
      </c>
      <c r="K148" s="1">
        <f t="shared" si="96"/>
        <v>0.59288566212882921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STEM_to_Premise_AGS_1147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0.59679851088581937</v>
      </c>
      <c r="G149" s="1">
        <f t="shared" ref="G149:K149" si="97">SUM(G150:G156)</f>
        <v>0.59681088765955703</v>
      </c>
      <c r="H149" s="1">
        <f t="shared" si="97"/>
        <v>1.5022436387093174</v>
      </c>
      <c r="I149" s="1">
        <f t="shared" si="97"/>
        <v>2.6410875314096578</v>
      </c>
      <c r="J149" s="1">
        <f t="shared" si="97"/>
        <v>4.5437973451569338</v>
      </c>
      <c r="K149" s="1">
        <f t="shared" si="97"/>
        <v>12.257087882266266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STEM_to_Premise_AGS_1147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0.42430073020222459</v>
      </c>
      <c r="G150" s="1">
        <f>'[1]Electricity and CHPs'!C25</f>
        <v>7.5182080795041309E-2</v>
      </c>
      <c r="H150" s="1">
        <f>'[1]Electricity and CHPs'!D25</f>
        <v>0.36987391250432383</v>
      </c>
      <c r="I150" s="1">
        <f>'[1]Electricity and CHPs'!E25</f>
        <v>1.5669703980795155E-3</v>
      </c>
      <c r="J150" s="1">
        <f>'[1]Electricity and CHPs'!F25</f>
        <v>0.58289432488993043</v>
      </c>
      <c r="K150" s="1">
        <f>'[1]Electricity and CHPs'!G25</f>
        <v>2.1475647119299161E-4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STEM_to_Premise_AGS_1147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1.5417187728268382E-3</v>
      </c>
      <c r="K151" s="1">
        <f>'[1]Electricity and CHPs'!G31</f>
        <v>6.3703512199924992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STEM_to_Premise_AGS_1147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0.17249778068359481</v>
      </c>
      <c r="G152" s="1">
        <f>'[1]Electricity and CHPs'!C42</f>
        <v>0.52162880686451574</v>
      </c>
      <c r="H152" s="1">
        <f>'[1]Electricity and CHPs'!D42</f>
        <v>1.1323697262049937</v>
      </c>
      <c r="I152" s="1">
        <f>'[1]Electricity and CHPs'!E42</f>
        <v>2.6350020442442736</v>
      </c>
      <c r="J152" s="1">
        <f>'[1]Electricity and CHPs'!F42</f>
        <v>3.7874485127141577</v>
      </c>
      <c r="K152" s="1">
        <f>'[1]Electricity and CHPs'!G42</f>
        <v>4.1039454435299461E-4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STEM_to_Premise_AGS_1147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0.16459323643100807</v>
      </c>
      <c r="K153" s="1">
        <f>'[1]Electricity and CHPs'!G43</f>
        <v>5.884328228180018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STEM_to_Premise_AGS_1147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9.3914410617644659E-4</v>
      </c>
      <c r="J154" s="1">
        <f>'[1]Electricity and CHPs'!F50</f>
        <v>1.6478580105537934E-3</v>
      </c>
      <c r="K154" s="1">
        <f>'[1]Electricity and CHPs'!G50</f>
        <v>5.3126280959051064E-4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STEM_to_Premise_AGS_1147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2.0083616364238764E-3</v>
      </c>
      <c r="J155" s="1">
        <f>'[1]Electricity and CHPs'!F53</f>
        <v>3.4132335572145058E-3</v>
      </c>
      <c r="K155" s="1">
        <f>'[1]Electricity and CHPs'!G53</f>
        <v>8.5492091839273979E-4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STEM_to_Premise_AGS_1147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1.5710110247038672E-3</v>
      </c>
      <c r="J156" s="1">
        <f>'[1]Electricity and CHPs'!F56</f>
        <v>2.2584607812425493E-3</v>
      </c>
      <c r="K156" s="1">
        <f>'[1]Electricity and CHPs'!G56</f>
        <v>3.9709935021929355E-4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STEM_to_Premise_AGS_1147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0.54529212802071581</v>
      </c>
      <c r="H157" s="1">
        <f t="shared" si="98"/>
        <v>1.9634173349323589</v>
      </c>
      <c r="I157" s="1">
        <f t="shared" si="98"/>
        <v>5.5058983773595358</v>
      </c>
      <c r="J157" s="1">
        <f t="shared" si="98"/>
        <v>15.482568736243001</v>
      </c>
      <c r="K157" s="1">
        <f t="shared" si="98"/>
        <v>25.952138797524817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STEM_to_Premise_AGS_1147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0.54529212802071581</v>
      </c>
      <c r="H158" s="1">
        <f>'[1]Electricity and CHPs'!D33</f>
        <v>1.9634173349323589</v>
      </c>
      <c r="I158" s="1">
        <f>'[1]Electricity and CHPs'!E33</f>
        <v>5.5058983773595358</v>
      </c>
      <c r="J158" s="1">
        <f>'[1]Electricity and CHPs'!F33</f>
        <v>15.482568736243001</v>
      </c>
      <c r="K158" s="1">
        <f>'[1]Electricity and CHPs'!G33</f>
        <v>25.952138797524817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STEM_to_Premise_AGS_1147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12.822583399278651</v>
      </c>
      <c r="H159" s="1">
        <f t="shared" si="99"/>
        <v>28.800004632329156</v>
      </c>
      <c r="I159" s="1">
        <f t="shared" si="99"/>
        <v>36.924112337595069</v>
      </c>
      <c r="J159" s="1">
        <f t="shared" si="99"/>
        <v>73.714275628763858</v>
      </c>
      <c r="K159" s="1">
        <f t="shared" si="99"/>
        <v>124.85607712666619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STEM_to_Premise_AGS_1147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0.14080513077976203</v>
      </c>
      <c r="I160" s="1">
        <f>'[1]Electricity and CHPs'!E34</f>
        <v>0.15585243650497085</v>
      </c>
      <c r="J160" s="1">
        <f>'[1]Electricity and CHPs'!F34</f>
        <v>1.7391184478447754</v>
      </c>
      <c r="K160" s="1">
        <f>'[1]Electricity and CHPs'!G34</f>
        <v>11.178377285956152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STEM_to_Premise_AGS_1147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4.849835809300485</v>
      </c>
      <c r="H161" s="1">
        <f>'[1]Electricity and CHPs'!D35</f>
        <v>9.5945028810290776</v>
      </c>
      <c r="I161" s="1">
        <f>'[1]Electricity and CHPs'!E35</f>
        <v>12.306499528470079</v>
      </c>
      <c r="J161" s="1">
        <f>'[1]Electricity and CHPs'!F35</f>
        <v>39.100473441056387</v>
      </c>
      <c r="K161" s="1">
        <f>'[1]Electricity and CHPs'!G35</f>
        <v>62.600437105353933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STEM_to_Premise_AGS_1147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3.3906866917141087</v>
      </c>
      <c r="H162" s="1">
        <f>'[1]Electricity and CHPs'!D36</f>
        <v>8.0481943261564162</v>
      </c>
      <c r="I162" s="1">
        <f>'[1]Electricity and CHPs'!E36</f>
        <v>10.326573179285852</v>
      </c>
      <c r="J162" s="1">
        <f>'[1]Electricity and CHPs'!F36</f>
        <v>13.878061720387596</v>
      </c>
      <c r="K162" s="1">
        <f>'[1]Electricity and CHPs'!G36</f>
        <v>18.650971140806735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STEM_to_Premise_AGS_1147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1.2876057815101507</v>
      </c>
      <c r="H163" s="1">
        <f>'[1]Electricity and CHPs'!D37</f>
        <v>4.1841028848627273</v>
      </c>
      <c r="I163" s="1">
        <f>'[1]Electricity and CHPs'!E37</f>
        <v>5.3685906540793837</v>
      </c>
      <c r="J163" s="1">
        <f>'[1]Electricity and CHPs'!F37</f>
        <v>7.2150366871517129</v>
      </c>
      <c r="K163" s="1">
        <f>'[1]Electricity and CHPs'!G37</f>
        <v>16.592809630955749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STEM_to_Premise_AGS_1147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3.2944551167539071</v>
      </c>
      <c r="H164" s="1">
        <f>'[1]Electricity and CHPs'!D38</f>
        <v>6.8323994095011695</v>
      </c>
      <c r="I164" s="1">
        <f>'[1]Electricity and CHPs'!E38</f>
        <v>8.7665965392547847</v>
      </c>
      <c r="J164" s="1">
        <f>'[1]Electricity and CHPs'!F38</f>
        <v>11.781585332323386</v>
      </c>
      <c r="K164" s="1">
        <f>'[1]Electricity and CHPs'!G38</f>
        <v>15.833481963593627</v>
      </c>
    </row>
    <row r="165" spans="1:11" x14ac:dyDescent="0.25">
      <c r="A165" s="5" t="str">
        <f>A168</f>
        <v>STEM</v>
      </c>
      <c r="B165" s="5" t="str">
        <f ca="1">B168</f>
        <v>STEM_to_Premise_AGS_1147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5.3405460649018415E-3</v>
      </c>
      <c r="J165" s="1">
        <f>'[1]Electricity and CHPs'!F32</f>
        <v>5.2770688326680866E-3</v>
      </c>
      <c r="K165" s="1">
        <f>'[1]Electricity and CHPs'!G32</f>
        <v>7.8626262720239462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STEM_to_Premise_AGS_1147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5.3405460649018415E-3</v>
      </c>
      <c r="J166" s="1">
        <f t="shared" si="103"/>
        <v>5.2770688326680866E-3</v>
      </c>
      <c r="K166" s="1">
        <f t="shared" si="103"/>
        <v>7.8626262720239462</v>
      </c>
    </row>
    <row r="167" spans="1:11" x14ac:dyDescent="0.25">
      <c r="A167" s="5" t="str">
        <f>A164</f>
        <v>STEM</v>
      </c>
      <c r="B167" s="5" t="str">
        <f ca="1">B164</f>
        <v>STEM_to_Premise_AGS_1147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1.4207687610003931E-3</v>
      </c>
      <c r="J167" s="1">
        <f t="shared" si="104"/>
        <v>0.4302328508285882</v>
      </c>
      <c r="K167" s="1">
        <f t="shared" si="104"/>
        <v>0.29105259876747502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STEM_to_Premise_AGS_1147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1.2359626590297356E-2</v>
      </c>
      <c r="K168" s="1">
        <f>'[1]Electricity and CHPs'!G30</f>
        <v>1.6226874861677471E-2</v>
      </c>
    </row>
    <row r="169" spans="1:11" x14ac:dyDescent="0.25">
      <c r="A169" s="5" t="str">
        <f>A165</f>
        <v>STEM</v>
      </c>
      <c r="B169" s="5" t="str">
        <f ca="1">B165</f>
        <v>STEM_to_Premise_AGS_1147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8.3794055495160628E-4</v>
      </c>
      <c r="J169" s="1">
        <f>'[1]Electricity and CHPs'!F46</f>
        <v>0.41637550497061576</v>
      </c>
      <c r="K169" s="1">
        <f>'[1]Electricity and CHPs'!G46</f>
        <v>0.27353004147322135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STEM_to_Premise_AGS_1147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5.8282820604878694E-4</v>
      </c>
      <c r="J170" s="1">
        <f>'[1]Electricity and CHPs'!F57</f>
        <v>1.4977192676750364E-3</v>
      </c>
      <c r="K170" s="1">
        <f>'[1]Electricity and CHPs'!G57</f>
        <v>1.2956824325762017E-3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STEM_to_Premise_AGS_1147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0.10812087678217706</v>
      </c>
      <c r="G171" s="1">
        <f t="shared" ref="G171:K171" si="106">SUM(G172:G178)</f>
        <v>2.2917762175601656E-2</v>
      </c>
      <c r="H171" s="1">
        <f t="shared" si="106"/>
        <v>0.10803741657791917</v>
      </c>
      <c r="I171" s="1">
        <f t="shared" si="106"/>
        <v>3.3480588914588168E-2</v>
      </c>
      <c r="J171" s="1">
        <f t="shared" si="106"/>
        <v>0.509371923638263</v>
      </c>
      <c r="K171" s="1">
        <f t="shared" si="106"/>
        <v>3.1786211139259217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STEM_to_Premise_AGS_1147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9.4530243878314962E-2</v>
      </c>
      <c r="G172" s="1">
        <f>'[1]Electricity and CHPs'!C70</f>
        <v>1.0396760389970838E-2</v>
      </c>
      <c r="H172" s="1">
        <f>'[1]Electricity and CHPs'!D70</f>
        <v>9.4404506235994945E-2</v>
      </c>
      <c r="I172" s="1">
        <f>'[1]Electricity and CHPs'!E70</f>
        <v>1.4414418219445421E-3</v>
      </c>
      <c r="J172" s="1">
        <f>'[1]Electricity and CHPs'!F70</f>
        <v>7.8668401170221107E-3</v>
      </c>
      <c r="K172" s="1">
        <f>'[1]Electricity and CHPs'!G70</f>
        <v>7.4584079151250052E-2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STEM_to_Premise_AGS_1147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3.1712029236750173E-3</v>
      </c>
      <c r="G173" s="1">
        <f>'[1]Electricity and CHPs'!C71</f>
        <v>2.6753112261710546E-3</v>
      </c>
      <c r="H173" s="1">
        <f>'[1]Electricity and CHPs'!D71</f>
        <v>3.1664166551388889E-3</v>
      </c>
      <c r="I173" s="1">
        <f>'[1]Electricity and CHPs'!E71</f>
        <v>1.7120312282662702E-3</v>
      </c>
      <c r="J173" s="1">
        <f>'[1]Electricity and CHPs'!F71</f>
        <v>8.4952281732026097E-2</v>
      </c>
      <c r="K173" s="1">
        <f>'[1]Electricity and CHPs'!G71</f>
        <v>2.6118098747041745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STEM_to_Premise_AGS_1147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2.9209962168583251E-3</v>
      </c>
      <c r="G174" s="1">
        <f>'[1]Electricity and CHPs'!C72</f>
        <v>2.3522518176994291E-3</v>
      </c>
      <c r="H174" s="1">
        <f>'[1]Electricity and CHPs'!D72</f>
        <v>2.9014169745917727E-3</v>
      </c>
      <c r="I174" s="1">
        <f>'[1]Electricity and CHPs'!E72</f>
        <v>1.6205627607471351E-3</v>
      </c>
      <c r="J174" s="1">
        <f>'[1]Electricity and CHPs'!F72</f>
        <v>5.6957982360591871E-3</v>
      </c>
      <c r="K174" s="1">
        <f>'[1]Electricity and CHPs'!G72</f>
        <v>1.956985042284877E-2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STEM_to_Premise_AGS_1147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1.1147577659593186E-3</v>
      </c>
      <c r="G175" s="1">
        <f>'[1]Electricity and CHPs'!C73</f>
        <v>1.113876881154858E-3</v>
      </c>
      <c r="H175" s="1">
        <f>'[1]Electricity and CHPs'!D73</f>
        <v>1.1232469094135033E-3</v>
      </c>
      <c r="I175" s="1">
        <f>'[1]Electricity and CHPs'!E73</f>
        <v>1.9614736448143382E-3</v>
      </c>
      <c r="J175" s="1">
        <f>'[1]Electricity and CHPs'!F73</f>
        <v>3.6656396437043837E-3</v>
      </c>
      <c r="K175" s="1">
        <f>'[1]Electricity and CHPs'!G73</f>
        <v>2.6313828479795584E-3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STEM_to_Premise_AGS_1147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2.6324836664089503E-3</v>
      </c>
      <c r="G176" s="1">
        <f>'[1]Electricity and CHPs'!C74</f>
        <v>2.630853709959525E-3</v>
      </c>
      <c r="H176" s="1">
        <f>'[1]Electricity and CHPs'!D74</f>
        <v>2.6572483400347765E-3</v>
      </c>
      <c r="I176" s="1">
        <f>'[1]Electricity and CHPs'!E74</f>
        <v>1.2368194005829874E-2</v>
      </c>
      <c r="J176" s="1">
        <f>'[1]Electricity and CHPs'!F74</f>
        <v>0.20199840531463109</v>
      </c>
      <c r="K176" s="1">
        <f>'[1]Electricity and CHPs'!G74</f>
        <v>0.23387019289212668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STEM_to_Premise_AGS_1147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2.6325041448816942E-3</v>
      </c>
      <c r="G177" s="1">
        <f>'[1]Electricity and CHPs'!C75</f>
        <v>2.6308713685102678E-3</v>
      </c>
      <c r="H177" s="1">
        <f>'[1]Electricity and CHPs'!D75</f>
        <v>2.6572500675916665E-3</v>
      </c>
      <c r="I177" s="1">
        <f>'[1]Electricity and CHPs'!E75</f>
        <v>1.2365202019960907E-2</v>
      </c>
      <c r="J177" s="1">
        <f>'[1]Electricity and CHPs'!F75</f>
        <v>0.20199571383352399</v>
      </c>
      <c r="K177" s="1">
        <f>'[1]Electricity and CHPs'!G75</f>
        <v>0.23397961116496493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STEM_to_Premise_AGS_1147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1.1186881860787822E-3</v>
      </c>
      <c r="G178" s="1">
        <f>'[1]Electricity and CHPs'!C76</f>
        <v>1.1178367821356879E-3</v>
      </c>
      <c r="H178" s="1">
        <f>'[1]Electricity and CHPs'!D76</f>
        <v>1.1273313951536107E-3</v>
      </c>
      <c r="I178" s="1">
        <f>'[1]Electricity and CHPs'!E76</f>
        <v>2.0116834330250999E-3</v>
      </c>
      <c r="J178" s="1">
        <f>'[1]Electricity and CHPs'!F76</f>
        <v>3.1972447612961673E-3</v>
      </c>
      <c r="K178" s="1">
        <f>'[1]Electricity and CHPs'!G76</f>
        <v>2.1761227425771299E-3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STEM_to_Premise_AGS_1147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29.615136537226832</v>
      </c>
      <c r="G179" s="3">
        <f t="shared" ref="G179:K179" si="107">SUM(G180,G231)</f>
        <v>33.742256116229832</v>
      </c>
      <c r="H179" s="3">
        <f t="shared" si="107"/>
        <v>33.918518666121422</v>
      </c>
      <c r="I179" s="3">
        <f t="shared" si="107"/>
        <v>41.97263688240966</v>
      </c>
      <c r="J179" s="3">
        <f t="shared" si="107"/>
        <v>45.145593975253675</v>
      </c>
      <c r="K179" s="3">
        <f t="shared" si="107"/>
        <v>49.758143233518474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23.057960507742301</v>
      </c>
      <c r="G180" s="1">
        <f t="shared" si="108"/>
        <v>25.545189672923414</v>
      </c>
      <c r="H180" s="1">
        <f t="shared" si="108"/>
        <v>25.507793962574567</v>
      </c>
      <c r="I180" s="1">
        <f t="shared" si="108"/>
        <v>28.606405690869234</v>
      </c>
      <c r="J180" s="1">
        <f t="shared" si="108"/>
        <v>29.866260765447741</v>
      </c>
      <c r="K180" s="1">
        <f t="shared" si="108"/>
        <v>31.478378640270897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17.237527403279039</v>
      </c>
      <c r="G181" s="1">
        <f t="shared" si="109"/>
        <v>13.327180058714143</v>
      </c>
      <c r="H181" s="1">
        <f t="shared" si="109"/>
        <v>14.332619901940854</v>
      </c>
      <c r="I181" s="1">
        <f t="shared" si="109"/>
        <v>12.806031544082405</v>
      </c>
      <c r="J181" s="1">
        <f t="shared" si="109"/>
        <v>13.662475579290122</v>
      </c>
      <c r="K181" s="1">
        <f t="shared" si="109"/>
        <v>10.866240724565701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9.2603471836999948E-3</v>
      </c>
      <c r="G182" s="1">
        <f t="shared" ref="G182:K182" si="110">G183</f>
        <v>3.4779486202575483E-4</v>
      </c>
      <c r="H182" s="1">
        <f t="shared" si="110"/>
        <v>4.5086507175065163E-3</v>
      </c>
      <c r="I182" s="1">
        <f t="shared" si="110"/>
        <v>1.0683458728872343E-3</v>
      </c>
      <c r="J182" s="1">
        <f t="shared" si="110"/>
        <v>1.3710983508161128E-3</v>
      </c>
      <c r="K182" s="1">
        <f t="shared" si="110"/>
        <v>1.4690660183204527E-6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9.2603471836999948E-3</v>
      </c>
      <c r="G183" s="1">
        <f>'[1]Electricity and CHPs'!C$94</f>
        <v>3.4779486202575483E-4</v>
      </c>
      <c r="H183" s="1">
        <f>'[1]Electricity and CHPs'!D$94</f>
        <v>4.5086507175065163E-3</v>
      </c>
      <c r="I183" s="1">
        <f>'[1]Electricity and CHPs'!E$94</f>
        <v>1.0683458728872343E-3</v>
      </c>
      <c r="J183" s="1">
        <f>'[1]Electricity and CHPs'!F$94</f>
        <v>1.3710983508161128E-3</v>
      </c>
      <c r="K183" s="1">
        <f>'[1]Electricity and CHPs'!G$94</f>
        <v>1.4690660183204527E-6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9.2603471836999948E-3</v>
      </c>
      <c r="G184" s="1">
        <f t="shared" ref="G184:K184" si="111">G183-G185</f>
        <v>3.4779486202575483E-4</v>
      </c>
      <c r="H184" s="1">
        <f t="shared" si="111"/>
        <v>4.5086507175065163E-3</v>
      </c>
      <c r="I184" s="1">
        <f t="shared" si="111"/>
        <v>1.0683458728872343E-3</v>
      </c>
      <c r="J184" s="1">
        <f t="shared" si="111"/>
        <v>1.3710983508161128E-3</v>
      </c>
      <c r="K184" s="1">
        <f t="shared" si="111"/>
        <v>1.4690660183204527E-6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1.8035509835472485</v>
      </c>
      <c r="G186" s="1">
        <f t="shared" ref="G186:K186" si="113">SUM(G187:G188)</f>
        <v>7.7335435650752204E-4</v>
      </c>
      <c r="H186" s="1">
        <f t="shared" si="113"/>
        <v>1.4478283733632453E-2</v>
      </c>
      <c r="I186" s="1">
        <f t="shared" si="113"/>
        <v>2.1174420916490914E-2</v>
      </c>
      <c r="J186" s="1">
        <f t="shared" si="113"/>
        <v>0.1554833198685206</v>
      </c>
      <c r="K186" s="1">
        <f t="shared" si="113"/>
        <v>8.7388970855796652E-2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1.8035509835472485</v>
      </c>
      <c r="G187" s="1">
        <f>'[1]Electricity and CHPs'!C$91</f>
        <v>7.7335435650752204E-4</v>
      </c>
      <c r="H187" s="1">
        <f>'[1]Electricity and CHPs'!D$91</f>
        <v>1.4478283733632453E-2</v>
      </c>
      <c r="I187" s="1">
        <f>'[1]Electricity and CHPs'!E$91</f>
        <v>2.1174420916490914E-2</v>
      </c>
      <c r="J187" s="1">
        <f>'[1]Electricity and CHPs'!F$91</f>
        <v>1.8508985608381486E-2</v>
      </c>
      <c r="K187" s="1">
        <f>'[1]Electricity and CHPs'!G$91</f>
        <v>8.1573775291235028E-4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0.13697433426013911</v>
      </c>
      <c r="K188" s="1">
        <f>'[1]Electricity and CHPs'!G$95</f>
        <v>8.6573233102884298E-2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1.7564380785103781</v>
      </c>
      <c r="G189" s="1">
        <f t="shared" ref="G189:K189" si="114">SUM(G190:G191)</f>
        <v>7.1688799174699381E-4</v>
      </c>
      <c r="H189" s="1">
        <f t="shared" si="114"/>
        <v>1.305380082924687E-2</v>
      </c>
      <c r="I189" s="1">
        <f t="shared" si="114"/>
        <v>2.1125835401697324E-2</v>
      </c>
      <c r="J189" s="1">
        <f t="shared" si="114"/>
        <v>0.15477548941054242</v>
      </c>
      <c r="K189" s="1">
        <f t="shared" si="114"/>
        <v>4.1081792160741669E-2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1.7564380785103781</v>
      </c>
      <c r="G190" s="1">
        <f t="shared" ref="G190:K190" si="115">G187-G193</f>
        <v>7.1688799174699381E-4</v>
      </c>
      <c r="H190" s="1">
        <f t="shared" si="115"/>
        <v>1.305380082924687E-2</v>
      </c>
      <c r="I190" s="1">
        <f t="shared" si="115"/>
        <v>2.1125835401697324E-2</v>
      </c>
      <c r="J190" s="1">
        <f t="shared" si="115"/>
        <v>1.8424724327036509E-2</v>
      </c>
      <c r="K190" s="1">
        <f t="shared" si="115"/>
        <v>3.8348052957523431E-4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0.13635076508350591</v>
      </c>
      <c r="K191" s="1">
        <f t="shared" si="116"/>
        <v>4.0698311631166433E-2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4.7112905036870413E-2</v>
      </c>
      <c r="G192" s="1">
        <f t="shared" ref="G192:K192" si="117">SUM(G193:G194)</f>
        <v>5.6466364760528237E-5</v>
      </c>
      <c r="H192" s="1">
        <f t="shared" si="117"/>
        <v>1.4244829043855833E-3</v>
      </c>
      <c r="I192" s="1">
        <f t="shared" si="117"/>
        <v>4.8585514793591148E-5</v>
      </c>
      <c r="J192" s="1">
        <f t="shared" si="117"/>
        <v>7.078304579781876E-4</v>
      </c>
      <c r="K192" s="1">
        <f t="shared" si="117"/>
        <v>4.6307178695054983E-2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4.7112905036870413E-2</v>
      </c>
      <c r="G193" s="1">
        <f t="shared" si="118"/>
        <v>5.6466364760528237E-5</v>
      </c>
      <c r="H193" s="1">
        <f t="shared" si="118"/>
        <v>1.4244829043855833E-3</v>
      </c>
      <c r="I193" s="1">
        <f t="shared" si="118"/>
        <v>4.8585514793591148E-5</v>
      </c>
      <c r="J193" s="1">
        <f t="shared" si="118"/>
        <v>8.4261281344976259E-5</v>
      </c>
      <c r="K193" s="1">
        <f t="shared" si="118"/>
        <v>4.3225722333711596E-4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6.2356917663321135E-4</v>
      </c>
      <c r="K194" s="1">
        <f t="shared" si="118"/>
        <v>4.5874921471717865E-2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14.159820369886884</v>
      </c>
      <c r="G195" s="1">
        <f t="shared" ref="G195:K195" si="119">SUM(G196:G197)</f>
        <v>13.051653050615366</v>
      </c>
      <c r="H195" s="1">
        <f t="shared" si="119"/>
        <v>13.178284421998065</v>
      </c>
      <c r="I195" s="1">
        <f t="shared" si="119"/>
        <v>12.779638932754821</v>
      </c>
      <c r="J195" s="1">
        <f t="shared" si="119"/>
        <v>11.966138959006551</v>
      </c>
      <c r="K195" s="1">
        <f t="shared" si="119"/>
        <v>10.757735749621011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14.159820369886884</v>
      </c>
      <c r="G196" s="1">
        <f>'[1]Electricity and CHPs'!C$93-G197</f>
        <v>13.051653050615366</v>
      </c>
      <c r="H196" s="1">
        <f>'[1]Electricity and CHPs'!D$93-H197</f>
        <v>13.178284421998065</v>
      </c>
      <c r="I196" s="1">
        <f>'[1]Electricity and CHPs'!E$93-I197</f>
        <v>12.779638932754821</v>
      </c>
      <c r="J196" s="1">
        <f>'[1]Electricity and CHPs'!F$93-J197</f>
        <v>6.8739939171363025</v>
      </c>
      <c r="K196" s="1">
        <f>'[1]Electricity and CHPs'!G$93-K197</f>
        <v>4.4515963382677377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5.092145041870249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6.3061394113532732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7.0799101849434427</v>
      </c>
      <c r="G198" s="1">
        <f t="shared" ref="G198:K198" si="120">SUM(G199:G200)</f>
        <v>6.5258265253076821</v>
      </c>
      <c r="H198" s="1">
        <f t="shared" si="120"/>
        <v>6.5891422109990323</v>
      </c>
      <c r="I198" s="1">
        <f t="shared" si="120"/>
        <v>6.3898194663774106</v>
      </c>
      <c r="J198" s="1">
        <f t="shared" si="120"/>
        <v>5.9830694795032757</v>
      </c>
      <c r="K198" s="1">
        <f t="shared" si="120"/>
        <v>5.3788678748105054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7.0799101849434427</v>
      </c>
      <c r="G199" s="1">
        <f t="shared" si="121"/>
        <v>6.5258265253076821</v>
      </c>
      <c r="H199" s="1">
        <f t="shared" si="121"/>
        <v>6.5891422109990323</v>
      </c>
      <c r="I199" s="1">
        <f t="shared" si="121"/>
        <v>6.3898194663774106</v>
      </c>
      <c r="J199" s="1">
        <f t="shared" si="121"/>
        <v>3.4369969585681512</v>
      </c>
      <c r="K199" s="1">
        <f t="shared" si="121"/>
        <v>2.2257981691338689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2.5460725209351245</v>
      </c>
      <c r="K200" s="1">
        <f t="shared" si="122"/>
        <v>3.1530697056766366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7.0799101849434409</v>
      </c>
      <c r="G201" s="1">
        <f t="shared" ref="G201:K201" si="123">SUM(G202:G203)</f>
        <v>6.5258265253076839</v>
      </c>
      <c r="H201" s="1">
        <f t="shared" si="123"/>
        <v>6.5891422109990323</v>
      </c>
      <c r="I201" s="1">
        <f t="shared" si="123"/>
        <v>6.3898194663774106</v>
      </c>
      <c r="J201" s="1">
        <f t="shared" si="123"/>
        <v>5.9830694795032757</v>
      </c>
      <c r="K201" s="1">
        <f t="shared" si="123"/>
        <v>5.3788678748105054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7.0799101849434409</v>
      </c>
      <c r="G202" s="1">
        <f t="shared" si="124"/>
        <v>6.5258265253076839</v>
      </c>
      <c r="H202" s="1">
        <f t="shared" si="124"/>
        <v>6.5891422109990323</v>
      </c>
      <c r="I202" s="1">
        <f t="shared" si="124"/>
        <v>6.3898194663774106</v>
      </c>
      <c r="J202" s="1">
        <f t="shared" si="124"/>
        <v>3.4369969585681512</v>
      </c>
      <c r="K202" s="1">
        <f t="shared" si="124"/>
        <v>2.2257981691338689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2.5460725209351245</v>
      </c>
      <c r="K203" s="1">
        <f t="shared" si="124"/>
        <v>3.1530697056766366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1.2648957026612071</v>
      </c>
      <c r="G204" s="1">
        <f t="shared" ref="G204:K204" si="125">G205</f>
        <v>0.27440585888024366</v>
      </c>
      <c r="H204" s="1">
        <f t="shared" si="125"/>
        <v>1.1353485454916508</v>
      </c>
      <c r="I204" s="1">
        <f t="shared" si="125"/>
        <v>4.149844538204551E-3</v>
      </c>
      <c r="J204" s="1">
        <f t="shared" si="125"/>
        <v>1.5244740840617295</v>
      </c>
      <c r="K204" s="1">
        <f t="shared" si="125"/>
        <v>6.3776436409388718E-4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1.2648957026612071</v>
      </c>
      <c r="G205" s="1">
        <f>'[1]Electricity and CHPs'!C$92</f>
        <v>0.27440585888024366</v>
      </c>
      <c r="H205" s="1">
        <f>'[1]Electricity and CHPs'!D$92</f>
        <v>1.1353485454916508</v>
      </c>
      <c r="I205" s="1">
        <f>'[1]Electricity and CHPs'!E$92</f>
        <v>4.149844538204551E-3</v>
      </c>
      <c r="J205" s="1">
        <f>'[1]Electricity and CHPs'!F$92</f>
        <v>1.5244740840617295</v>
      </c>
      <c r="K205" s="1">
        <f>'[1]Electricity and CHPs'!G$92</f>
        <v>6.3776436409388718E-4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1.5008118002503869E-2</v>
      </c>
      <c r="K206" s="1">
        <f t="shared" si="126"/>
        <v>2.0476770658783443E-2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1.5008118002503869E-2</v>
      </c>
      <c r="K207" s="1">
        <f>'[1]Electricity and CHPs'!G$96</f>
        <v>2.0476770658783443E-2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5.8204331044632607</v>
      </c>
      <c r="G208" s="1">
        <f t="shared" ref="G208:K208" si="127">SUM(G209,G215,G217,G223,G225,G227,G229)</f>
        <v>12.218009614209269</v>
      </c>
      <c r="H208" s="1">
        <f t="shared" si="127"/>
        <v>11.175174060633715</v>
      </c>
      <c r="I208" s="1">
        <f t="shared" si="127"/>
        <v>15.800374146786829</v>
      </c>
      <c r="J208" s="1">
        <f t="shared" si="127"/>
        <v>16.203785186157617</v>
      </c>
      <c r="K208" s="1">
        <f t="shared" si="127"/>
        <v>20.612137915705198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2.634672393665586</v>
      </c>
      <c r="G209" s="1">
        <f t="shared" ref="G209:K209" si="128">+G210</f>
        <v>1.4269857874760767</v>
      </c>
      <c r="H209" s="1">
        <f t="shared" si="128"/>
        <v>2.3077708030765542</v>
      </c>
      <c r="I209" s="1">
        <f t="shared" si="128"/>
        <v>0.45775064492379691</v>
      </c>
      <c r="J209" s="1">
        <f t="shared" si="128"/>
        <v>4.5884148183120844E-2</v>
      </c>
      <c r="K209" s="1">
        <f t="shared" si="128"/>
        <v>2.611122659333298E-4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2.634672393665586</v>
      </c>
      <c r="G210" s="1">
        <f>'[1]Electricity and CHPs'!C$97+G214</f>
        <v>1.4269857874760767</v>
      </c>
      <c r="H210" s="1">
        <f>'[1]Electricity and CHPs'!D$97+H214</f>
        <v>2.3077708030765542</v>
      </c>
      <c r="I210" s="1">
        <f>'[1]Electricity and CHPs'!E$97+I214</f>
        <v>0.45775064492379691</v>
      </c>
      <c r="J210" s="1">
        <f>'[1]Electricity and CHPs'!F$97+J214</f>
        <v>4.5884148183120844E-2</v>
      </c>
      <c r="K210" s="1">
        <f>'[1]Electricity and CHPs'!G$97+K214</f>
        <v>2.611122659333298E-4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1.7328981706627884</v>
      </c>
      <c r="G211" s="1">
        <f t="shared" ref="G211:K211" si="129">G212</f>
        <v>1.4267387327877181</v>
      </c>
      <c r="H211" s="1">
        <f t="shared" si="129"/>
        <v>2.3065926776202033</v>
      </c>
      <c r="I211" s="1">
        <f t="shared" si="129"/>
        <v>0.45747887591365416</v>
      </c>
      <c r="J211" s="1">
        <f t="shared" si="129"/>
        <v>4.5479644724910347E-2</v>
      </c>
      <c r="K211" s="1">
        <f t="shared" si="129"/>
        <v>1.0386871339287005E-4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1.7328981706627884</v>
      </c>
      <c r="G212" s="1">
        <f t="shared" ref="G212:K212" si="130">G210-G214</f>
        <v>1.4267387327877181</v>
      </c>
      <c r="H212" s="1">
        <f t="shared" si="130"/>
        <v>2.3065926776202033</v>
      </c>
      <c r="I212" s="1">
        <f t="shared" si="130"/>
        <v>0.45747887591365416</v>
      </c>
      <c r="J212" s="1">
        <f t="shared" si="130"/>
        <v>4.5479644724910347E-2</v>
      </c>
      <c r="K212" s="1">
        <f t="shared" si="130"/>
        <v>1.0386871339287005E-4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0.90177422300279775</v>
      </c>
      <c r="G213" s="1">
        <f t="shared" ref="G213:K213" si="131">G214</f>
        <v>2.4705468835868366E-4</v>
      </c>
      <c r="H213" s="1">
        <f t="shared" si="131"/>
        <v>1.1781254563510838E-3</v>
      </c>
      <c r="I213" s="1">
        <f t="shared" si="131"/>
        <v>2.7176901014275821E-4</v>
      </c>
      <c r="J213" s="1">
        <f t="shared" si="131"/>
        <v>4.0450345821049571E-4</v>
      </c>
      <c r="K213" s="1">
        <f t="shared" si="131"/>
        <v>1.5724355254045976E-4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0.90177422300279775</v>
      </c>
      <c r="G214" s="1">
        <f>'[1]Electricity and CHPs'!C$98</f>
        <v>2.4705468835868366E-4</v>
      </c>
      <c r="H214" s="1">
        <f>'[1]Electricity and CHPs'!D$98</f>
        <v>1.1781254563510838E-3</v>
      </c>
      <c r="I214" s="1">
        <f>'[1]Electricity and CHPs'!E$98</f>
        <v>2.7176901014275821E-4</v>
      </c>
      <c r="J214" s="1">
        <f>'[1]Electricity and CHPs'!F$98</f>
        <v>4.0450345821049571E-4</v>
      </c>
      <c r="K214" s="1">
        <f>'[1]Electricity and CHPs'!G$98</f>
        <v>1.5724355254045976E-4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1.4500006229637186</v>
      </c>
      <c r="G215" s="1">
        <f t="shared" ref="G215:K215" si="132">+G216</f>
        <v>3.8014980279657542</v>
      </c>
      <c r="H215" s="1">
        <f t="shared" si="132"/>
        <v>3.8011522341233315</v>
      </c>
      <c r="I215" s="1">
        <f t="shared" si="132"/>
        <v>0.99882978282714929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1.4500006229637186</v>
      </c>
      <c r="G216" s="1">
        <f>'[1]Electricity and CHPs'!C$99</f>
        <v>3.8014980279657542</v>
      </c>
      <c r="H216" s="1">
        <f>'[1]Electricity and CHPs'!D$99</f>
        <v>3.8011522341233315</v>
      </c>
      <c r="I216" s="1">
        <f>'[1]Electricity and CHPs'!E$99</f>
        <v>0.99882978282714929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0.18406398389894427</v>
      </c>
      <c r="G217" s="1">
        <f t="shared" ref="G217:K217" si="133">+G218</f>
        <v>1.8388835465508397</v>
      </c>
      <c r="H217" s="1">
        <f t="shared" si="133"/>
        <v>1.1742634029434109E-3</v>
      </c>
      <c r="I217" s="1">
        <f t="shared" si="133"/>
        <v>5.0286029974134648E-4</v>
      </c>
      <c r="J217" s="1">
        <f t="shared" si="133"/>
        <v>2.8676742560869494E-4</v>
      </c>
      <c r="K217" s="1">
        <f t="shared" si="133"/>
        <v>0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0.18406398389894427</v>
      </c>
      <c r="G218" s="1">
        <f>'[1]Electricity and CHPs'!C$100</f>
        <v>1.8388835465508397</v>
      </c>
      <c r="H218" s="1">
        <f>'[1]Electricity and CHPs'!D$100</f>
        <v>1.1742634029434109E-3</v>
      </c>
      <c r="I218" s="1">
        <f>'[1]Electricity and CHPs'!E$100</f>
        <v>5.0286029974134648E-4</v>
      </c>
      <c r="J218" s="1">
        <f>'[1]Electricity and CHPs'!F$100</f>
        <v>2.8676742560869494E-4</v>
      </c>
      <c r="K218" s="1">
        <f>'[1]Electricity and CHPs'!G$100</f>
        <v>0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0.18406398389894427</v>
      </c>
      <c r="G219" s="1">
        <f t="shared" ref="G219:K219" si="134">G220</f>
        <v>1.8388835465508397</v>
      </c>
      <c r="H219" s="1">
        <f t="shared" si="134"/>
        <v>1.1742634029434109E-3</v>
      </c>
      <c r="I219" s="1">
        <f t="shared" si="134"/>
        <v>5.0286029974134648E-4</v>
      </c>
      <c r="J219" s="1">
        <f t="shared" si="134"/>
        <v>2.8676742560869494E-4</v>
      </c>
      <c r="K219" s="1">
        <f t="shared" si="134"/>
        <v>0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0.18406398389894427</v>
      </c>
      <c r="G220" s="1">
        <f t="shared" ref="G220:K220" si="135">G218-G222</f>
        <v>1.8388835465508397</v>
      </c>
      <c r="H220" s="1">
        <f t="shared" si="135"/>
        <v>1.1742634029434109E-3</v>
      </c>
      <c r="I220" s="1">
        <f t="shared" si="135"/>
        <v>5.0286029974134648E-4</v>
      </c>
      <c r="J220" s="1">
        <f t="shared" si="135"/>
        <v>2.8676742560869494E-4</v>
      </c>
      <c r="K220" s="1">
        <f t="shared" si="135"/>
        <v>0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1.551696103935011</v>
      </c>
      <c r="G223" s="1">
        <f t="shared" ref="G223:K223" si="137">+G224</f>
        <v>1.4004061232576541</v>
      </c>
      <c r="H223" s="1">
        <f t="shared" si="137"/>
        <v>1.2006737064390027</v>
      </c>
      <c r="I223" s="1">
        <f t="shared" si="137"/>
        <v>0.92905892687381697</v>
      </c>
      <c r="J223" s="1">
        <f t="shared" si="137"/>
        <v>0.55626284614861654</v>
      </c>
      <c r="K223" s="1">
        <f t="shared" si="137"/>
        <v>0.33305655019738001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1.551696103935011</v>
      </c>
      <c r="G224" s="1">
        <f>'[1]Electricity and CHPs'!C$101</f>
        <v>1.4004061232576541</v>
      </c>
      <c r="H224" s="1">
        <f>'[1]Electricity and CHPs'!D$101</f>
        <v>1.2006737064390027</v>
      </c>
      <c r="I224" s="1">
        <f>'[1]Electricity and CHPs'!E$101</f>
        <v>0.92905892687381697</v>
      </c>
      <c r="J224" s="1">
        <f>'[1]Electricity and CHPs'!F$101</f>
        <v>0.55626284614861654</v>
      </c>
      <c r="K224" s="1">
        <f>'[1]Electricity and CHPs'!G$101</f>
        <v>0.33305655019738001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2.581847228340748E-7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2.581847228340748E-7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8.5053045631269759E-5</v>
      </c>
      <c r="K227" s="1">
        <f t="shared" si="139"/>
        <v>7.5879027867128428E-5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8.5053045631269759E-5</v>
      </c>
      <c r="K228" s="1">
        <f>'[1]Electricity and CHPs'!G$90</f>
        <v>7.5879027867128428E-5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3.7502361289589419</v>
      </c>
      <c r="H229" s="1">
        <f t="shared" si="140"/>
        <v>3.8644030535918823</v>
      </c>
      <c r="I229" s="1">
        <f t="shared" si="140"/>
        <v>13.414231931862325</v>
      </c>
      <c r="J229" s="1">
        <f t="shared" si="140"/>
        <v>15.601266371354638</v>
      </c>
      <c r="K229" s="1">
        <f t="shared" si="140"/>
        <v>20.278744116029294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3.7502361289589419</v>
      </c>
      <c r="H230" s="1">
        <f>'[1]Electricity and CHPs'!D$123</f>
        <v>3.8644030535918823</v>
      </c>
      <c r="I230" s="1">
        <f>'[1]Electricity and CHPs'!E$123</f>
        <v>13.414231931862325</v>
      </c>
      <c r="J230" s="1">
        <f>'[1]Electricity and CHPs'!F$123</f>
        <v>15.601266371354638</v>
      </c>
      <c r="K230" s="1">
        <f>'[1]Electricity and CHPs'!G$123</f>
        <v>20.278744116029294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6.5571760294845314</v>
      </c>
      <c r="G231" s="1">
        <f t="shared" ref="G231:K231" si="141">SUM(G232,G238,G271,G280,G286)</f>
        <v>8.1970664433064169</v>
      </c>
      <c r="H231" s="1">
        <f t="shared" si="141"/>
        <v>8.4107247035468546</v>
      </c>
      <c r="I231" s="1">
        <f t="shared" si="141"/>
        <v>13.366231191540422</v>
      </c>
      <c r="J231" s="1">
        <f t="shared" si="141"/>
        <v>15.279333209805937</v>
      </c>
      <c r="K231" s="1">
        <f t="shared" si="141"/>
        <v>18.279764593247577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0.92933428456839884</v>
      </c>
      <c r="G232" s="1">
        <f t="shared" ref="G232:K232" si="142">+G233</f>
        <v>2.0709095571180152</v>
      </c>
      <c r="H232" s="1">
        <f t="shared" si="142"/>
        <v>3.4537417211551416E-2</v>
      </c>
      <c r="I232" s="1">
        <f t="shared" si="142"/>
        <v>1.3155944799707697</v>
      </c>
      <c r="J232" s="1">
        <f t="shared" si="142"/>
        <v>1.1530541165101054E-2</v>
      </c>
      <c r="K232" s="1">
        <f t="shared" si="142"/>
        <v>1.3841023091773785E-3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0.92933428456839884</v>
      </c>
      <c r="G233" s="1">
        <f>'[1]Electricity and CHPs'!C$104</f>
        <v>2.0709095571180152</v>
      </c>
      <c r="H233" s="1">
        <f>'[1]Electricity and CHPs'!D$104</f>
        <v>3.4537417211551416E-2</v>
      </c>
      <c r="I233" s="1">
        <f>'[1]Electricity and CHPs'!E$104</f>
        <v>1.3155944799707697</v>
      </c>
      <c r="J233" s="1">
        <f>'[1]Electricity and CHPs'!F$104</f>
        <v>1.1530541165101054E-2</v>
      </c>
      <c r="K233" s="1">
        <f>'[1]Electricity and CHPs'!G$104</f>
        <v>1.3841023091773785E-3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0.92933428456839884</v>
      </c>
      <c r="G234" s="1">
        <f t="shared" ref="G234:K234" si="143">G235</f>
        <v>2.0709095571180152</v>
      </c>
      <c r="H234" s="1">
        <f t="shared" si="143"/>
        <v>3.4537417211551416E-2</v>
      </c>
      <c r="I234" s="1">
        <f t="shared" si="143"/>
        <v>1.3155944799707697</v>
      </c>
      <c r="J234" s="1">
        <f t="shared" si="143"/>
        <v>1.1530541165101054E-2</v>
      </c>
      <c r="K234" s="1">
        <f t="shared" si="143"/>
        <v>1.3841023091773785E-3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0.92933428456839884</v>
      </c>
      <c r="G235" s="1">
        <f t="shared" ref="G235:K235" si="144">G233-G237</f>
        <v>2.0709095571180152</v>
      </c>
      <c r="H235" s="1">
        <f t="shared" si="144"/>
        <v>3.4537417211551416E-2</v>
      </c>
      <c r="I235" s="1">
        <f t="shared" si="144"/>
        <v>1.3155944799707697</v>
      </c>
      <c r="J235" s="1">
        <f t="shared" si="144"/>
        <v>1.1530541165101054E-2</v>
      </c>
      <c r="K235" s="1">
        <f t="shared" si="144"/>
        <v>1.3841023091773785E-3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3.0333370307428122</v>
      </c>
      <c r="G238" s="1">
        <f t="shared" ref="G238:K238" si="147">SUM(G239:G248)</f>
        <v>2.4507379740681472</v>
      </c>
      <c r="H238" s="1">
        <f t="shared" si="147"/>
        <v>2.4628479583744345</v>
      </c>
      <c r="I238" s="1">
        <f t="shared" si="147"/>
        <v>4.2185421551279685</v>
      </c>
      <c r="J238" s="1">
        <f t="shared" si="147"/>
        <v>5.1144882577094313</v>
      </c>
      <c r="K238" s="1">
        <f t="shared" si="147"/>
        <v>3.6742245684430292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0.77038199737110535</v>
      </c>
      <c r="G239" s="1">
        <f>'[1]Electricity and CHPs_IN'!C$39*0.75-G86-G240</f>
        <v>0.10278394526790643</v>
      </c>
      <c r="H239" s="1">
        <f>'[1]Electricity and CHPs_IN'!D$39*0.75-H86-H240</f>
        <v>5.8417694671223326E-2</v>
      </c>
      <c r="I239" s="1">
        <f>'[1]Electricity and CHPs_IN'!E$39*0.75-I86-I240</f>
        <v>4.5235552065513204E-2</v>
      </c>
      <c r="J239" s="1">
        <f>'[1]Electricity and CHPs'!F$103-J240</f>
        <v>2.7300612357577626E-2</v>
      </c>
      <c r="K239" s="1">
        <f>'[1]Electricity and CHPs'!G$103-K240</f>
        <v>1.0482267508870359E-2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7.0214987888616203E-3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6.063722268466464E-3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2.6899584287016121E-4</v>
      </c>
      <c r="J241" s="1">
        <f>'[1]Electricity and CHPs'!F$107</f>
        <v>1.604779752079827E-3</v>
      </c>
      <c r="K241" s="1">
        <f>'[1]Electricity and CHPs'!G$107</f>
        <v>2.5672297416976333E-4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4.1132147154944301E-2</v>
      </c>
      <c r="G242" s="1">
        <f>'[1]Electricity and CHPs'!C$109</f>
        <v>9.2913881531552847E-3</v>
      </c>
      <c r="H242" s="1">
        <f>'[1]Electricity and CHPs'!D$109</f>
        <v>3.4377634117387125E-2</v>
      </c>
      <c r="I242" s="1">
        <f>'[1]Electricity and CHPs'!E$109</f>
        <v>2.9400175350034516E-2</v>
      </c>
      <c r="J242" s="1">
        <f>'[1]Electricity and CHPs'!F$109</f>
        <v>0.11665787173945939</v>
      </c>
      <c r="K242" s="1">
        <f>'[1]Electricity and CHPs'!G$109</f>
        <v>0.22858534857543747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0.10493804331500134</v>
      </c>
      <c r="G244" s="1">
        <f>'[1]Electricity and CHPs'!C$112</f>
        <v>1.0018065212440645E-2</v>
      </c>
      <c r="H244" s="1">
        <f>'[1]Electricity and CHPs'!D$112</f>
        <v>5.342453506654881E-2</v>
      </c>
      <c r="I244" s="1">
        <f>'[1]Electricity and CHPs'!E$112</f>
        <v>0.53117628936647066</v>
      </c>
      <c r="J244" s="1">
        <f>'[1]Electricity and CHPs'!F$112</f>
        <v>1.5961487559038134</v>
      </c>
      <c r="K244" s="1">
        <f>'[1]Electricity and CHPs'!G$112</f>
        <v>1.4377276766863998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1.4243093164966036</v>
      </c>
      <c r="G246" s="1">
        <f>'[1]Electricity and CHPs'!C$115</f>
        <v>1.5784157242396832</v>
      </c>
      <c r="H246" s="1">
        <f>'[1]Electricity and CHPs'!D$115</f>
        <v>1.6575369987542461</v>
      </c>
      <c r="I246" s="1">
        <f>'[1]Electricity and CHPs'!E$115</f>
        <v>1.4798314438569522</v>
      </c>
      <c r="J246" s="1">
        <f>'[1]Electricity and CHPs'!F$115</f>
        <v>1.1243931623442116</v>
      </c>
      <c r="K246" s="1">
        <f>'[1]Electricity and CHPs'!G$115</f>
        <v>1.9418620286454344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0.6925755264051574</v>
      </c>
      <c r="G247" s="1">
        <f>'[1]Electricity and CHPs'!C$116</f>
        <v>0.75022885119496152</v>
      </c>
      <c r="H247" s="1">
        <f>'[1]Electricity and CHPs'!D$116</f>
        <v>0.659091095765029</v>
      </c>
      <c r="I247" s="1">
        <f>'[1]Electricity and CHPs'!E$116</f>
        <v>2.132426049949157</v>
      </c>
      <c r="J247" s="1">
        <f>'[1]Electricity and CHPs'!F$116</f>
        <v>2.2404461063777608</v>
      </c>
      <c r="K247" s="1">
        <f>'[1]Electricity and CHPs'!G$116</f>
        <v>4.8971993344172259E-2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2.0364869697073298E-4</v>
      </c>
      <c r="J248" s="1">
        <f>'[1]Electricity and CHPs'!F$118</f>
        <v>9.1547044566599059E-4</v>
      </c>
      <c r="K248" s="1">
        <f>'[1]Electricity and CHPs'!G$118</f>
        <v>2.7480844007865627E-4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1.5669962049656236</v>
      </c>
      <c r="G249" s="1">
        <f t="shared" ref="G249:K249" si="148">SUM(G250:G259)</f>
        <v>0.80862975759245537</v>
      </c>
      <c r="H249" s="1">
        <f t="shared" si="148"/>
        <v>0.72607838511078548</v>
      </c>
      <c r="I249" s="1">
        <f t="shared" si="148"/>
        <v>2.7324266352954512</v>
      </c>
      <c r="J249" s="1">
        <f t="shared" si="148"/>
        <v>3.9719303762100249</v>
      </c>
      <c r="K249" s="1">
        <f t="shared" si="148"/>
        <v>0.81438832738351941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0.75025784550883079</v>
      </c>
      <c r="G250" s="1">
        <f t="shared" si="149"/>
        <v>9.5279189270624703E-2</v>
      </c>
      <c r="H250" s="1">
        <f t="shared" si="149"/>
        <v>5.2670120655978037E-2</v>
      </c>
      <c r="I250" s="1">
        <f t="shared" si="149"/>
        <v>4.5131757369415347E-2</v>
      </c>
      <c r="J250" s="1">
        <f t="shared" si="149"/>
        <v>2.7176327611377903E-2</v>
      </c>
      <c r="K250" s="1">
        <f t="shared" si="149"/>
        <v>4.9277423793364543E-3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6.9895337478037374E-3</v>
      </c>
      <c r="K251" s="1">
        <f t="shared" si="149"/>
        <v>2.8505722806218001E-3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2.6837862166941495E-4</v>
      </c>
      <c r="J252" s="1">
        <f t="shared" si="149"/>
        <v>1.5974740681786257E-3</v>
      </c>
      <c r="K252" s="1">
        <f t="shared" si="149"/>
        <v>1.2068616627987323E-4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4.0057680749197307E-2</v>
      </c>
      <c r="G253" s="1">
        <f t="shared" ref="G253:K253" si="150">G242-G264</f>
        <v>8.6129786916025654E-3</v>
      </c>
      <c r="H253" s="1">
        <f t="shared" si="150"/>
        <v>3.0995302827685679E-2</v>
      </c>
      <c r="I253" s="1">
        <f t="shared" si="150"/>
        <v>2.9332715528581226E-2</v>
      </c>
      <c r="J253" s="1">
        <f t="shared" si="150"/>
        <v>0.1161267922973049</v>
      </c>
      <c r="K253" s="1">
        <f t="shared" si="150"/>
        <v>0.10745859219080058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0.10219681996475767</v>
      </c>
      <c r="G255" s="1">
        <f t="shared" si="152"/>
        <v>9.2865975227323112E-3</v>
      </c>
      <c r="H255" s="1">
        <f t="shared" si="152"/>
        <v>4.8168225805233236E-2</v>
      </c>
      <c r="I255" s="1">
        <f t="shared" si="152"/>
        <v>0.52995748515138486</v>
      </c>
      <c r="J255" s="1">
        <f t="shared" si="152"/>
        <v>1.5888823642043817</v>
      </c>
      <c r="K255" s="1">
        <f t="shared" si="152"/>
        <v>0.6758796793114864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0.67448385874283767</v>
      </c>
      <c r="G258" s="1">
        <f t="shared" si="155"/>
        <v>0.69545099210749584</v>
      </c>
      <c r="H258" s="1">
        <f t="shared" si="155"/>
        <v>0.59424473582188853</v>
      </c>
      <c r="I258" s="1">
        <f t="shared" si="155"/>
        <v>2.1275331172071166</v>
      </c>
      <c r="J258" s="1">
        <f t="shared" si="155"/>
        <v>2.230246581471206</v>
      </c>
      <c r="K258" s="1">
        <f t="shared" si="155"/>
        <v>2.3021866862150596E-2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2.0318141728368089E-4</v>
      </c>
      <c r="J259" s="1">
        <f t="shared" si="156"/>
        <v>9.1130280977186893E-4</v>
      </c>
      <c r="K259" s="1">
        <f t="shared" si="156"/>
        <v>1.2918819284367541E-4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1.4663408257771886</v>
      </c>
      <c r="G260" s="1">
        <f t="shared" ref="G260:K260" si="157">SUM(G261:G270)</f>
        <v>1.6421082164756917</v>
      </c>
      <c r="H260" s="1">
        <f t="shared" si="157"/>
        <v>1.7367695732636488</v>
      </c>
      <c r="I260" s="1">
        <f t="shared" si="157"/>
        <v>1.4861155198325171</v>
      </c>
      <c r="J260" s="1">
        <f t="shared" si="157"/>
        <v>1.1425578814994057</v>
      </c>
      <c r="K260" s="1">
        <f t="shared" si="157"/>
        <v>2.8598362410595102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2.012415186227454E-2</v>
      </c>
      <c r="G261" s="1">
        <f t="shared" si="158"/>
        <v>7.5047559972817243E-3</v>
      </c>
      <c r="H261" s="1">
        <f t="shared" si="158"/>
        <v>5.7475740152452878E-3</v>
      </c>
      <c r="I261" s="1">
        <f t="shared" si="158"/>
        <v>1.0379469609785574E-4</v>
      </c>
      <c r="J261" s="1">
        <f t="shared" si="158"/>
        <v>1.2428474619972113E-4</v>
      </c>
      <c r="K261" s="1">
        <f t="shared" si="158"/>
        <v>5.5545251295339047E-3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3.1965041057882961E-5</v>
      </c>
      <c r="K262" s="1">
        <f t="shared" si="158"/>
        <v>3.2131499878446639E-3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6.1722120074623595E-7</v>
      </c>
      <c r="J263" s="1">
        <f t="shared" si="158"/>
        <v>7.3056839012013204E-6</v>
      </c>
      <c r="K263" s="1">
        <f t="shared" si="158"/>
        <v>1.360368078898901E-4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1.0744664057469953E-3</v>
      </c>
      <c r="G264" s="1">
        <f t="shared" si="158"/>
        <v>6.7840946155271851E-4</v>
      </c>
      <c r="H264" s="1">
        <f t="shared" si="158"/>
        <v>3.3823312897014461E-3</v>
      </c>
      <c r="I264" s="1">
        <f t="shared" si="158"/>
        <v>6.7459821453289497E-5</v>
      </c>
      <c r="J264" s="1">
        <f t="shared" si="158"/>
        <v>5.3107944215449103E-4</v>
      </c>
      <c r="K264" s="1">
        <f t="shared" si="158"/>
        <v>0.12112675638463689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2.7412233502436688E-3</v>
      </c>
      <c r="G266" s="1">
        <f t="shared" si="158"/>
        <v>7.3146768970833371E-4</v>
      </c>
      <c r="H266" s="1">
        <f t="shared" si="158"/>
        <v>5.2563092613155732E-3</v>
      </c>
      <c r="I266" s="1">
        <f t="shared" si="158"/>
        <v>1.2188042150857743E-3</v>
      </c>
      <c r="J266" s="1">
        <f t="shared" si="158"/>
        <v>7.2663916994317561E-3</v>
      </c>
      <c r="K266" s="1">
        <f t="shared" si="158"/>
        <v>0.76184799737491338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1.4243093164966036</v>
      </c>
      <c r="G268" s="1">
        <f t="shared" si="158"/>
        <v>1.5784157242396832</v>
      </c>
      <c r="H268" s="1">
        <f t="shared" si="158"/>
        <v>1.6575369987542461</v>
      </c>
      <c r="I268" s="1">
        <f t="shared" si="158"/>
        <v>1.4798314438569522</v>
      </c>
      <c r="J268" s="1">
        <f t="shared" si="158"/>
        <v>1.1243931623442116</v>
      </c>
      <c r="K268" s="1">
        <f t="shared" si="158"/>
        <v>1.9418620286454344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1.8091667662319739E-2</v>
      </c>
      <c r="G269" s="1">
        <f t="shared" si="158"/>
        <v>5.4777859087465706E-2</v>
      </c>
      <c r="H269" s="1">
        <f t="shared" si="158"/>
        <v>6.4846359943140419E-2</v>
      </c>
      <c r="I269" s="1">
        <f t="shared" si="158"/>
        <v>4.8929327420404196E-3</v>
      </c>
      <c r="J269" s="1">
        <f t="shared" si="158"/>
        <v>1.0199524906554897E-2</v>
      </c>
      <c r="K269" s="1">
        <f t="shared" si="158"/>
        <v>2.5950126482021663E-2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4.6727968705209021E-7</v>
      </c>
      <c r="J270" s="1">
        <f t="shared" si="158"/>
        <v>4.1676358941217098E-6</v>
      </c>
      <c r="K270" s="1">
        <f t="shared" si="158"/>
        <v>1.4562024723498087E-4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1.934790013803622</v>
      </c>
      <c r="G271" s="1">
        <f t="shared" ref="G271:K271" si="159">SUM(G272:G273)</f>
        <v>1.8587718684898258</v>
      </c>
      <c r="H271" s="1">
        <f t="shared" si="159"/>
        <v>2.5502944543128003</v>
      </c>
      <c r="I271" s="1">
        <f t="shared" si="159"/>
        <v>2.2433375441385097</v>
      </c>
      <c r="J271" s="1">
        <f t="shared" si="159"/>
        <v>1.5185889923316038</v>
      </c>
      <c r="K271" s="1">
        <f t="shared" si="159"/>
        <v>2.0114110118807056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1.934790013803622</v>
      </c>
      <c r="G272" s="1">
        <f>'[1]Electricity and CHPs'!C$106-G273</f>
        <v>1.8587718684898258</v>
      </c>
      <c r="H272" s="1">
        <f>'[1]Electricity and CHPs'!D$106-H273</f>
        <v>2.5502944543128003</v>
      </c>
      <c r="I272" s="1">
        <f>'[1]Electricity and CHPs'!E$106-I273</f>
        <v>2.2433375441385097</v>
      </c>
      <c r="J272" s="1">
        <f>'[1]Electricity and CHPs'!F$106-J273</f>
        <v>0.25546269375567943</v>
      </c>
      <c r="K272" s="1">
        <f>'[1]Electricity and CHPs'!G$106-K273</f>
        <v>1.9622879712510866E-4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1.2631262985759244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2.0112147830835805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1.934790013803622</v>
      </c>
      <c r="G277" s="1">
        <f t="shared" ref="G277:K277" si="161">SUM(G278:G279)</f>
        <v>1.8587718684898258</v>
      </c>
      <c r="H277" s="1">
        <f t="shared" si="161"/>
        <v>2.5502944543128003</v>
      </c>
      <c r="I277" s="1">
        <f t="shared" si="161"/>
        <v>2.2433375441385097</v>
      </c>
      <c r="J277" s="1">
        <f t="shared" si="161"/>
        <v>1.5185889923316038</v>
      </c>
      <c r="K277" s="1">
        <f t="shared" si="161"/>
        <v>2.0114110118807056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1.934790013803622</v>
      </c>
      <c r="G278" s="1">
        <f t="shared" ref="G278:K278" si="162">G272</f>
        <v>1.8587718684898258</v>
      </c>
      <c r="H278" s="1">
        <f t="shared" si="162"/>
        <v>2.5502944543128003</v>
      </c>
      <c r="I278" s="1">
        <f t="shared" si="162"/>
        <v>2.2433375441385097</v>
      </c>
      <c r="J278" s="1">
        <f t="shared" si="162"/>
        <v>0.25546269375567943</v>
      </c>
      <c r="K278" s="1">
        <f t="shared" si="162"/>
        <v>1.9622879712510866E-4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1.2631262985759244</v>
      </c>
      <c r="K279" s="1">
        <f t="shared" si="163"/>
        <v>2.0112147830835805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0.6597147003696987</v>
      </c>
      <c r="G280" s="1">
        <f t="shared" ref="G280:K280" si="164">SUM(G281:G285)</f>
        <v>1.8166470436304287</v>
      </c>
      <c r="H280" s="1">
        <f t="shared" si="164"/>
        <v>3.3630448736480671</v>
      </c>
      <c r="I280" s="1">
        <f t="shared" si="164"/>
        <v>5.5876920179854883</v>
      </c>
      <c r="J280" s="1">
        <f t="shared" si="164"/>
        <v>8.3839571071896373</v>
      </c>
      <c r="K280" s="1">
        <f t="shared" si="164"/>
        <v>12.455247547633553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0.65970538876506846</v>
      </c>
      <c r="G281" s="1">
        <f>'[1]Electricity and CHPs'!C$105-G282</f>
        <v>1.8166346744635571</v>
      </c>
      <c r="H281" s="1">
        <f>'[1]Electricity and CHPs'!D$105-H282</f>
        <v>3.3630321447307105</v>
      </c>
      <c r="I281" s="1">
        <f>'[1]Electricity and CHPs'!E$105-I282</f>
        <v>5.5740427859013524</v>
      </c>
      <c r="J281" s="1">
        <f>'[1]Electricity and CHPs'!F$105-J282</f>
        <v>8.0119103153568929</v>
      </c>
      <c r="K281" s="1">
        <f>'[1]Electricity and CHPs'!G$105-K282</f>
        <v>8.6814230536269577E-4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0.34817800014251771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12.447617405765447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4.655802216793835E-6</v>
      </c>
      <c r="G283" s="1">
        <f>'[1]Electricity and CHPs'!C$110</f>
        <v>6.1845834053049097E-6</v>
      </c>
      <c r="H283" s="1">
        <f>'[1]Electricity and CHPs'!D$110</f>
        <v>6.3644585537423546E-6</v>
      </c>
      <c r="I283" s="1">
        <f>'[1]Electricity and CHPs'!E$110</f>
        <v>3.8136266837795977E-3</v>
      </c>
      <c r="J283" s="1">
        <f>'[1]Electricity and CHPs'!F$110</f>
        <v>6.9461072872827028E-3</v>
      </c>
      <c r="K283" s="1">
        <f>'[1]Electricity and CHPs'!G$110</f>
        <v>2.5210763099110384E-3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4.6558024134418375E-6</v>
      </c>
      <c r="G284" s="1">
        <f>'[1]Electricity and CHPs'!C$113</f>
        <v>6.1845834662395477E-6</v>
      </c>
      <c r="H284" s="1">
        <f>'[1]Electricity and CHPs'!D$113</f>
        <v>6.3644588025248013E-6</v>
      </c>
      <c r="I284" s="1">
        <f>'[1]Electricity and CHPs'!E$113</f>
        <v>7.3248651989357453E-3</v>
      </c>
      <c r="J284" s="1">
        <f>'[1]Electricity and CHPs'!F$113</f>
        <v>1.346886132875165E-2</v>
      </c>
      <c r="K284" s="1">
        <f>'[1]Electricity and CHPs'!G$113</f>
        <v>3.6577447120232811E-3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2.5107402014197325E-3</v>
      </c>
      <c r="J285" s="1">
        <f>'[1]Electricity and CHPs'!F$117</f>
        <v>3.4538230741928901E-3</v>
      </c>
      <c r="K285" s="1">
        <f>'[1]Electricity and CHPs'!G$117</f>
        <v>5.8317854080850654E-4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1.0649943176848622E-3</v>
      </c>
      <c r="J286" s="1">
        <f t="shared" si="165"/>
        <v>0.25076831141016492</v>
      </c>
      <c r="K286" s="1">
        <f t="shared" si="165"/>
        <v>0.13749736298111034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6.2633940471130219E-4</v>
      </c>
      <c r="J287" s="1">
        <f>'[1]Electricity and CHPs'!F$108</f>
        <v>0.24982530298236955</v>
      </c>
      <c r="K287" s="1">
        <f>'[1]Electricity and CHPs'!G$108</f>
        <v>0.13676502073661076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4.3865491297356011E-4</v>
      </c>
      <c r="J288" s="1">
        <f>'[1]Electricity and CHPs'!F$119</f>
        <v>9.4300842779539422E-4</v>
      </c>
      <c r="K288" s="1">
        <f>'[1]Electricity and CHPs'!G$119</f>
        <v>7.3234224449959329E-4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437.66330889559396</v>
      </c>
      <c r="G289" s="3">
        <f t="shared" ref="G289" si="166">SUM(G290,G292,G300,G308,G356,G377,G385,G387,G395,G399,G393)</f>
        <v>419.61085457126097</v>
      </c>
      <c r="H289" s="3">
        <f t="shared" ref="H289" si="167">SUM(H290,H292,H300,H308,H356,H377,H385,H387,H395,H399,H393)</f>
        <v>397.41687781778285</v>
      </c>
      <c r="I289" s="3">
        <f t="shared" ref="I289" si="168">SUM(I290,I292,I300,I308,I356,I377,I385,I387,I395,I399,I393)</f>
        <v>428.86750408302419</v>
      </c>
      <c r="J289" s="3">
        <f t="shared" ref="J289" si="169">SUM(J290,J292,J300,J308,J356,J377,J385,J387,J395,J399,J393)</f>
        <v>376.3302520129867</v>
      </c>
      <c r="K289" s="3">
        <f t="shared" ref="K289" si="170">SUM(K290,K292,K300,K308,K356,K377,K385,K387,K395,K399,K393)</f>
        <v>375.58561902582665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250.9481760259101</v>
      </c>
      <c r="G290" s="1">
        <f t="shared" ref="G290:K290" si="171">G291</f>
        <v>253.29947142895469</v>
      </c>
      <c r="H290" s="1">
        <f t="shared" si="171"/>
        <v>196.67670278269557</v>
      </c>
      <c r="I290" s="1">
        <f t="shared" si="171"/>
        <v>204.44492387170422</v>
      </c>
      <c r="J290" s="1">
        <f t="shared" si="171"/>
        <v>98.945483473031871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250.9481760259101</v>
      </c>
      <c r="G291" s="1">
        <f>'[1]Electricity and CHPs_IN'!C$14</f>
        <v>253.29947142895469</v>
      </c>
      <c r="H291" s="1">
        <f>'[1]Electricity and CHPs_IN'!D$14</f>
        <v>196.67670278269557</v>
      </c>
      <c r="I291" s="1">
        <f>'[1]Electricity and CHPs_IN'!E$14</f>
        <v>204.44492387170422</v>
      </c>
      <c r="J291" s="1">
        <f>'[1]Electricity and CHPs_IN'!F$14</f>
        <v>98.945483473031871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149.43048248086529</v>
      </c>
      <c r="G292" s="1">
        <f t="shared" ref="G292:K292" si="173">SUM(G293:G295)</f>
        <v>125.60672752811449</v>
      </c>
      <c r="H292" s="1">
        <f t="shared" si="173"/>
        <v>141.06786188347994</v>
      </c>
      <c r="I292" s="1">
        <f t="shared" si="173"/>
        <v>150.49321473072666</v>
      </c>
      <c r="J292" s="1">
        <f t="shared" si="173"/>
        <v>151.75432859913445</v>
      </c>
      <c r="K292" s="1">
        <f t="shared" si="173"/>
        <v>152.54320598830964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66.745680618481003</v>
      </c>
      <c r="G293" s="1">
        <f>'[1]Electricity and CHPs_IN'!C$15</f>
        <v>49.798800582560681</v>
      </c>
      <c r="H293" s="1">
        <f>'[1]Electricity and CHPs_IN'!D$15</f>
        <v>68.535744146604145</v>
      </c>
      <c r="I293" s="1">
        <f>'[1]Electricity and CHPs_IN'!E$15</f>
        <v>70.234430985325048</v>
      </c>
      <c r="J293" s="1">
        <f>'[1]Electricity and CHPs_IN'!F$15</f>
        <v>72.928592609713803</v>
      </c>
      <c r="K293" s="1">
        <f>'[1]Electricity and CHPs_IN'!G$15</f>
        <v>69.178231973605421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66.632401240420037</v>
      </c>
      <c r="G294" s="1">
        <f>'[1]Electricity and CHPs_IN'!C$16</f>
        <v>55.764002542958352</v>
      </c>
      <c r="H294" s="1">
        <f>'[1]Electricity and CHPs_IN'!D$16</f>
        <v>65.54959938821132</v>
      </c>
      <c r="I294" s="1">
        <f>'[1]Electricity and CHPs_IN'!E$16</f>
        <v>64.464842708551828</v>
      </c>
      <c r="J294" s="1">
        <f>'[1]Electricity and CHPs_IN'!F$16</f>
        <v>62.384606731268057</v>
      </c>
      <c r="K294" s="1">
        <f>'[1]Electricity and CHPs_IN'!G$16</f>
        <v>66.134970266737071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16.052400621964249</v>
      </c>
      <c r="G295" s="1">
        <f>'[1]Electricity and CHPs_IN'!C$13</f>
        <v>20.043924402595469</v>
      </c>
      <c r="H295" s="1">
        <f>'[1]Electricity and CHPs_IN'!D$13</f>
        <v>6.9825183486644518</v>
      </c>
      <c r="I295" s="1">
        <f>'[1]Electricity and CHPs_IN'!E$13</f>
        <v>15.793941036849779</v>
      </c>
      <c r="J295" s="1">
        <f>'[1]Electricity and CHPs_IN'!F$13</f>
        <v>16.441129258152586</v>
      </c>
      <c r="K295" s="1">
        <f>'[1]Electricity and CHPs_IN'!G$13</f>
        <v>17.230003747967142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0.14664035566976427</v>
      </c>
      <c r="G296" s="1">
        <f t="shared" ref="G296:K296" si="174">SUM(G297:G299)</f>
        <v>5.5065512646078695E-2</v>
      </c>
      <c r="H296" s="1">
        <f t="shared" si="174"/>
        <v>1.1943749469287531E-2</v>
      </c>
      <c r="I296" s="1">
        <f t="shared" si="174"/>
        <v>7.6669759056047435E-2</v>
      </c>
      <c r="J296" s="1">
        <f t="shared" si="174"/>
        <v>1.1137402745865112E-2</v>
      </c>
      <c r="K296" s="1">
        <f t="shared" si="174"/>
        <v>8.0920395015586792E-4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0.12220947564381238</v>
      </c>
      <c r="G297" s="1">
        <f>'[1]Electricity and CHPs_IN'!C$18</f>
        <v>1.6172116594801063E-3</v>
      </c>
      <c r="H297" s="1">
        <f>'[1]Electricity and CHPs_IN'!D$18</f>
        <v>9.2321608550214266E-3</v>
      </c>
      <c r="I297" s="1">
        <f>'[1]Electricity and CHPs_IN'!E$18</f>
        <v>1.7137873031804912E-3</v>
      </c>
      <c r="J297" s="1">
        <f>'[1]Electricity and CHPs_IN'!F$18</f>
        <v>4.3281484741653168E-3</v>
      </c>
      <c r="K297" s="1">
        <f>'[1]Electricity and CHPs_IN'!G$18</f>
        <v>8.6178129438861438E-6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3.5587397581930418E-3</v>
      </c>
      <c r="G298" s="1">
        <f>IFERROR(G70/SUM(G70,G183),0)*'[1]Electricity and CHPs_IN'!C$28</f>
        <v>3.1250801758235926E-4</v>
      </c>
      <c r="H298" s="1">
        <f>IFERROR(H70/SUM(H70,H183),0)*'[1]Electricity and CHPs_IN'!D$28</f>
        <v>1.4710945624487265E-3</v>
      </c>
      <c r="I298" s="1">
        <f>IFERROR(I70/SUM(I70,I183),0)*'[1]Electricity and CHPs_IN'!E$28</f>
        <v>3.685328755722161E-4</v>
      </c>
      <c r="J298" s="1">
        <f>IFERROR(J70/SUM(J70,J183),0)*'[1]Electricity and CHPs_IN'!F$28</f>
        <v>4.5316269103772293E-4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2.0872140267758865E-2</v>
      </c>
      <c r="G299" s="1">
        <f>IFERROR(G71/SUM(G71,G233),0)*'[1]Electricity and CHPs_IN'!C$41</f>
        <v>5.313579296901623E-2</v>
      </c>
      <c r="H299" s="1">
        <f>IFERROR(H71/SUM(H71,H233),0)*'[1]Electricity and CHPs_IN'!D$41</f>
        <v>1.2404940518173763E-3</v>
      </c>
      <c r="I299" s="1">
        <f>IFERROR(I71/SUM(I71,I233),0)*'[1]Electricity and CHPs_IN'!E$41</f>
        <v>7.4587438877294729E-2</v>
      </c>
      <c r="J299" s="1">
        <f>IFERROR(J71/SUM(J71,J233),0)*'[1]Electricity and CHPs_IN'!F$41</f>
        <v>6.3560915806620726E-3</v>
      </c>
      <c r="K299" s="1">
        <f>IFERROR(K71/SUM(K71,K233),0)*'[1]Electricity and CHPs_IN'!G$41</f>
        <v>8.0058613721198173E-4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0.14664035566976427</v>
      </c>
      <c r="G300" s="1">
        <f t="shared" ref="G300:K300" si="175">G296</f>
        <v>5.5065512646078695E-2</v>
      </c>
      <c r="H300" s="1">
        <f t="shared" si="175"/>
        <v>1.1943749469287531E-2</v>
      </c>
      <c r="I300" s="1">
        <f t="shared" si="175"/>
        <v>7.6669759056047435E-2</v>
      </c>
      <c r="J300" s="1">
        <f t="shared" si="175"/>
        <v>1.1137402745865112E-2</v>
      </c>
      <c r="K300" s="1">
        <f t="shared" si="175"/>
        <v>8.0920395015586792E-4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0.12220947564381238</v>
      </c>
      <c r="G301" s="1">
        <f t="shared" si="176"/>
        <v>1.6172116594801063E-3</v>
      </c>
      <c r="H301" s="1">
        <f t="shared" si="176"/>
        <v>9.2321608550214266E-3</v>
      </c>
      <c r="I301" s="1">
        <f t="shared" si="176"/>
        <v>1.7137873031804912E-3</v>
      </c>
      <c r="J301" s="1">
        <f t="shared" si="176"/>
        <v>4.3281484741653168E-3</v>
      </c>
      <c r="K301" s="1">
        <f t="shared" si="176"/>
        <v>8.6178129438861438E-6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3.5587397581930418E-3</v>
      </c>
      <c r="G302" s="1">
        <f t="shared" si="177"/>
        <v>3.1250801758235926E-4</v>
      </c>
      <c r="H302" s="1">
        <f t="shared" si="177"/>
        <v>1.4710945624487265E-3</v>
      </c>
      <c r="I302" s="1">
        <f t="shared" si="177"/>
        <v>3.685328755722161E-4</v>
      </c>
      <c r="J302" s="1">
        <f t="shared" si="177"/>
        <v>4.5316269103772293E-4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2.0872140267758865E-2</v>
      </c>
      <c r="G303" s="1">
        <f t="shared" si="178"/>
        <v>5.313579296901623E-2</v>
      </c>
      <c r="H303" s="1">
        <f t="shared" si="178"/>
        <v>1.2404940518173763E-3</v>
      </c>
      <c r="I303" s="1">
        <f t="shared" si="178"/>
        <v>7.4587438877294729E-2</v>
      </c>
      <c r="J303" s="1">
        <f t="shared" si="178"/>
        <v>6.3560915806620726E-3</v>
      </c>
      <c r="K303" s="1">
        <f t="shared" si="178"/>
        <v>8.0058613721198173E-4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4.0515480986311863</v>
      </c>
      <c r="G308" s="1">
        <f t="shared" ref="G308:K308" si="179">SUM(G309:G323)</f>
        <v>2.1781493089361952</v>
      </c>
      <c r="H308" s="1">
        <f t="shared" si="179"/>
        <v>2.2330054773397294</v>
      </c>
      <c r="I308" s="1">
        <f t="shared" si="179"/>
        <v>3.8081019519723545</v>
      </c>
      <c r="J308" s="1">
        <f t="shared" si="179"/>
        <v>4.5875497406620305</v>
      </c>
      <c r="K308" s="1">
        <f t="shared" si="179"/>
        <v>6.7152329475196524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1.6953444772722624E-2</v>
      </c>
      <c r="K309" s="1">
        <f>'[1]Electricity and CHPs_IN'!G$21</f>
        <v>2.7469750875713616E-3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1.9486334254402069E-3</v>
      </c>
      <c r="H310" s="1">
        <f>'[1]Electricity and CHPs_IN'!D$22</f>
        <v>1.4666586317122034E-2</v>
      </c>
      <c r="I310" s="1">
        <f>'[1]Electricity and CHPs_IN'!E$22</f>
        <v>7.0911083831731335E-3</v>
      </c>
      <c r="J310" s="1">
        <f>'[1]Electricity and CHPs_IN'!F$22</f>
        <v>0.10636707550074329</v>
      </c>
      <c r="K310" s="1">
        <f>'[1]Electricity and CHPs_IN'!G$22</f>
        <v>1.7673490074160527E-3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1.5687271594892093E-2</v>
      </c>
      <c r="K311" s="1">
        <f>'[1]Electricity and CHPs_IN'!G$23</f>
        <v>2.834365952964657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1.2832814097218939</v>
      </c>
      <c r="G312" s="1">
        <f>IFERROR(G84/SUM(G84+G187),0)*'[1]Electricity and CHPs_IN'!C$24</f>
        <v>8.5569636015553872E-4</v>
      </c>
      <c r="H312" s="1">
        <f>IFERROR(H84/SUM(H84+H187),0)*'[1]Electricity and CHPs_IN'!D$24</f>
        <v>1.0038892177585895E-2</v>
      </c>
      <c r="I312" s="1">
        <f>IFERROR(I84/SUM(I84+I187),0)*'[1]Electricity and CHPs_IN'!E$24</f>
        <v>1.2939906649134818E-2</v>
      </c>
      <c r="J312" s="1">
        <f>IFERROR(J84/SUM(J84+J187),0)*'[1]Electricity and CHPs_IN'!F$24</f>
        <v>1.1480955073815878E-2</v>
      </c>
      <c r="K312" s="1">
        <f>IFERROR(K84/SUM(K84+K187),0)*'[1]Electricity and CHPs_IN'!G$24</f>
        <v>5.7237203978235712E-4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0.11805587956055942</v>
      </c>
      <c r="K313" s="1">
        <f>IFERROR(K85/SUM(K85+K188),0)*'[1]Electricity and CHPs_IN'!G$29</f>
        <v>7.0256224875540077E-2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0.89328166144191179</v>
      </c>
      <c r="G314" s="1">
        <f>G86/SUM(G86,G239)*'[1]Electricity and CHPs_IN'!C$39</f>
        <v>0.12052574341285308</v>
      </c>
      <c r="H314" s="1">
        <f>H86/SUM(H86,H239)*'[1]Electricity and CHPs_IN'!D$39</f>
        <v>6.710462918318115E-2</v>
      </c>
      <c r="I314" s="1">
        <f>I86/SUM(I86,I239)*'[1]Electricity and CHPs_IN'!E$39</f>
        <v>5.5491120346511477E-2</v>
      </c>
      <c r="J314" s="1">
        <f>J86/SUM(J86,J239)*'[1]Electricity and CHPs_IN'!F$39</f>
        <v>4.1060042749323102E-2</v>
      </c>
      <c r="K314" s="1">
        <f>K86/SUM(K86,K239)*'[1]Electricity and CHPs_IN'!G$39</f>
        <v>2.0839135906816561E-2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9.2283184892288476E-3</v>
      </c>
      <c r="K315" s="1">
        <f>IFERROR(K87/SUM(K87,K240),0)*'[1]Electricity and CHPs_IN'!G$40</f>
        <v>8.1292143326742138E-3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1.7379249625967506E-2</v>
      </c>
      <c r="G317" s="1">
        <f>G89/SUM(G89,G242)*'[1]Electricity and CHPs_IN'!C$48</f>
        <v>4.0265323983012333E-3</v>
      </c>
      <c r="H317" s="1">
        <f>H89/SUM(H89,H242)*'[1]Electricity and CHPs_IN'!D$48</f>
        <v>1.3354363568186646E-2</v>
      </c>
      <c r="I317" s="1">
        <f>I89/SUM(I89,I242)*'[1]Electricity and CHPs_IN'!E$48</f>
        <v>1.2005657049544162E-2</v>
      </c>
      <c r="J317" s="1">
        <f>J89/SUM(J89,J242)*'[1]Electricity and CHPs_IN'!F$48</f>
        <v>4.9219003407859944E-2</v>
      </c>
      <c r="K317" s="1">
        <f>K89/SUM(K89,K242)*'[1]Electricity and CHPs_IN'!G$48</f>
        <v>0.10310796298621601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5.7294720746297548E-4</v>
      </c>
      <c r="J318" s="1">
        <f>IFERROR(J90/SUM(J90,J243),0)*'[1]Electricity and CHPs_IN'!F$49</f>
        <v>1.7435836295929107E-3</v>
      </c>
      <c r="K318" s="1">
        <f>IFERROR(K90/SUM(K90,K243),0)*'[1]Electricity and CHPs_IN'!G$49</f>
        <v>1.2068555631488125E-3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2.3789571286869989E-2</v>
      </c>
      <c r="G319" s="1">
        <f>IFERROR(G91/SUM(G91,G244),0)*'[1]Electricity and CHPs_IN'!C$51</f>
        <v>4.8197641274054914E-3</v>
      </c>
      <c r="H319" s="1">
        <f>IFERROR(H91/SUM(H91,H244),0)*'[1]Electricity and CHPs_IN'!D$51</f>
        <v>2.2741556058171707E-2</v>
      </c>
      <c r="I319" s="1">
        <f>IFERROR(I91/SUM(I91,I244),0)*'[1]Electricity and CHPs_IN'!E$51</f>
        <v>0.26842572402243459</v>
      </c>
      <c r="J319" s="1">
        <f>IFERROR(J91/SUM(J91,J244),0)*'[1]Electricity and CHPs_IN'!F$51</f>
        <v>0.81222088810378901</v>
      </c>
      <c r="K319" s="1">
        <f>IFERROR(K91/SUM(K91,K244),0)*'[1]Electricity and CHPs_IN'!G$51</f>
        <v>0.72531984336149014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2.3356696889736718E-3</v>
      </c>
      <c r="J320" s="1">
        <f>IFERROR(J92/SUM(J92,J245),0)*'[1]Electricity and CHPs_IN'!F$52</f>
        <v>9.5691245630041642E-3</v>
      </c>
      <c r="K320" s="1">
        <f>IFERROR(K92/SUM(K92,K245),0)*'[1]Electricity and CHPs_IN'!G$52</f>
        <v>6.5036543370417203E-3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1.064700209280466</v>
      </c>
      <c r="G321" s="1">
        <f>IFERROR(G93/SUM(G93,G246),0)*'[1]Electricity and CHPs_IN'!C$54</f>
        <v>1.2551776873044083</v>
      </c>
      <c r="H321" s="1">
        <f>IFERROR(H93/SUM(H93,H246),0)*'[1]Electricity and CHPs_IN'!D$54</f>
        <v>1.452359699906131</v>
      </c>
      <c r="I321" s="1">
        <f>IFERROR(I93/SUM(I93,I246),0)*'[1]Electricity and CHPs_IN'!E$54</f>
        <v>1.5426140621984008</v>
      </c>
      <c r="J321" s="1">
        <f>IFERROR(J93/SUM(J93,J246),0)*'[1]Electricity and CHPs_IN'!F$54</f>
        <v>1.7292908974134191</v>
      </c>
      <c r="K321" s="1">
        <f>IFERROR(K93/SUM(K93,K246),0)*'[1]Electricity and CHPs_IN'!G$54</f>
        <v>2.9029014351808269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0.76911599727407676</v>
      </c>
      <c r="G322" s="1">
        <f>IFERROR(G94/SUM(G94,G247),0)*'[1]Electricity and CHPs_IN'!C$55</f>
        <v>0.79079525190763145</v>
      </c>
      <c r="H322" s="1">
        <f>IFERROR(H94/SUM(H94,H247),0)*'[1]Electricity and CHPs_IN'!D$55</f>
        <v>0.65273975012935104</v>
      </c>
      <c r="I322" s="1">
        <f>IFERROR(I94/SUM(I94,I247),0)*'[1]Electricity and CHPs_IN'!E$55</f>
        <v>1.9057554628499209</v>
      </c>
      <c r="J322" s="1">
        <f>IFERROR(J94/SUM(J94,J247),0)*'[1]Electricity and CHPs_IN'!F$55</f>
        <v>1.6627461322316579</v>
      </c>
      <c r="K322" s="1">
        <f>IFERROR(K94/SUM(K94,K247),0)*'[1]Electricity and CHPs_IN'!G$55</f>
        <v>3.6332768870577209E-2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8.7029357679800439E-4</v>
      </c>
      <c r="J323" s="1">
        <f>IFERROR(J95/SUM(J95,J248),0)*'[1]Electricity and CHPs_IN'!F$58</f>
        <v>3.9271235714223177E-3</v>
      </c>
      <c r="K323" s="1">
        <f>IFERROR(K95/SUM(K95,K248),0)*'[1]Electricity and CHPs_IN'!G$58</f>
        <v>1.1832030058942157E-3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2.9088245441532425</v>
      </c>
      <c r="G324" s="1">
        <f t="shared" ref="G324:K324" si="180">G308-G340</f>
        <v>0.8555809722973251</v>
      </c>
      <c r="H324" s="1">
        <f t="shared" si="180"/>
        <v>0.70383994983734932</v>
      </c>
      <c r="I324" s="1">
        <f t="shared" si="180"/>
        <v>2.2602896415754596</v>
      </c>
      <c r="J324" s="1">
        <f t="shared" si="180"/>
        <v>2.845246755085407</v>
      </c>
      <c r="K324" s="1">
        <f t="shared" si="180"/>
        <v>1.7921873813594749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1.6876265017441272E-2</v>
      </c>
      <c r="K325" s="1">
        <f t="shared" si="181"/>
        <v>1.291360437286306E-3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1.806354216873553E-3</v>
      </c>
      <c r="H326" s="1">
        <f t="shared" si="182"/>
        <v>1.3223576782372837E-2</v>
      </c>
      <c r="I326" s="1">
        <f t="shared" si="182"/>
        <v>7.0748375650661176E-3</v>
      </c>
      <c r="J326" s="1">
        <f t="shared" si="182"/>
        <v>0.10588284442162073</v>
      </c>
      <c r="K326" s="1">
        <f t="shared" si="182"/>
        <v>8.3083556067926054E-4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1.5615856033101734E-2</v>
      </c>
      <c r="K327" s="1">
        <f t="shared" si="183"/>
        <v>1.3324431200742632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1.2497591440674476</v>
      </c>
      <c r="G328" s="1">
        <f t="shared" si="184"/>
        <v>7.9321780502719641E-4</v>
      </c>
      <c r="H328" s="1">
        <f t="shared" si="184"/>
        <v>9.0511901440415155E-3</v>
      </c>
      <c r="I328" s="1">
        <f t="shared" si="184"/>
        <v>1.2910215540773051E-2</v>
      </c>
      <c r="J328" s="1">
        <f t="shared" si="184"/>
        <v>1.1428688568992094E-2</v>
      </c>
      <c r="K328" s="1">
        <f t="shared" si="184"/>
        <v>2.6907364792932374E-4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0.11751843575393739</v>
      </c>
      <c r="K329" s="1">
        <f t="shared" si="185"/>
        <v>3.3027641818759515E-2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0.86994708733194281</v>
      </c>
      <c r="G330" s="1">
        <f t="shared" si="186"/>
        <v>0.11172557240028078</v>
      </c>
      <c r="H330" s="1">
        <f t="shared" si="186"/>
        <v>6.0502368940516804E-2</v>
      </c>
      <c r="I330" s="1">
        <f t="shared" si="186"/>
        <v>5.5363793858616415E-2</v>
      </c>
      <c r="J330" s="1">
        <f t="shared" si="186"/>
        <v>4.0873118847206569E-2</v>
      </c>
      <c r="K330" s="1">
        <f t="shared" si="186"/>
        <v>9.796534296598821E-3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9.1863070058869501E-3</v>
      </c>
      <c r="K331" s="1">
        <f t="shared" si="187"/>
        <v>3.821565700735015E-3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1.6925263603554171E-2</v>
      </c>
      <c r="G333" s="1">
        <f t="shared" si="189"/>
        <v>3.732535674536284E-3</v>
      </c>
      <c r="H333" s="1">
        <f t="shared" si="189"/>
        <v>1.2040460418351162E-2</v>
      </c>
      <c r="I333" s="1">
        <f t="shared" si="189"/>
        <v>1.1978109612450705E-2</v>
      </c>
      <c r="J333" s="1">
        <f t="shared" si="189"/>
        <v>4.8994936223335742E-2</v>
      </c>
      <c r="K333" s="1">
        <f t="shared" si="189"/>
        <v>4.8471332984420877E-2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5.716325582863144E-4</v>
      </c>
      <c r="J334" s="1">
        <f t="shared" si="190"/>
        <v>1.7356460476059706E-3</v>
      </c>
      <c r="K334" s="1">
        <f t="shared" si="190"/>
        <v>5.6734607271125275E-4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2.3168132900525197E-2</v>
      </c>
      <c r="G335" s="1">
        <f t="shared" si="191"/>
        <v>4.4678496951821561E-3</v>
      </c>
      <c r="H335" s="1">
        <f t="shared" si="191"/>
        <v>2.0504070012174431E-2</v>
      </c>
      <c r="I335" s="1">
        <f t="shared" si="191"/>
        <v>0.26780981098108592</v>
      </c>
      <c r="J335" s="1">
        <f t="shared" si="191"/>
        <v>0.80852329093586062</v>
      </c>
      <c r="K335" s="1">
        <f t="shared" si="191"/>
        <v>0.34097482512075983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2.3303104059654552E-3</v>
      </c>
      <c r="J336" s="1">
        <f t="shared" si="192"/>
        <v>9.5255615761345169E-3</v>
      </c>
      <c r="K336" s="1">
        <f t="shared" si="192"/>
        <v>3.0573855389662312E-3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0.74902491624977241</v>
      </c>
      <c r="G338" s="1">
        <f t="shared" si="194"/>
        <v>0.7330554425054252</v>
      </c>
      <c r="H338" s="1">
        <f t="shared" si="194"/>
        <v>0.58851828353989255</v>
      </c>
      <c r="I338" s="1">
        <f t="shared" si="194"/>
        <v>1.901382634398157</v>
      </c>
      <c r="J338" s="1">
        <f t="shared" si="194"/>
        <v>1.655176559127133</v>
      </c>
      <c r="K338" s="1">
        <f t="shared" si="194"/>
        <v>1.7080133164954305E-2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8.6829665505846554E-4</v>
      </c>
      <c r="J339" s="1">
        <f t="shared" si="195"/>
        <v>3.9092455271507688E-3</v>
      </c>
      <c r="K339" s="1">
        <f t="shared" si="195"/>
        <v>5.5622694141026978E-4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1.1427235544779437</v>
      </c>
      <c r="G340" s="1">
        <f t="shared" ref="G340:K340" si="196">SUM(G341:G355)</f>
        <v>1.3225683366388701</v>
      </c>
      <c r="H340" s="1">
        <f t="shared" si="196"/>
        <v>1.5291655275023801</v>
      </c>
      <c r="I340" s="1">
        <f t="shared" si="196"/>
        <v>1.547812310396895</v>
      </c>
      <c r="J340" s="1">
        <f t="shared" si="196"/>
        <v>1.7423029855766232</v>
      </c>
      <c r="K340" s="1">
        <f t="shared" si="196"/>
        <v>4.9230455661601775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7.7179755281351486E-5</v>
      </c>
      <c r="K341" s="1">
        <f t="shared" si="197"/>
        <v>1.4556146502850557E-3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1.4227920856665389E-4</v>
      </c>
      <c r="H342" s="1">
        <f t="shared" si="198"/>
        <v>1.4430095347491966E-3</v>
      </c>
      <c r="I342" s="1">
        <f t="shared" si="198"/>
        <v>1.6270818107015812E-5</v>
      </c>
      <c r="J342" s="1">
        <f t="shared" si="198"/>
        <v>4.8423107912255736E-4</v>
      </c>
      <c r="K342" s="1">
        <f t="shared" si="198"/>
        <v>9.3651344673679213E-4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7.1415561790359045E-5</v>
      </c>
      <c r="K343" s="1">
        <f t="shared" si="199"/>
        <v>1.5019228328903937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3.352226565444627E-2</v>
      </c>
      <c r="G344" s="1">
        <f t="shared" si="200"/>
        <v>6.2478555128342309E-5</v>
      </c>
      <c r="H344" s="1">
        <f t="shared" si="200"/>
        <v>9.877020335443791E-4</v>
      </c>
      <c r="I344" s="1">
        <f t="shared" si="200"/>
        <v>2.9691108361767568E-5</v>
      </c>
      <c r="J344" s="1">
        <f t="shared" si="200"/>
        <v>5.2266504823783935E-5</v>
      </c>
      <c r="K344" s="1">
        <f t="shared" si="200"/>
        <v>3.0329839185303339E-4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5.3744380662203162E-4</v>
      </c>
      <c r="K345" s="1">
        <f t="shared" si="201"/>
        <v>3.7228583056780562E-2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2.3334574109968975E-2</v>
      </c>
      <c r="G346" s="1">
        <f t="shared" si="202"/>
        <v>8.8001710125722998E-3</v>
      </c>
      <c r="H346" s="1">
        <f t="shared" si="202"/>
        <v>6.6022602426643456E-3</v>
      </c>
      <c r="I346" s="1">
        <f t="shared" si="202"/>
        <v>1.2732648789506168E-4</v>
      </c>
      <c r="J346" s="1">
        <f t="shared" si="202"/>
        <v>1.8692390211653281E-4</v>
      </c>
      <c r="K346" s="1">
        <f t="shared" si="202"/>
        <v>1.104260161021774E-2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4.201148334189754E-5</v>
      </c>
      <c r="K347" s="1">
        <f t="shared" si="203"/>
        <v>4.3076486319391987E-3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4.5398602241333505E-4</v>
      </c>
      <c r="G349" s="1">
        <f t="shared" si="205"/>
        <v>2.9399672376494938E-4</v>
      </c>
      <c r="H349" s="1">
        <f t="shared" si="205"/>
        <v>1.3139031498354842E-3</v>
      </c>
      <c r="I349" s="1">
        <f t="shared" si="205"/>
        <v>2.7547437093456209E-5</v>
      </c>
      <c r="J349" s="1">
        <f t="shared" si="205"/>
        <v>2.2406718452420288E-4</v>
      </c>
      <c r="K349" s="1">
        <f t="shared" si="205"/>
        <v>5.4636630001795132E-2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1.3146491766610844E-6</v>
      </c>
      <c r="J350" s="1">
        <f t="shared" si="206"/>
        <v>7.9375819869401554E-6</v>
      </c>
      <c r="K350" s="1">
        <f t="shared" si="206"/>
        <v>6.3950949043755972E-4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6.2143838634479143E-4</v>
      </c>
      <c r="G351" s="1">
        <f t="shared" si="207"/>
        <v>3.5191443222333529E-4</v>
      </c>
      <c r="H351" s="1">
        <f t="shared" si="207"/>
        <v>2.2374860459972758E-3</v>
      </c>
      <c r="I351" s="1">
        <f t="shared" si="207"/>
        <v>6.159130413486702E-4</v>
      </c>
      <c r="J351" s="1">
        <f t="shared" si="207"/>
        <v>3.6975971679283903E-3</v>
      </c>
      <c r="K351" s="1">
        <f t="shared" si="207"/>
        <v>0.38434501824073031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5.3592830082166074E-6</v>
      </c>
      <c r="J352" s="1">
        <f t="shared" si="208"/>
        <v>4.3562986869647227E-5</v>
      </c>
      <c r="K352" s="1">
        <f t="shared" si="208"/>
        <v>3.4462687980754891E-3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1.064700209280466</v>
      </c>
      <c r="G353" s="1">
        <f t="shared" si="209"/>
        <v>1.2551776873044083</v>
      </c>
      <c r="H353" s="1">
        <f t="shared" si="209"/>
        <v>1.452359699906131</v>
      </c>
      <c r="I353" s="1">
        <f t="shared" si="209"/>
        <v>1.5426140621984008</v>
      </c>
      <c r="J353" s="1">
        <f t="shared" si="209"/>
        <v>1.7292908974134191</v>
      </c>
      <c r="K353" s="1">
        <f t="shared" si="209"/>
        <v>2.9029014351808269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2.0091081024304347E-2</v>
      </c>
      <c r="G354" s="1">
        <f t="shared" si="210"/>
        <v>5.7739809402206244E-2</v>
      </c>
      <c r="H354" s="1">
        <f t="shared" si="210"/>
        <v>6.4221466589458487E-2</v>
      </c>
      <c r="I354" s="1">
        <f t="shared" si="210"/>
        <v>4.3728284517638993E-3</v>
      </c>
      <c r="J354" s="1">
        <f t="shared" si="210"/>
        <v>7.5695731045248849E-3</v>
      </c>
      <c r="K354" s="1">
        <f t="shared" si="210"/>
        <v>1.9252635705622904E-2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1.9969217395388473E-6</v>
      </c>
      <c r="J355" s="1">
        <f t="shared" si="211"/>
        <v>1.7878044271548918E-5</v>
      </c>
      <c r="K355" s="1">
        <f t="shared" si="211"/>
        <v>6.2697606448394597E-4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22.439138368806514</v>
      </c>
      <c r="G356" s="1">
        <f t="shared" ref="G356:K356" si="213">SUM(G357:G362)</f>
        <v>24.494647611374226</v>
      </c>
      <c r="H356" s="1">
        <f t="shared" si="213"/>
        <v>25.033033211557232</v>
      </c>
      <c r="I356" s="1">
        <f t="shared" si="213"/>
        <v>25.070391380175</v>
      </c>
      <c r="J356" s="1">
        <f t="shared" si="213"/>
        <v>26.628161873611376</v>
      </c>
      <c r="K356" s="1">
        <f t="shared" si="213"/>
        <v>32.131018722400675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18.203592220552945</v>
      </c>
      <c r="G357" s="1">
        <f>'[1]Electricity and CHPs_IN'!C$19</f>
        <v>20.429786388184162</v>
      </c>
      <c r="H357" s="1">
        <f>'[1]Electricity and CHPs_IN'!D$19</f>
        <v>20.734857029421764</v>
      </c>
      <c r="I357" s="1">
        <f>'[1]Electricity and CHPs_IN'!E$19</f>
        <v>20.696590732511428</v>
      </c>
      <c r="J357" s="1">
        <f>'[1]Electricity and CHPs_IN'!F$19</f>
        <v>12.252669462747967</v>
      </c>
      <c r="K357" s="1">
        <f>'[1]Electricity and CHPs_IN'!G$19</f>
        <v>13.018159150884559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9.6934514675081633</v>
      </c>
      <c r="K358" s="1">
        <f>'[1]Electricity and CHPs_IN'!G$20</f>
        <v>13.017253092437015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3.8411014483511758</v>
      </c>
      <c r="G359" s="1">
        <f>IFERROR(G131/SUM(G131,G196),0)*'[1]Electricity and CHPs_IN'!C$26</f>
        <v>3.6556688273942837</v>
      </c>
      <c r="H359" s="1">
        <f>IFERROR(H131/SUM(H131,H196),0)*'[1]Electricity and CHPs_IN'!D$26</f>
        <v>3.6645162836952538</v>
      </c>
      <c r="I359" s="1">
        <f>IFERROR(I131/SUM(I131,I196),0)*'[1]Electricity and CHPs_IN'!E$26</f>
        <v>3.6794890200022015</v>
      </c>
      <c r="J359" s="1">
        <f>IFERROR(J131/SUM(J131,J196),0)*'[1]Electricity and CHPs_IN'!F$26</f>
        <v>2.7271409535956197</v>
      </c>
      <c r="K359" s="1">
        <f>IFERROR(K131/SUM(K131,K196),0)*'[1]Electricity and CHPs_IN'!G$26</f>
        <v>2.3384702366676535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1.0835085818860304</v>
      </c>
      <c r="K360" s="1">
        <f>IFERROR(K132/SUM(K132,K197),0)*'[1]Electricity and CHPs_IN'!G$27</f>
        <v>1.3367776348507214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0.39444469990239356</v>
      </c>
      <c r="G361" s="1">
        <f>IFERROR(G133/SUM(G133,G272),0)*'[1]Electricity and CHPs_IN'!C$44</f>
        <v>0.40919239579578015</v>
      </c>
      <c r="H361" s="1">
        <f>IFERROR(H133/SUM(H133,H272),0)*'[1]Electricity and CHPs_IN'!D$44</f>
        <v>0.63365989844021597</v>
      </c>
      <c r="I361" s="1">
        <f>IFERROR(I133/SUM(I133,I272),0)*'[1]Electricity and CHPs_IN'!E$44</f>
        <v>0.69431162766137244</v>
      </c>
      <c r="J361" s="1">
        <f>IFERROR(J133/SUM(J133,J272),0)*'[1]Electricity and CHPs_IN'!F$44</f>
        <v>0.13418718276003966</v>
      </c>
      <c r="K361" s="1">
        <f>IFERROR(K133/SUM(K133,K272),0)*'[1]Electricity and CHPs_IN'!G$44</f>
        <v>2.1251440902730066E-4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0.73720422511355943</v>
      </c>
      <c r="K362" s="1">
        <f>IFERROR(K134/SUM(K134,K273),0)*'[1]Electricity and CHPs_IN'!G$45</f>
        <v>2.4201460931516969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11.022346834452058</v>
      </c>
      <c r="G363" s="1">
        <f t="shared" ref="G363:K363" si="214">SUM(G364:G367)</f>
        <v>12.042727607789224</v>
      </c>
      <c r="H363" s="1">
        <f t="shared" si="214"/>
        <v>12.199686656558509</v>
      </c>
      <c r="I363" s="1">
        <f t="shared" si="214"/>
        <v>12.188039876256815</v>
      </c>
      <c r="J363" s="1">
        <f t="shared" si="214"/>
        <v>12.878385232868888</v>
      </c>
      <c r="K363" s="1">
        <f t="shared" si="214"/>
        <v>14.855330057419975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9.1017961102764708</v>
      </c>
      <c r="G364" s="1">
        <f t="shared" ref="G364:K364" si="215">G357*IFERROR(G136/G129,0)</f>
        <v>10.214893194092083</v>
      </c>
      <c r="H364" s="1">
        <f t="shared" si="215"/>
        <v>10.367428514710882</v>
      </c>
      <c r="I364" s="1">
        <f t="shared" si="215"/>
        <v>10.348295366255714</v>
      </c>
      <c r="J364" s="1">
        <f t="shared" si="215"/>
        <v>6.1263347313739835</v>
      </c>
      <c r="K364" s="1">
        <f t="shared" si="215"/>
        <v>6.5090795754422794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4.8467257337540817</v>
      </c>
      <c r="K365" s="1">
        <f t="shared" si="216"/>
        <v>6.5086265462185073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1.9205507241755884</v>
      </c>
      <c r="G366" s="1">
        <f t="shared" si="217"/>
        <v>1.8278344136971418</v>
      </c>
      <c r="H366" s="1">
        <f t="shared" si="217"/>
        <v>1.8322581418476269</v>
      </c>
      <c r="I366" s="1">
        <f t="shared" si="217"/>
        <v>1.8397445100011007</v>
      </c>
      <c r="J366" s="1">
        <f t="shared" si="217"/>
        <v>1.3635704767978098</v>
      </c>
      <c r="K366" s="1">
        <f t="shared" si="217"/>
        <v>1.1692351183338268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0.54175429094301519</v>
      </c>
      <c r="K367" s="1">
        <f t="shared" si="218"/>
        <v>0.66838881742536072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11.416791534354454</v>
      </c>
      <c r="G370" s="1">
        <f t="shared" ref="G370:K370" si="221">SUM(G371:G376)</f>
        <v>12.451920003585002</v>
      </c>
      <c r="H370" s="1">
        <f t="shared" si="221"/>
        <v>12.833346554998725</v>
      </c>
      <c r="I370" s="1">
        <f t="shared" si="221"/>
        <v>12.882351503918187</v>
      </c>
      <c r="J370" s="1">
        <f t="shared" si="221"/>
        <v>13.749776640742487</v>
      </c>
      <c r="K370" s="1">
        <f t="shared" si="221"/>
        <v>17.275688664980699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9.1017961102764726</v>
      </c>
      <c r="G371" s="1">
        <f t="shared" si="222"/>
        <v>10.214893194092081</v>
      </c>
      <c r="H371" s="1">
        <f t="shared" si="222"/>
        <v>10.367428514710882</v>
      </c>
      <c r="I371" s="1">
        <f t="shared" si="222"/>
        <v>10.348295366255714</v>
      </c>
      <c r="J371" s="1">
        <f t="shared" si="222"/>
        <v>6.1263347313739835</v>
      </c>
      <c r="K371" s="1">
        <f t="shared" si="222"/>
        <v>6.5090795754422794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4.8467257337540817</v>
      </c>
      <c r="K372" s="1">
        <f t="shared" si="223"/>
        <v>6.5086265462185073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1.9205507241755877</v>
      </c>
      <c r="G373" s="1">
        <f t="shared" si="224"/>
        <v>1.8278344136971418</v>
      </c>
      <c r="H373" s="1">
        <f t="shared" si="224"/>
        <v>1.8322581418476269</v>
      </c>
      <c r="I373" s="1">
        <f t="shared" si="224"/>
        <v>1.8397445100011007</v>
      </c>
      <c r="J373" s="1">
        <f t="shared" si="224"/>
        <v>1.3635704767978098</v>
      </c>
      <c r="K373" s="1">
        <f t="shared" si="224"/>
        <v>1.1692351183338268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0.54175429094301519</v>
      </c>
      <c r="K374" s="1">
        <f t="shared" si="225"/>
        <v>0.66838881742536072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0.39444469990239356</v>
      </c>
      <c r="G375" s="1">
        <f t="shared" ref="G375:K375" si="226">G361</f>
        <v>0.40919239579578015</v>
      </c>
      <c r="H375" s="1">
        <f t="shared" si="226"/>
        <v>0.63365989844021597</v>
      </c>
      <c r="I375" s="1">
        <f t="shared" si="226"/>
        <v>0.69431162766137244</v>
      </c>
      <c r="J375" s="1">
        <f t="shared" si="226"/>
        <v>0.13418718276003966</v>
      </c>
      <c r="K375" s="1">
        <f t="shared" si="226"/>
        <v>2.1251440902730066E-4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0.73720422511355943</v>
      </c>
      <c r="K376" s="1">
        <f t="shared" si="227"/>
        <v>2.4201460931516969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0.61806238131800284</v>
      </c>
      <c r="G377" s="1">
        <f t="shared" ref="G377:K377" si="228">SUM(G378:G384)</f>
        <v>0.58006060839828866</v>
      </c>
      <c r="H377" s="1">
        <f t="shared" si="228"/>
        <v>1.4807809025575862</v>
      </c>
      <c r="I377" s="1">
        <f t="shared" si="228"/>
        <v>2.5049309586126136</v>
      </c>
      <c r="J377" s="1">
        <f t="shared" si="228"/>
        <v>4.1486602960492007</v>
      </c>
      <c r="K377" s="1">
        <f t="shared" si="228"/>
        <v>29.401233937333068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0.43705148970346869</v>
      </c>
      <c r="G378" s="1">
        <f>IFERROR(G150/SUM(G150,G205),0)*'[1]Electricity and CHPs_IN'!C$25</f>
        <v>6.47236035407108E-2</v>
      </c>
      <c r="H378" s="1">
        <f>IFERROR(H150/SUM(H150,H205),0)*'[1]Electricity and CHPs_IN'!D$25</f>
        <v>0.35038525425172606</v>
      </c>
      <c r="I378" s="1">
        <f>IFERROR(I150/SUM(I150,I205),0)*'[1]Electricity and CHPs_IN'!E$25</f>
        <v>1.687837682805893E-3</v>
      </c>
      <c r="J378" s="1">
        <f>IFERROR(J150/SUM(J150,J205),0)*'[1]Electricity and CHPs_IN'!F$25</f>
        <v>0.52669689452250346</v>
      </c>
      <c r="K378" s="1">
        <f>IFERROR(K150/SUM(K150,K205),0)*'[1]Electricity and CHPs_IN'!G$25</f>
        <v>2.099687620091542E-4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7.300001757807797E-3</v>
      </c>
      <c r="K379" s="1">
        <f>'[1]Electricity and CHPs_IN'!G$31</f>
        <v>23.988772818839696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0.18101089161453418</v>
      </c>
      <c r="G380" s="1">
        <f>IFERROR(G152/SUM(G152,G281),0)*'[1]Electricity and CHPs_IN'!C$42</f>
        <v>0.51533700485757783</v>
      </c>
      <c r="H380" s="1">
        <f>IFERROR(H152/SUM(H152,H281),0)*'[1]Electricity and CHPs_IN'!D$42</f>
        <v>1.1303956483058601</v>
      </c>
      <c r="I380" s="1">
        <f>IFERROR(I152/SUM(I152,I281),0)*'[1]Electricity and CHPs_IN'!E$42</f>
        <v>2.4986309876195856</v>
      </c>
      <c r="J380" s="1">
        <f>IFERROR(J152/SUM(J152,J281),0)*'[1]Electricity and CHPs_IN'!F$42</f>
        <v>3.4496039206864508</v>
      </c>
      <c r="K380" s="1">
        <f>IFERROR(K152/SUM(K152,K281),0)*'[1]Electricity and CHPs_IN'!G$42</f>
        <v>3.940005279049733E-4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0.1580155788599443</v>
      </c>
      <c r="K381" s="1">
        <f>IFERROR(K153/SUM(K153,K282),0)*'[1]Electricity and CHPs_IN'!G$43</f>
        <v>5.4103698613209614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8.9736136314116086E-4</v>
      </c>
      <c r="J382" s="1">
        <f>IFERROR(J154/SUM(J283,J154),0)*'[1]Electricity and CHPs_IN'!F$50</f>
        <v>1.4832038396896249E-3</v>
      </c>
      <c r="K382" s="1">
        <f>IFERROR(K154/SUM(K283,K154),0)*'[1]Electricity and CHPs_IN'!G$50</f>
        <v>3.8599239627459104E-4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1.7873611871752884E-3</v>
      </c>
      <c r="J383" s="1">
        <f>IFERROR(J155/SUM(J284,J155),0)*'[1]Electricity and CHPs_IN'!F$53</f>
        <v>2.7623110978340255E-3</v>
      </c>
      <c r="K383" s="1">
        <f>IFERROR(K155/SUM(K284,K155),0)*'[1]Electricity and CHPs_IN'!G$53</f>
        <v>6.0993625924033617E-4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1.9274107599053149E-3</v>
      </c>
      <c r="J384" s="1">
        <f>IFERROR(J156/SUM(J285,J156),0)*'[1]Electricity and CHPs_IN'!F$56</f>
        <v>2.7983852849701625E-3</v>
      </c>
      <c r="K384" s="1">
        <f>IFERROR(K156/SUM(K285,K156),0)*'[1]Electricity and CHPs_IN'!G$56</f>
        <v>4.9135922698108824E-4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0.54529212802071581</v>
      </c>
      <c r="H385" s="1">
        <f t="shared" si="229"/>
        <v>1.9634173349323589</v>
      </c>
      <c r="I385" s="1">
        <f t="shared" si="229"/>
        <v>5.5058983773595358</v>
      </c>
      <c r="J385" s="1">
        <f t="shared" si="229"/>
        <v>15.482568736243001</v>
      </c>
      <c r="K385" s="1">
        <f t="shared" si="229"/>
        <v>25.952138797524817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0.54529212802071581</v>
      </c>
      <c r="H386" s="1">
        <f>'[1]Electricity and CHPs_IN'!D$33</f>
        <v>1.9634173349323589</v>
      </c>
      <c r="I386" s="1">
        <f>'[1]Electricity and CHPs_IN'!E$33</f>
        <v>5.5058983773595358</v>
      </c>
      <c r="J386" s="1">
        <f>'[1]Electricity and CHPs_IN'!F$33</f>
        <v>15.482568736243001</v>
      </c>
      <c r="K386" s="1">
        <f>'[1]Electricity and CHPs_IN'!G$33</f>
        <v>25.952138797524817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12.822583399278651</v>
      </c>
      <c r="H387" s="1">
        <f t="shared" si="230"/>
        <v>28.800004632329156</v>
      </c>
      <c r="I387" s="1">
        <f t="shared" si="230"/>
        <v>36.924112337595069</v>
      </c>
      <c r="J387" s="1">
        <f t="shared" si="230"/>
        <v>73.714275628763858</v>
      </c>
      <c r="K387" s="1">
        <f t="shared" si="230"/>
        <v>124.85607712666619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0.14080513077976203</v>
      </c>
      <c r="I388" s="1">
        <f>'[1]Electricity and CHPs_IN'!E34</f>
        <v>0.15585243650497085</v>
      </c>
      <c r="J388" s="1">
        <f>'[1]Electricity and CHPs_IN'!F34</f>
        <v>1.7391184478447754</v>
      </c>
      <c r="K388" s="1">
        <f>'[1]Electricity and CHPs_IN'!G34</f>
        <v>11.178377285956152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4.849835809300485</v>
      </c>
      <c r="H389" s="1">
        <f>'[1]Electricity and CHPs_IN'!D35</f>
        <v>9.5945028810290776</v>
      </c>
      <c r="I389" s="1">
        <f>'[1]Electricity and CHPs_IN'!E35</f>
        <v>12.306499528470079</v>
      </c>
      <c r="J389" s="1">
        <f>'[1]Electricity and CHPs_IN'!F35</f>
        <v>39.100473441056387</v>
      </c>
      <c r="K389" s="1">
        <f>'[1]Electricity and CHPs_IN'!G35</f>
        <v>62.600437105353933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3.3906866917141087</v>
      </c>
      <c r="H390" s="1">
        <f>'[1]Electricity and CHPs_IN'!D36</f>
        <v>8.0481943261564162</v>
      </c>
      <c r="I390" s="1">
        <f>'[1]Electricity and CHPs_IN'!E36</f>
        <v>10.326573179285852</v>
      </c>
      <c r="J390" s="1">
        <f>'[1]Electricity and CHPs_IN'!F36</f>
        <v>13.878061720387596</v>
      </c>
      <c r="K390" s="1">
        <f>'[1]Electricity and CHPs_IN'!G36</f>
        <v>18.650971140806735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1.2876057815101507</v>
      </c>
      <c r="H391" s="1">
        <f>'[1]Electricity and CHPs_IN'!D37</f>
        <v>4.1841028848627273</v>
      </c>
      <c r="I391" s="1">
        <f>'[1]Electricity and CHPs_IN'!E37</f>
        <v>5.3685906540793837</v>
      </c>
      <c r="J391" s="1">
        <f>'[1]Electricity and CHPs_IN'!F37</f>
        <v>7.2150366871517129</v>
      </c>
      <c r="K391" s="1">
        <f>'[1]Electricity and CHPs_IN'!G37</f>
        <v>16.592809630955749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3.2944551167539071</v>
      </c>
      <c r="H392" s="1">
        <f>'[1]Electricity and CHPs_IN'!D38</f>
        <v>6.8323994095011695</v>
      </c>
      <c r="I392" s="1">
        <f>'[1]Electricity and CHPs_IN'!E38</f>
        <v>8.7665965392547847</v>
      </c>
      <c r="J392" s="1">
        <f>'[1]Electricity and CHPs_IN'!F38</f>
        <v>11.781585332323386</v>
      </c>
      <c r="K392" s="1">
        <f>'[1]Electricity and CHPs_IN'!G38</f>
        <v>15.833481963593627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5.3405460649018415E-3</v>
      </c>
      <c r="J394" s="1">
        <f>'[1]Electricity and CHPs_IN'!F$32</f>
        <v>5.2770688326680866E-3</v>
      </c>
      <c r="K394" s="1">
        <f>'[1]Electricity and CHPs_IN'!G$32</f>
        <v>7.8626262720239462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1.6673426162346701E-3</v>
      </c>
      <c r="J395" s="1">
        <f t="shared" ref="J395" si="235">SUM(J396:J398)</f>
        <v>0.48814444206498164</v>
      </c>
      <c r="K395" s="1">
        <f t="shared" ref="K395" si="236">SUM(K396:K398)</f>
        <v>0.32244152525473285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1.3289921064835897E-2</v>
      </c>
      <c r="K396" s="1">
        <f>IFERROR(K168/SUM(K168,K207),0)*'[1]Electricity and CHPs_IN'!G$30</f>
        <v>1.7080920907028931E-2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9.6799709980452538E-4</v>
      </c>
      <c r="J397" s="1">
        <f>IFERROR(J169/SUM(J169,J287),0)*'[1]Electricity and CHPs_IN'!F$46</f>
        <v>0.47315327531372037</v>
      </c>
      <c r="K397" s="1">
        <f>IFERROR(K169/SUM(K169,K287),0)*'[1]Electricity and CHPs_IN'!G$46</f>
        <v>0.30392164680951539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6.9934551643014472E-4</v>
      </c>
      <c r="J398" s="1">
        <f>IFERROR(J170/SUM(J170,J288),0)*'[1]Electricity and CHPs_IN'!F$57</f>
        <v>1.701245686425393E-3</v>
      </c>
      <c r="K398" s="1">
        <f>IFERROR(K170/SUM(K170,K288),0)*'[1]Electricity and CHPs_IN'!G$57</f>
        <v>1.4389575381885359E-3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0.15026118439301386</v>
      </c>
      <c r="G399" s="1">
        <f t="shared" ref="G399:K399" si="237">SUM(G400:G406)</f>
        <v>2.8857045537626986E-2</v>
      </c>
      <c r="H399" s="1">
        <f t="shared" si="237"/>
        <v>0.1501278434220161</v>
      </c>
      <c r="I399" s="1">
        <f t="shared" si="237"/>
        <v>3.7593373206460182E-2</v>
      </c>
      <c r="J399" s="1">
        <f t="shared" si="237"/>
        <v>0.5699418206800182</v>
      </c>
      <c r="K399" s="1">
        <f t="shared" si="237"/>
        <v>3.6634607768676721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0.13504341318299798</v>
      </c>
      <c r="G400" s="1">
        <f>'[1]Electricity and CHPs_IN'!C63</f>
        <v>1.4852722502016155E-2</v>
      </c>
      <c r="H400" s="1">
        <f>'[1]Electricity and CHPs_IN'!D63</f>
        <v>0.1348637884787276</v>
      </c>
      <c r="I400" s="1">
        <f>'[1]Electricity and CHPs_IN'!E63</f>
        <v>2.0594102726892551E-3</v>
      </c>
      <c r="J400" s="1">
        <f>'[1]Electricity and CHPs_IN'!F63</f>
        <v>1.123855461254321E-2</v>
      </c>
      <c r="K400" s="1">
        <f>'[1]Electricity and CHPs_IN'!G63</f>
        <v>0.10654889216619857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3.6577151858706329E-3</v>
      </c>
      <c r="G401" s="1">
        <f>'[1]Electricity and CHPs_IN'!C64</f>
        <v>3.0857784017925766E-3</v>
      </c>
      <c r="H401" s="1">
        <f>'[1]Electricity and CHPs_IN'!D64</f>
        <v>3.652194942127518E-3</v>
      </c>
      <c r="I401" s="1">
        <f>'[1]Electricity and CHPs_IN'!E64</f>
        <v>1.9747792321364427E-3</v>
      </c>
      <c r="J401" s="1">
        <f>'[1]Electricity and CHPs_IN'!F64</f>
        <v>9.7980110353026117E-2</v>
      </c>
      <c r="K401" s="1">
        <f>'[1]Electricity and CHPs_IN'!G64</f>
        <v>3.0123316716276993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3.2665559701810739E-3</v>
      </c>
      <c r="G402" s="1">
        <f>'[1]Electricity and CHPs_IN'!C65</f>
        <v>2.630568398370471E-3</v>
      </c>
      <c r="H402" s="1">
        <f>'[1]Electricity and CHPs_IN'!D65</f>
        <v>3.2446618561232598E-3</v>
      </c>
      <c r="I402" s="1">
        <f>'[1]Electricity and CHPs_IN'!E65</f>
        <v>1.8123710721986493E-3</v>
      </c>
      <c r="J402" s="1">
        <f>'[1]Electricity and CHPs_IN'!F65</f>
        <v>6.3696130190888179E-3</v>
      </c>
      <c r="K402" s="1">
        <f>'[1]Electricity and CHPs_IN'!G65</f>
        <v>2.1883886140933988E-2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1.232979057719885E-3</v>
      </c>
      <c r="G403" s="1">
        <f>'[1]Electricity and CHPs_IN'!C66</f>
        <v>1.2320049182232861E-3</v>
      </c>
      <c r="H403" s="1">
        <f>'[1]Electricity and CHPs_IN'!D66</f>
        <v>1.2423669026168447E-3</v>
      </c>
      <c r="I403" s="1">
        <f>'[1]Electricity and CHPs_IN'!E66</f>
        <v>2.1693323406651462E-3</v>
      </c>
      <c r="J403" s="1">
        <f>'[1]Electricity and CHPs_IN'!F66</f>
        <v>4.0539095259942521E-3</v>
      </c>
      <c r="K403" s="1">
        <f>'[1]Electricity and CHPs_IN'!G66</f>
        <v>2.9101621357886529E-3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2.9115863894285032E-3</v>
      </c>
      <c r="G404" s="1">
        <f>'[1]Electricity and CHPs_IN'!C67</f>
        <v>2.9097838779731174E-3</v>
      </c>
      <c r="H404" s="1">
        <f>'[1]Electricity and CHPs_IN'!D67</f>
        <v>2.9389727701852088E-3</v>
      </c>
      <c r="I404" s="1">
        <f>'[1]Electricity and CHPs_IN'!E67</f>
        <v>1.3677965721367081E-2</v>
      </c>
      <c r="J404" s="1">
        <f>'[1]Electricity and CHPs_IN'!F67</f>
        <v>0.22338334073441449</v>
      </c>
      <c r="K404" s="1">
        <f>'[1]Electricity and CHPs_IN'!G67</f>
        <v>0.25862922861348692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2.911609035855257E-3</v>
      </c>
      <c r="G405" s="1">
        <f>'[1]Electricity and CHPs_IN'!C68</f>
        <v>2.9098034059367112E-3</v>
      </c>
      <c r="H405" s="1">
        <f>'[1]Electricity and CHPs_IN'!D68</f>
        <v>2.9389746806274151E-3</v>
      </c>
      <c r="I405" s="1">
        <f>'[1]Electricity and CHPs_IN'!E68</f>
        <v>1.3674656989523366E-2</v>
      </c>
      <c r="J405" s="1">
        <f>'[1]Electricity and CHPs_IN'!F68</f>
        <v>0.22338036432020825</v>
      </c>
      <c r="K405" s="1">
        <f>'[1]Electricity and CHPs_IN'!G68</f>
        <v>0.25875023042949674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1.2373255709605534E-3</v>
      </c>
      <c r="G406" s="1">
        <f>'[1]Electricity and CHPs_IN'!C69</f>
        <v>1.2363840333146686E-3</v>
      </c>
      <c r="H406" s="1">
        <f>'[1]Electricity and CHPs_IN'!D69</f>
        <v>1.2468837916082417E-3</v>
      </c>
      <c r="I406" s="1">
        <f>'[1]Electricity and CHPs_IN'!E69</f>
        <v>2.2248575778802413E-3</v>
      </c>
      <c r="J406" s="1">
        <f>'[1]Electricity and CHPs_IN'!F69</f>
        <v>3.5359281147431085E-3</v>
      </c>
      <c r="K406" s="1">
        <f>'[1]Electricity and CHPs_IN'!G69</f>
        <v>2.4067057540679625E-3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55.761470726596343</v>
      </c>
      <c r="G407" s="3">
        <f t="shared" ref="G407:K407" si="239">G408+G461</f>
        <v>53.536756427923308</v>
      </c>
      <c r="H407" s="3">
        <f t="shared" si="239"/>
        <v>55.54390709543538</v>
      </c>
      <c r="I407" s="3">
        <f t="shared" si="239"/>
        <v>56.494032924743252</v>
      </c>
      <c r="J407" s="3">
        <f t="shared" si="239"/>
        <v>59.109766077339771</v>
      </c>
      <c r="K407" s="3">
        <f t="shared" si="239"/>
        <v>63.11370906287712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47.83368113062788</v>
      </c>
      <c r="G408" s="1">
        <f t="shared" si="240"/>
        <v>44.898225052682619</v>
      </c>
      <c r="H408" s="1">
        <f t="shared" si="240"/>
        <v>44.441514653124656</v>
      </c>
      <c r="I408" s="1">
        <f t="shared" si="240"/>
        <v>40.895139193596066</v>
      </c>
      <c r="J408" s="1">
        <f t="shared" si="240"/>
        <v>40.063672638449511</v>
      </c>
      <c r="K408" s="1">
        <f t="shared" si="240"/>
        <v>36.402879931920616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39.555580947813766</v>
      </c>
      <c r="G409" s="1">
        <f t="shared" ref="G409:K409" si="241">SUM(G410,G416,G425,G434,G436)</f>
        <v>34.0235420368438</v>
      </c>
      <c r="H409" s="1">
        <f t="shared" si="241"/>
        <v>34.933022176950601</v>
      </c>
      <c r="I409" s="1">
        <f t="shared" si="241"/>
        <v>33.560965308280601</v>
      </c>
      <c r="J409" s="1">
        <f t="shared" si="241"/>
        <v>34.013864980189595</v>
      </c>
      <c r="K409" s="1">
        <f t="shared" si="241"/>
        <v>29.166879505419466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1.8302090184992775E-2</v>
      </c>
      <c r="G410" s="1">
        <f t="shared" ref="G410:K410" si="242">G411</f>
        <v>1.6071840904235612E-3</v>
      </c>
      <c r="H410" s="1">
        <f t="shared" si="242"/>
        <v>7.5656291783077383E-3</v>
      </c>
      <c r="I410" s="1">
        <f t="shared" si="242"/>
        <v>1.8953119315142542E-3</v>
      </c>
      <c r="J410" s="1">
        <f t="shared" si="242"/>
        <v>2.3305509824797181E-3</v>
      </c>
      <c r="K410" s="1">
        <f t="shared" si="242"/>
        <v>7.82252123099368E-6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1.8302090184992775E-2</v>
      </c>
      <c r="G411" s="1">
        <f>'[1]Electricity and CHPs_IN'!C$28-G298</f>
        <v>1.6071840904235612E-3</v>
      </c>
      <c r="H411" s="1">
        <f>'[1]Electricity and CHPs_IN'!D$28-H298</f>
        <v>7.5656291783077383E-3</v>
      </c>
      <c r="I411" s="1">
        <f>'[1]Electricity and CHPs_IN'!E$28-I298</f>
        <v>1.8953119315142542E-3</v>
      </c>
      <c r="J411" s="1">
        <f>'[1]Electricity and CHPs_IN'!F$28-J298</f>
        <v>2.3305509824797181E-3</v>
      </c>
      <c r="K411" s="1">
        <f>'[1]Electricity and CHPs_IN'!G$28-K298</f>
        <v>7.82252123099368E-6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1.8302090184992775E-2</v>
      </c>
      <c r="G412" s="1">
        <f t="shared" ref="G412:K412" si="243">G413</f>
        <v>1.6071840904235612E-3</v>
      </c>
      <c r="H412" s="1">
        <f t="shared" si="243"/>
        <v>7.5656291783077383E-3</v>
      </c>
      <c r="I412" s="1">
        <f t="shared" si="243"/>
        <v>1.8953119315142542E-3</v>
      </c>
      <c r="J412" s="1">
        <f t="shared" si="243"/>
        <v>2.3305509824797181E-3</v>
      </c>
      <c r="K412" s="1">
        <f t="shared" si="243"/>
        <v>7.82252123099368E-6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1.8302090184992775E-2</v>
      </c>
      <c r="G413" s="1">
        <f t="shared" ref="G413:K413" si="244">G411-G415</f>
        <v>1.6071840904235612E-3</v>
      </c>
      <c r="H413" s="1">
        <f t="shared" si="244"/>
        <v>7.5656291783077383E-3</v>
      </c>
      <c r="I413" s="1">
        <f t="shared" si="244"/>
        <v>1.8953119315142542E-3</v>
      </c>
      <c r="J413" s="1">
        <f t="shared" si="244"/>
        <v>2.3305509824797181E-3</v>
      </c>
      <c r="K413" s="1">
        <f t="shared" si="244"/>
        <v>7.82252123099368E-6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2.3962210169146672</v>
      </c>
      <c r="G416" s="1">
        <f t="shared" ref="G416:K416" si="247">SUM(G417:G418)</f>
        <v>1.6442675896582376E-3</v>
      </c>
      <c r="H416" s="1">
        <f t="shared" si="247"/>
        <v>2.010786366065051E-2</v>
      </c>
      <c r="I416" s="1">
        <f t="shared" si="247"/>
        <v>2.7674989806798993E-2</v>
      </c>
      <c r="J416" s="1">
        <f t="shared" si="247"/>
        <v>0.17481190126461635</v>
      </c>
      <c r="K416" s="1">
        <f t="shared" si="247"/>
        <v>9.4287602490886482E-2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2.3962210169146672</v>
      </c>
      <c r="G417" s="1">
        <f>'[1]Electricity and CHPs_IN'!C$24-G312</f>
        <v>1.6442675896582376E-3</v>
      </c>
      <c r="H417" s="1">
        <f>'[1]Electricity and CHPs_IN'!D$24-H312</f>
        <v>2.010786366065051E-2</v>
      </c>
      <c r="I417" s="1">
        <f>'[1]Electricity and CHPs_IN'!E$24-I312</f>
        <v>2.7674989806798993E-2</v>
      </c>
      <c r="J417" s="1">
        <f>'[1]Electricity and CHPs_IN'!F$24-J312</f>
        <v>2.4290654824902919E-2</v>
      </c>
      <c r="K417" s="1">
        <f>'[1]Electricity and CHPs_IN'!G$24-K312</f>
        <v>1.1981045307958569E-3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0.15052124643971343</v>
      </c>
      <c r="K418" s="1">
        <f>'[1]Electricity and CHPs_IN'!G$29-K313</f>
        <v>9.3089497960090625E-2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2.3336262057631609</v>
      </c>
      <c r="G419" s="1">
        <f t="shared" ref="G419:K419" si="248">SUM(G420:G421)</f>
        <v>1.5242116118257092E-3</v>
      </c>
      <c r="H419" s="1">
        <f t="shared" si="248"/>
        <v>1.8129500164307668E-2</v>
      </c>
      <c r="I419" s="1">
        <f t="shared" si="248"/>
        <v>2.7611488489243552E-2</v>
      </c>
      <c r="J419" s="1">
        <f t="shared" si="248"/>
        <v>0.17401607835424368</v>
      </c>
      <c r="K419" s="1">
        <f t="shared" si="248"/>
        <v>4.4324857598529444E-2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2.3336262057631609</v>
      </c>
      <c r="G420" s="1">
        <f t="shared" ref="G420:K420" si="249">G417-G423</f>
        <v>1.5242116118257092E-3</v>
      </c>
      <c r="H420" s="1">
        <f t="shared" si="249"/>
        <v>1.8129500164307668E-2</v>
      </c>
      <c r="I420" s="1">
        <f t="shared" si="249"/>
        <v>2.7611488489243552E-2</v>
      </c>
      <c r="J420" s="1">
        <f t="shared" si="249"/>
        <v>2.4180072767973338E-2</v>
      </c>
      <c r="K420" s="1">
        <f t="shared" si="249"/>
        <v>5.6323218867307954E-4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0.14983600558627033</v>
      </c>
      <c r="K421" s="1">
        <f t="shared" si="250"/>
        <v>4.3761625409856363E-2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6.2594811151506405E-2</v>
      </c>
      <c r="G422" s="1">
        <f t="shared" ref="G422:K422" si="251">SUM(G423:G424)</f>
        <v>1.2005597783252856E-4</v>
      </c>
      <c r="H422" s="1">
        <f t="shared" si="251"/>
        <v>1.9783634963428413E-3</v>
      </c>
      <c r="I422" s="1">
        <f t="shared" si="251"/>
        <v>6.3501317555441714E-5</v>
      </c>
      <c r="J422" s="1">
        <f t="shared" si="251"/>
        <v>7.9582291037267119E-4</v>
      </c>
      <c r="K422" s="1">
        <f t="shared" si="251"/>
        <v>4.9962744892357039E-2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6.2594811151506405E-2</v>
      </c>
      <c r="G423" s="1">
        <f t="shared" ref="G423:K423" si="252">IFERROR(G344/G312,0)*G417</f>
        <v>1.2005597783252856E-4</v>
      </c>
      <c r="H423" s="1">
        <f t="shared" si="252"/>
        <v>1.9783634963428413E-3</v>
      </c>
      <c r="I423" s="1">
        <f t="shared" si="252"/>
        <v>6.3501317555441714E-5</v>
      </c>
      <c r="J423" s="1">
        <f t="shared" si="252"/>
        <v>1.1058205692958009E-4</v>
      </c>
      <c r="K423" s="1">
        <f t="shared" si="252"/>
        <v>6.3487234212277735E-4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6.8524085344309109E-4</v>
      </c>
      <c r="K424" s="1">
        <f t="shared" si="253"/>
        <v>4.9327872550234263E-2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35.838150464372525</v>
      </c>
      <c r="G425" s="1">
        <f t="shared" ref="G425:K425" si="254">SUM(G426:G427)</f>
        <v>33.784056953005667</v>
      </c>
      <c r="H425" s="1">
        <f t="shared" si="254"/>
        <v>33.829821659015572</v>
      </c>
      <c r="I425" s="1">
        <f t="shared" si="254"/>
        <v>33.526925066332858</v>
      </c>
      <c r="J425" s="1">
        <f t="shared" si="254"/>
        <v>32.443086768179569</v>
      </c>
      <c r="K425" s="1">
        <f t="shared" si="254"/>
        <v>29.050406038719103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35.838150464372525</v>
      </c>
      <c r="G426" s="1">
        <f>'[1]Electricity and CHPs_IN'!C$26-G359</f>
        <v>33.784056953005667</v>
      </c>
      <c r="H426" s="1">
        <f>'[1]Electricity and CHPs_IN'!D$26-H359</f>
        <v>33.829821659015572</v>
      </c>
      <c r="I426" s="1">
        <f>'[1]Electricity and CHPs_IN'!E$26-I359</f>
        <v>33.526925066332858</v>
      </c>
      <c r="J426" s="1">
        <f>'[1]Electricity and CHPs_IN'!F$26-J359</f>
        <v>22.276883769989144</v>
      </c>
      <c r="K426" s="1">
        <f>'[1]Electricity and CHPs_IN'!G$26-K359</f>
        <v>17.206556193941715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10.166202998190428</v>
      </c>
      <c r="K427" s="1">
        <f>'[1]Electricity and CHPs_IN'!G$27-K360</f>
        <v>11.843849844777386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17.919075232186266</v>
      </c>
      <c r="G428" s="1">
        <f t="shared" ref="G428:K428" si="255">SUM(G429:G430)</f>
        <v>16.892028476502833</v>
      </c>
      <c r="H428" s="1">
        <f t="shared" si="255"/>
        <v>16.914910829507786</v>
      </c>
      <c r="I428" s="1">
        <f t="shared" si="255"/>
        <v>16.763462533166429</v>
      </c>
      <c r="J428" s="1">
        <f t="shared" si="255"/>
        <v>16.221543384089784</v>
      </c>
      <c r="K428" s="1">
        <f t="shared" si="255"/>
        <v>14.525203019359552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17.919075232186266</v>
      </c>
      <c r="G429" s="1">
        <f t="shared" ref="G429:K429" si="256">IFERROR(G366/G359,0)*G426</f>
        <v>16.892028476502833</v>
      </c>
      <c r="H429" s="1">
        <f t="shared" si="256"/>
        <v>16.914910829507786</v>
      </c>
      <c r="I429" s="1">
        <f t="shared" si="256"/>
        <v>16.763462533166429</v>
      </c>
      <c r="J429" s="1">
        <f t="shared" si="256"/>
        <v>11.138441884994572</v>
      </c>
      <c r="K429" s="1">
        <f t="shared" si="256"/>
        <v>8.6032780969708575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5.0831014990952141</v>
      </c>
      <c r="K430" s="1">
        <f t="shared" si="257"/>
        <v>5.9219249223886932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17.919075232186259</v>
      </c>
      <c r="G431" s="1">
        <f t="shared" ref="G431:K431" si="258">SUM(G432:G433)</f>
        <v>16.892028476502833</v>
      </c>
      <c r="H431" s="1">
        <f t="shared" si="258"/>
        <v>16.914910829507786</v>
      </c>
      <c r="I431" s="1">
        <f t="shared" si="258"/>
        <v>16.763462533166429</v>
      </c>
      <c r="J431" s="1">
        <f t="shared" si="258"/>
        <v>16.221543384089784</v>
      </c>
      <c r="K431" s="1">
        <f t="shared" si="258"/>
        <v>14.525203019359552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17.919075232186259</v>
      </c>
      <c r="G432" s="1">
        <f t="shared" ref="G432:K432" si="259">G426-G429</f>
        <v>16.892028476502833</v>
      </c>
      <c r="H432" s="1">
        <f t="shared" si="259"/>
        <v>16.914910829507786</v>
      </c>
      <c r="I432" s="1">
        <f t="shared" si="259"/>
        <v>16.763462533166429</v>
      </c>
      <c r="J432" s="1">
        <f t="shared" si="259"/>
        <v>11.138441884994572</v>
      </c>
      <c r="K432" s="1">
        <f t="shared" si="259"/>
        <v>8.6032780969708575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5.0831014990952141</v>
      </c>
      <c r="K433" s="1">
        <f t="shared" si="260"/>
        <v>5.9219249223886932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1.3029073763415784</v>
      </c>
      <c r="G434" s="1">
        <f t="shared" ref="G434:K434" si="261">G435</f>
        <v>0.23623363215805718</v>
      </c>
      <c r="H434" s="1">
        <f t="shared" si="261"/>
        <v>1.0755270250960698</v>
      </c>
      <c r="I434" s="1">
        <f t="shared" si="261"/>
        <v>4.4699402094336375E-3</v>
      </c>
      <c r="J434" s="1">
        <f t="shared" si="261"/>
        <v>1.3774979984699136</v>
      </c>
      <c r="K434" s="1">
        <f t="shared" si="261"/>
        <v>6.235462579472624E-4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1.3029073763415784</v>
      </c>
      <c r="G435" s="1">
        <f>'[1]Electricity and CHPs_IN'!C$25-G378</f>
        <v>0.23623363215805718</v>
      </c>
      <c r="H435" s="1">
        <f>'[1]Electricity and CHPs_IN'!D$25-H378</f>
        <v>1.0755270250960698</v>
      </c>
      <c r="I435" s="1">
        <f>'[1]Electricity and CHPs_IN'!E$25-I378</f>
        <v>4.4699402094336375E-3</v>
      </c>
      <c r="J435" s="1">
        <f>'[1]Electricity and CHPs_IN'!F$25-J378</f>
        <v>1.3774979984699136</v>
      </c>
      <c r="K435" s="1">
        <f>'[1]Electricity and CHPs_IN'!G$25-K378</f>
        <v>6.235462579472624E-4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1.6137761293014946E-2</v>
      </c>
      <c r="K436" s="1">
        <f t="shared" si="262"/>
        <v>2.155449543029838E-2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1.6137761293014946E-2</v>
      </c>
      <c r="K437" s="1">
        <f>'[1]Electricity and CHPs_IN'!G$30-K396</f>
        <v>2.155449543029838E-2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8.2781001828141108</v>
      </c>
      <c r="G438" s="1">
        <f t="shared" ref="G438:K438" si="263">SUM(G439,G445,G447,G453,G455,G457,G459)</f>
        <v>10.874683015838817</v>
      </c>
      <c r="H438" s="1">
        <f t="shared" si="263"/>
        <v>9.5084924761740588</v>
      </c>
      <c r="I438" s="1">
        <f t="shared" si="263"/>
        <v>7.3341738853154617</v>
      </c>
      <c r="J438" s="1">
        <f t="shared" si="263"/>
        <v>6.0498076582599136</v>
      </c>
      <c r="K438" s="1">
        <f t="shared" si="263"/>
        <v>7.2360004265011506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4.3959740169328043</v>
      </c>
      <c r="G439" s="1">
        <f t="shared" ref="G439:K439" si="264">+G440</f>
        <v>1.6704133254110181</v>
      </c>
      <c r="H439" s="1">
        <f t="shared" si="264"/>
        <v>2.7025834553214976</v>
      </c>
      <c r="I439" s="1">
        <f t="shared" si="264"/>
        <v>0.53611790431341411</v>
      </c>
      <c r="J439" s="1">
        <f t="shared" si="264"/>
        <v>5.4288648861583549E-2</v>
      </c>
      <c r="K439" s="1">
        <f t="shared" si="264"/>
        <v>5.3445515156960569E-4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4.3959740169328043</v>
      </c>
      <c r="G440" s="1">
        <f t="shared" ref="G440:K440" si="265">SUM(G442:G444)</f>
        <v>1.6704133254110181</v>
      </c>
      <c r="H440" s="1">
        <f t="shared" si="265"/>
        <v>2.7025834553214976</v>
      </c>
      <c r="I440" s="1">
        <f t="shared" si="265"/>
        <v>0.53611790431341411</v>
      </c>
      <c r="J440" s="1">
        <f t="shared" si="265"/>
        <v>5.4288648861583549E-2</v>
      </c>
      <c r="K440" s="1">
        <f t="shared" si="265"/>
        <v>5.3445515156960569E-4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2.0280742088561681</v>
      </c>
      <c r="G441" s="1">
        <f t="shared" ref="G441:K441" si="266">G442</f>
        <v>1.6697646034424514</v>
      </c>
      <c r="H441" s="1">
        <f t="shared" si="266"/>
        <v>2.6994899059930475</v>
      </c>
      <c r="I441" s="1">
        <f t="shared" si="266"/>
        <v>0.53540428690171282</v>
      </c>
      <c r="J441" s="1">
        <f t="shared" si="266"/>
        <v>5.3226494237254715E-2</v>
      </c>
      <c r="K441" s="1">
        <f t="shared" si="266"/>
        <v>1.2156136021459566E-4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2.0280742088561681</v>
      </c>
      <c r="G442" s="1">
        <f>'[1]Electricity and CHPs_IN'!C$90</f>
        <v>1.6697646034424514</v>
      </c>
      <c r="H442" s="1">
        <f>'[1]Electricity and CHPs_IN'!D$90</f>
        <v>2.6994899059930475</v>
      </c>
      <c r="I442" s="1">
        <f>'[1]Electricity and CHPs_IN'!E$90</f>
        <v>0.53540428690171282</v>
      </c>
      <c r="J442" s="1">
        <f>'[1]Electricity and CHPs_IN'!F$90</f>
        <v>5.3226494237254715E-2</v>
      </c>
      <c r="K442" s="1">
        <f>'[1]Electricity and CHPs_IN'!G$90</f>
        <v>1.2156136021459566E-4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1.1839499040383181</v>
      </c>
      <c r="G443" s="1">
        <f t="shared" ref="G443:K443" si="267">G444</f>
        <v>3.2436098428328275E-4</v>
      </c>
      <c r="H443" s="1">
        <f t="shared" si="267"/>
        <v>1.5467746642250583E-3</v>
      </c>
      <c r="I443" s="1">
        <f t="shared" si="267"/>
        <v>3.5680870585065447E-4</v>
      </c>
      <c r="J443" s="1">
        <f t="shared" si="267"/>
        <v>5.3107731216441977E-4</v>
      </c>
      <c r="K443" s="1">
        <f t="shared" si="267"/>
        <v>2.0644689567750498E-4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1.1839499040383181</v>
      </c>
      <c r="G444" s="1">
        <f>'[1]Electricity and CHPs_IN'!C$91</f>
        <v>3.2436098428328275E-4</v>
      </c>
      <c r="H444" s="1">
        <f>'[1]Electricity and CHPs_IN'!D$91</f>
        <v>1.5467746642250583E-3</v>
      </c>
      <c r="I444" s="1">
        <f>'[1]Electricity and CHPs_IN'!E$91</f>
        <v>3.5680870585065447E-4</v>
      </c>
      <c r="J444" s="1">
        <f>'[1]Electricity and CHPs_IN'!F$91</f>
        <v>5.3107731216441977E-4</v>
      </c>
      <c r="K444" s="1">
        <f>'[1]Electricity and CHPs_IN'!G$91</f>
        <v>2.0644689567750498E-4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1.4500006229637186</v>
      </c>
      <c r="G445" s="1">
        <f t="shared" ref="G445:K445" si="268">G446</f>
        <v>3.8014980279657542</v>
      </c>
      <c r="H445" s="1">
        <f t="shared" si="268"/>
        <v>3.8011522341233315</v>
      </c>
      <c r="I445" s="1">
        <f t="shared" si="268"/>
        <v>0.99882978282714929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1.4500006229637186</v>
      </c>
      <c r="G446" s="1">
        <f>'[1]Electricity and CHPs_IN'!C$92</f>
        <v>3.8014980279657542</v>
      </c>
      <c r="H446" s="1">
        <f>'[1]Electricity and CHPs_IN'!D$92</f>
        <v>3.8011522341233315</v>
      </c>
      <c r="I446" s="1">
        <f>'[1]Electricity and CHPs_IN'!E$92</f>
        <v>0.99882978282714929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0.21541682301043111</v>
      </c>
      <c r="G447" s="1">
        <f t="shared" ref="G447:K447" si="269">G448</f>
        <v>2.1521127767267028</v>
      </c>
      <c r="H447" s="1">
        <f t="shared" si="269"/>
        <v>1.3742834762196959E-3</v>
      </c>
      <c r="I447" s="1">
        <f t="shared" si="269"/>
        <v>5.88515829624913E-4</v>
      </c>
      <c r="J447" s="1">
        <f t="shared" si="269"/>
        <v>3.3561442308790252E-4</v>
      </c>
      <c r="K447" s="1">
        <f t="shared" si="269"/>
        <v>0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0.21541682301043111</v>
      </c>
      <c r="G448" s="1">
        <f>'[1]Electricity and CHPs_IN'!C$93</f>
        <v>2.1521127767267028</v>
      </c>
      <c r="H448" s="1">
        <f>'[1]Electricity and CHPs_IN'!D$93</f>
        <v>1.3742834762196959E-3</v>
      </c>
      <c r="I448" s="1">
        <f>'[1]Electricity and CHPs_IN'!E$93</f>
        <v>5.88515829624913E-4</v>
      </c>
      <c r="J448" s="1">
        <f>'[1]Electricity and CHPs_IN'!F$93</f>
        <v>3.3561442308790252E-4</v>
      </c>
      <c r="K448" s="1">
        <f>'[1]Electricity and CHPs_IN'!G$93</f>
        <v>0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0.21541682301043111</v>
      </c>
      <c r="G449" s="1">
        <f t="shared" ref="G449:K449" si="270">G450</f>
        <v>2.1521127767267028</v>
      </c>
      <c r="H449" s="1">
        <f t="shared" si="270"/>
        <v>1.3742834762196959E-3</v>
      </c>
      <c r="I449" s="1">
        <f t="shared" si="270"/>
        <v>5.88515829624913E-4</v>
      </c>
      <c r="J449" s="1">
        <f t="shared" si="270"/>
        <v>3.3561442308790252E-4</v>
      </c>
      <c r="K449" s="1">
        <f t="shared" si="270"/>
        <v>0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0.21541682301043111</v>
      </c>
      <c r="G450" s="1">
        <f t="shared" ref="G450:K450" si="271">G448</f>
        <v>2.1521127767267028</v>
      </c>
      <c r="H450" s="1">
        <f t="shared" si="271"/>
        <v>1.3742834762196959E-3</v>
      </c>
      <c r="I450" s="1">
        <f t="shared" si="271"/>
        <v>5.88515829624913E-4</v>
      </c>
      <c r="J450" s="1">
        <f t="shared" si="271"/>
        <v>3.3561442308790252E-4</v>
      </c>
      <c r="K450" s="1">
        <f t="shared" si="271"/>
        <v>0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2.2167087199071562</v>
      </c>
      <c r="G453" s="1">
        <f t="shared" ref="G453:K453" si="273">G454</f>
        <v>2.0005801760823627</v>
      </c>
      <c r="H453" s="1">
        <f t="shared" si="273"/>
        <v>1.7152481520557179</v>
      </c>
      <c r="I453" s="1">
        <f t="shared" si="273"/>
        <v>1.3272270383911666</v>
      </c>
      <c r="J453" s="1">
        <f t="shared" si="273"/>
        <v>0.79466120878373792</v>
      </c>
      <c r="K453" s="1">
        <f t="shared" si="273"/>
        <v>0.47579507171054358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2.2167087199071562</v>
      </c>
      <c r="G454" s="1">
        <f>'[1]Electricity and CHPs_IN'!C$94</f>
        <v>2.0005801760823627</v>
      </c>
      <c r="H454" s="1">
        <f>'[1]Electricity and CHPs_IN'!D$94</f>
        <v>1.7152481520557179</v>
      </c>
      <c r="I454" s="1">
        <f>'[1]Electricity and CHPs_IN'!E$94</f>
        <v>1.3272270383911666</v>
      </c>
      <c r="J454" s="1">
        <f>'[1]Electricity and CHPs_IN'!F$94</f>
        <v>0.79466120878373792</v>
      </c>
      <c r="K454" s="1">
        <f>'[1]Electricity and CHPs_IN'!G$94</f>
        <v>0.47579507171054358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2.581847228340748E-7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2.581847228340748E-7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1.0006240662502321E-4</v>
      </c>
      <c r="K457" s="1">
        <f t="shared" si="275"/>
        <v>8.9269444549562786E-5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1.0006240662502321E-4</v>
      </c>
      <c r="K458" s="1">
        <f>'[1]Electricity and CHPs_IN'!G$96</f>
        <v>8.9269444549562786E-5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1.2500787096529808</v>
      </c>
      <c r="H459" s="1">
        <f>H460</f>
        <v>1.2881343511972938</v>
      </c>
      <c r="I459" s="1">
        <f t="shared" ref="I459" si="277">I460</f>
        <v>4.4714106439541066</v>
      </c>
      <c r="J459" s="1">
        <f t="shared" ref="J459" si="278">J460</f>
        <v>5.2004221237848798</v>
      </c>
      <c r="K459" s="1">
        <f t="shared" ref="K459" si="279">K460</f>
        <v>6.7595813720097651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1.2500787096529808</v>
      </c>
      <c r="H460" s="1">
        <f>'[1]Electricity and CHPs_IN'!D$97</f>
        <v>1.2881343511972938</v>
      </c>
      <c r="I460" s="1">
        <f>'[1]Electricity and CHPs_IN'!E$97</f>
        <v>4.4714106439541066</v>
      </c>
      <c r="J460" s="1">
        <f>'[1]Electricity and CHPs_IN'!F$97</f>
        <v>5.2004221237848798</v>
      </c>
      <c r="K460" s="1">
        <f>'[1]Electricity and CHPs_IN'!G$97</f>
        <v>6.7595813720097651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7.9277895959684619</v>
      </c>
      <c r="G461" s="1">
        <f t="shared" ref="G461:K461" si="280">SUM(G462,G468,G501,G510,G516)</f>
        <v>8.6385313752406869</v>
      </c>
      <c r="H461" s="1">
        <f t="shared" si="280"/>
        <v>11.102392442310721</v>
      </c>
      <c r="I461" s="1">
        <f t="shared" si="280"/>
        <v>15.598893731147189</v>
      </c>
      <c r="J461" s="1">
        <f t="shared" si="280"/>
        <v>19.046093438890257</v>
      </c>
      <c r="K461" s="1">
        <f t="shared" si="280"/>
        <v>26.710829130956508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0.27513275807500354</v>
      </c>
      <c r="G462" s="1">
        <f t="shared" ref="G462:K462" si="281">+G463</f>
        <v>0.6421624429814472</v>
      </c>
      <c r="H462" s="1">
        <f t="shared" si="281"/>
        <v>1.2951432267241244E-2</v>
      </c>
      <c r="I462" s="1">
        <f t="shared" si="281"/>
        <v>0.57426876134621141</v>
      </c>
      <c r="J462" s="1">
        <f t="shared" si="281"/>
        <v>1.408967509488232E-2</v>
      </c>
      <c r="K462" s="1">
        <f t="shared" si="281"/>
        <v>1.7746752726317283E-3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0.27513275807500354</v>
      </c>
      <c r="G463" s="1">
        <f>'[1]Electricity and CHPs_IN'!C$41-G299</f>
        <v>0.6421624429814472</v>
      </c>
      <c r="H463" s="1">
        <f>'[1]Electricity and CHPs_IN'!D$41-H299</f>
        <v>1.2951432267241244E-2</v>
      </c>
      <c r="I463" s="1">
        <f>'[1]Electricity and CHPs_IN'!E$41-I299</f>
        <v>0.57426876134621141</v>
      </c>
      <c r="J463" s="1">
        <f>'[1]Electricity and CHPs_IN'!F$41-J299</f>
        <v>1.408967509488232E-2</v>
      </c>
      <c r="K463" s="1">
        <f>'[1]Electricity and CHPs_IN'!G$41-K299</f>
        <v>1.7746752726317283E-3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0.27513275807500354</v>
      </c>
      <c r="G464" s="1">
        <f t="shared" ref="G464:K464" si="282">G465</f>
        <v>0.6421624429814472</v>
      </c>
      <c r="H464" s="1">
        <f t="shared" si="282"/>
        <v>1.2951432267241244E-2</v>
      </c>
      <c r="I464" s="1">
        <f t="shared" si="282"/>
        <v>0.57426876134621141</v>
      </c>
      <c r="J464" s="1">
        <f t="shared" si="282"/>
        <v>1.408967509488232E-2</v>
      </c>
      <c r="K464" s="1">
        <f t="shared" si="282"/>
        <v>1.7746752726317283E-3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0.27513275807500354</v>
      </c>
      <c r="G465" s="1">
        <f t="shared" ref="G465:K465" si="283">G463-G467</f>
        <v>0.6421624429814472</v>
      </c>
      <c r="H465" s="1">
        <f t="shared" si="283"/>
        <v>1.2951432267241244E-2</v>
      </c>
      <c r="I465" s="1">
        <f t="shared" si="283"/>
        <v>0.57426876134621141</v>
      </c>
      <c r="J465" s="1">
        <f t="shared" si="283"/>
        <v>1.408967509488232E-2</v>
      </c>
      <c r="K465" s="1">
        <f t="shared" si="283"/>
        <v>1.7746752726317283E-3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3.6428683133381683</v>
      </c>
      <c r="G468" s="1">
        <f t="shared" ref="G468:K468" si="286">SUM(G469:G478)</f>
        <v>2.8969822817358239</v>
      </c>
      <c r="H468" s="1">
        <f t="shared" si="286"/>
        <v>2.9327881663971143</v>
      </c>
      <c r="I468" s="1">
        <f t="shared" si="286"/>
        <v>5.0464122848084756</v>
      </c>
      <c r="J468" s="1">
        <f t="shared" si="286"/>
        <v>5.9432703782653391</v>
      </c>
      <c r="K468" s="1">
        <f t="shared" si="286"/>
        <v>4.4746697470736878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1.0271759964948073</v>
      </c>
      <c r="G469" s="1">
        <f>'[1]Electricity and CHPs_IN'!C$39-G314</f>
        <v>0.13704526035720857</v>
      </c>
      <c r="H469" s="1">
        <f>'[1]Electricity and CHPs_IN'!D$39-H314</f>
        <v>7.7890259561631106E-2</v>
      </c>
      <c r="I469" s="1">
        <f>'[1]Electricity and CHPs_IN'!E$39-I314</f>
        <v>6.0314069420684277E-2</v>
      </c>
      <c r="J469" s="1">
        <f>'[1]Electricity and CHPs_IN'!F$39-J314</f>
        <v>4.6504936878667157E-2</v>
      </c>
      <c r="K469" s="1">
        <f>'[1]Electricity and CHPs_IN'!G$39-K314</f>
        <v>2.3032729160165737E-2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1.0452068242059975E-2</v>
      </c>
      <c r="K470" s="6">
        <f>'[1]Electricity and CHPs_IN'!G$40-K315</f>
        <v>8.9849211045346794E-3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4.9961160982803114E-2</v>
      </c>
      <c r="G472" s="1">
        <f>'[1]Electricity and CHPs_IN'!C$48-G317</f>
        <v>9.9805123847470506E-3</v>
      </c>
      <c r="H472" s="1">
        <f>'[1]Electricity and CHPs_IN'!D$48-H317</f>
        <v>3.666954364036331E-2</v>
      </c>
      <c r="I472" s="1">
        <f>'[1]Electricity and CHPs_IN'!E$48-I317</f>
        <v>3.0443584572877137E-2</v>
      </c>
      <c r="J472" s="1">
        <f>'[1]Electricity and CHPs_IN'!F$48-J317</f>
        <v>0.12016771387712802</v>
      </c>
      <c r="K472" s="1">
        <f>'[1]Electricity and CHPs_IN'!G$48-K317</f>
        <v>0.23861941613507992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8.8884570433216098E-2</v>
      </c>
      <c r="G474" s="1">
        <f>'[1]Electricity and CHPs_IN'!C$51-G319</f>
        <v>1.0765485906315549E-2</v>
      </c>
      <c r="H474" s="1">
        <f>'[1]Electricity and CHPs_IN'!D$51-H319</f>
        <v>5.5615849622923631E-2</v>
      </c>
      <c r="I474" s="1">
        <f>'[1]Electricity and CHPs_IN'!E$51-I319</f>
        <v>0.56915567528920719</v>
      </c>
      <c r="J474" s="1">
        <f>'[1]Electricity and CHPs_IN'!F$51-J319</f>
        <v>1.6979897253789153</v>
      </c>
      <c r="K474" s="1">
        <f>'[1]Electricity and CHPs_IN'!G$51-K319</f>
        <v>1.5088537058501212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1.5806935157871802</v>
      </c>
      <c r="G476" s="1">
        <f>'[1]Electricity and CHPs_IN'!C$54-G321</f>
        <v>1.7912999018341131</v>
      </c>
      <c r="H476" s="1">
        <f>'[1]Electricity and CHPs_IN'!D$54-H321</f>
        <v>1.9474191367037899</v>
      </c>
      <c r="I476" s="1">
        <f>'[1]Electricity and CHPs_IN'!E$54-I321</f>
        <v>1.8466540192962098</v>
      </c>
      <c r="J476" s="1">
        <f>'[1]Electricity and CHPs_IN'!F$54-J321</f>
        <v>1.5728779121921372</v>
      </c>
      <c r="K476" s="1">
        <f>'[1]Electricity and CHPs_IN'!G$54-K321</f>
        <v>2.6403363109678222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0.8961530696401615</v>
      </c>
      <c r="G477" s="1">
        <f>'[1]Electricity and CHPs_IN'!C$55-G322</f>
        <v>0.94789112125343944</v>
      </c>
      <c r="H477" s="1">
        <f>'[1]Electricity and CHPs_IN'!D$55-H322</f>
        <v>0.81519337686840654</v>
      </c>
      <c r="I477" s="1">
        <f>'[1]Electricity and CHPs_IN'!E$55-I322</f>
        <v>2.5395838481564574</v>
      </c>
      <c r="J477" s="1">
        <f>'[1]Electricity and CHPs_IN'!F$55-J322</f>
        <v>2.4941191983474873</v>
      </c>
      <c r="K477" s="1">
        <f>'[1]Electricity and CHPs_IN'!G$55-K322</f>
        <v>5.4499153305865744E-2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2.6108807303940138E-4</v>
      </c>
      <c r="J478" s="1">
        <f>'[1]Electricity and CHPs_IN'!F$58-J323</f>
        <v>1.1588233489442917E-3</v>
      </c>
      <c r="K478" s="1">
        <f>'[1]Electricity and CHPs_IN'!G$58-K323</f>
        <v>3.4351055009832041E-4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2.0083060429148638</v>
      </c>
      <c r="G479" s="1">
        <f t="shared" ref="G479:K479" si="287">SUM(G480:G489)</f>
        <v>1.0249511290236899</v>
      </c>
      <c r="H479" s="1">
        <f t="shared" si="287"/>
        <v>0.88842098231885924</v>
      </c>
      <c r="I479" s="1">
        <f t="shared" si="287"/>
        <v>3.1924162983737978</v>
      </c>
      <c r="J479" s="1">
        <f t="shared" si="287"/>
        <v>4.3504964611292571</v>
      </c>
      <c r="K479" s="1">
        <f t="shared" si="287"/>
        <v>0.86232512223940094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1.0003437940117745</v>
      </c>
      <c r="G480" s="1">
        <f t="shared" ref="G480:K480" si="289">G469-G491</f>
        <v>0.12703891902749959</v>
      </c>
      <c r="H480" s="1">
        <f t="shared" si="289"/>
        <v>7.0226827541304049E-2</v>
      </c>
      <c r="I480" s="1">
        <f t="shared" si="289"/>
        <v>6.0175676492553794E-2</v>
      </c>
      <c r="J480" s="1">
        <f t="shared" si="289"/>
        <v>4.6293225353617982E-2</v>
      </c>
      <c r="K480" s="1">
        <f t="shared" si="289"/>
        <v>1.0827748433082937E-2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1.0404485695862399E-2</v>
      </c>
      <c r="K481" s="1">
        <f t="shared" si="290"/>
        <v>4.2238357744966062E-3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4.8656060403785888E-2</v>
      </c>
      <c r="G483" s="1">
        <f t="shared" ref="G483:K483" si="292">G472-G494</f>
        <v>9.2517866097230946E-3</v>
      </c>
      <c r="H483" s="1">
        <f t="shared" si="292"/>
        <v>3.3061716981601361E-2</v>
      </c>
      <c r="I483" s="1">
        <f t="shared" si="292"/>
        <v>3.0373730609244844E-2</v>
      </c>
      <c r="J483" s="1">
        <f t="shared" si="292"/>
        <v>0.11962065604468808</v>
      </c>
      <c r="K483" s="1">
        <f t="shared" si="292"/>
        <v>0.11217563455867885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8.6562700763733916E-2</v>
      </c>
      <c r="G485" s="1">
        <f t="shared" ref="G485:K485" si="294">G474-G496</f>
        <v>9.9794453947503609E-3</v>
      </c>
      <c r="H485" s="1">
        <f t="shared" si="294"/>
        <v>5.0143942285129139E-2</v>
      </c>
      <c r="I485" s="1">
        <f t="shared" si="294"/>
        <v>0.56784972592744287</v>
      </c>
      <c r="J485" s="1">
        <f t="shared" si="294"/>
        <v>1.6902597074839185</v>
      </c>
      <c r="K485" s="1">
        <f t="shared" si="294"/>
        <v>0.70931621848465642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0.87274348773556942</v>
      </c>
      <c r="G488" s="1">
        <f t="shared" ref="G488:K488" si="296">G477-G499</f>
        <v>0.87868097799171685</v>
      </c>
      <c r="H488" s="1">
        <f t="shared" si="296"/>
        <v>0.73498849551082468</v>
      </c>
      <c r="I488" s="1">
        <f t="shared" si="296"/>
        <v>2.5337566763480388</v>
      </c>
      <c r="J488" s="1">
        <f t="shared" si="296"/>
        <v>2.4827648386907</v>
      </c>
      <c r="K488" s="1">
        <f t="shared" si="296"/>
        <v>2.5620199747431422E-2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2.6048899651753973E-4</v>
      </c>
      <c r="J489" s="1">
        <f t="shared" si="297"/>
        <v>1.1535478604707198E-3</v>
      </c>
      <c r="K489" s="1">
        <f t="shared" si="297"/>
        <v>1.6148524105459431E-4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1.6345622704233045</v>
      </c>
      <c r="G490" s="1">
        <f t="shared" ref="G490:K490" si="298">SUM(G491:G500)</f>
        <v>1.8720311527121338</v>
      </c>
      <c r="H490" s="1">
        <f t="shared" si="298"/>
        <v>2.0443671840782551</v>
      </c>
      <c r="I490" s="1">
        <f t="shared" si="298"/>
        <v>1.8539959864346773</v>
      </c>
      <c r="J490" s="1">
        <f t="shared" si="298"/>
        <v>1.5927739171360817</v>
      </c>
      <c r="K490" s="1">
        <f t="shared" si="298"/>
        <v>3.6123446248342868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2.683220248303278E-2</v>
      </c>
      <c r="G491" s="1">
        <f t="shared" ref="G491:K491" si="300">IFERROR(G346/G314,0)*G469</f>
        <v>1.0006341329708972E-2</v>
      </c>
      <c r="H491" s="1">
        <f t="shared" si="300"/>
        <v>7.6634320203270503E-3</v>
      </c>
      <c r="I491" s="1">
        <f t="shared" si="300"/>
        <v>1.3839292813048158E-4</v>
      </c>
      <c r="J491" s="1">
        <f t="shared" si="300"/>
        <v>2.1171152504917507E-4</v>
      </c>
      <c r="K491" s="1">
        <f t="shared" si="300"/>
        <v>1.2204980727082799E-2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4.7582546197576276E-5</v>
      </c>
      <c r="K492" s="1">
        <f t="shared" si="301"/>
        <v>4.7610853300380732E-3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1.3051005790172257E-3</v>
      </c>
      <c r="G494" s="1">
        <f t="shared" ref="G494:K494" si="303">IFERROR(G349/G317,0)*G472</f>
        <v>7.2872577502395609E-4</v>
      </c>
      <c r="H494" s="1">
        <f t="shared" si="303"/>
        <v>3.6078266587619475E-3</v>
      </c>
      <c r="I494" s="1">
        <f t="shared" si="303"/>
        <v>6.9853963632293572E-5</v>
      </c>
      <c r="J494" s="1">
        <f t="shared" si="303"/>
        <v>5.4705783243994357E-4</v>
      </c>
      <c r="K494" s="1">
        <f t="shared" si="303"/>
        <v>0.12644378157640107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2.3218696694821883E-3</v>
      </c>
      <c r="G496" s="1">
        <f t="shared" ref="G496:K496" si="305">IFERROR(G351/G319,0)*G474</f>
        <v>7.8604051156518811E-4</v>
      </c>
      <c r="H496" s="1">
        <f t="shared" si="305"/>
        <v>5.4719073377944884E-3</v>
      </c>
      <c r="I496" s="1">
        <f t="shared" si="305"/>
        <v>1.3059493617643492E-3</v>
      </c>
      <c r="J496" s="1">
        <f t="shared" si="305"/>
        <v>7.7300178949969234E-3</v>
      </c>
      <c r="K496" s="1">
        <f t="shared" si="305"/>
        <v>0.79953748736546482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1.5806935157871802</v>
      </c>
      <c r="G498" s="1">
        <f t="shared" ref="G498:K498" si="307">G476</f>
        <v>1.7912999018341131</v>
      </c>
      <c r="H498" s="1">
        <f t="shared" si="307"/>
        <v>1.9474191367037899</v>
      </c>
      <c r="I498" s="1">
        <f t="shared" si="307"/>
        <v>1.8466540192962098</v>
      </c>
      <c r="J498" s="1">
        <f t="shared" si="307"/>
        <v>1.5728779121921372</v>
      </c>
      <c r="K498" s="1">
        <f t="shared" si="307"/>
        <v>2.6403363109678222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2.3409581904592108E-2</v>
      </c>
      <c r="G499" s="1">
        <f t="shared" ref="G499:K499" si="308">IFERROR(G354/G322,0)*G477</f>
        <v>6.9210143261722576E-2</v>
      </c>
      <c r="H499" s="1">
        <f t="shared" si="308"/>
        <v>8.0204881357581831E-2</v>
      </c>
      <c r="I499" s="1">
        <f t="shared" si="308"/>
        <v>5.8271718084184996E-3</v>
      </c>
      <c r="J499" s="1">
        <f t="shared" si="308"/>
        <v>1.1354359656787329E-2</v>
      </c>
      <c r="K499" s="1">
        <f t="shared" si="308"/>
        <v>2.8878953558434322E-2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5.9907652186165429E-7</v>
      </c>
      <c r="J500" s="1">
        <f t="shared" si="309"/>
        <v>5.2754884735718173E-6</v>
      </c>
      <c r="K500" s="1">
        <f t="shared" si="309"/>
        <v>1.820253090437261E-4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3.317525353689843</v>
      </c>
      <c r="G501" s="1">
        <f t="shared" ref="G501:K501" si="310">SUM(G502:G503)</f>
        <v>3.3046639286595769</v>
      </c>
      <c r="H501" s="1">
        <f t="shared" si="310"/>
        <v>4.7994835255855604</v>
      </c>
      <c r="I501" s="1">
        <f t="shared" si="310"/>
        <v>4.6781541110053571</v>
      </c>
      <c r="J501" s="1">
        <f t="shared" si="310"/>
        <v>5.1508356317131678</v>
      </c>
      <c r="K501" s="1">
        <f t="shared" si="310"/>
        <v>10.630601030468046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3.317525353689843</v>
      </c>
      <c r="G502" s="6">
        <f>'[1]Electricity and CHPs_IN'!C$44-G361</f>
        <v>3.3046639286595769</v>
      </c>
      <c r="H502" s="6">
        <f>'[1]Electricity and CHPs_IN'!D$44-H361</f>
        <v>4.7994835255855604</v>
      </c>
      <c r="I502" s="6">
        <f>'[1]Electricity and CHPs_IN'!E$44-I361</f>
        <v>4.6781541110053571</v>
      </c>
      <c r="J502" s="6">
        <f>'[1]Electricity and CHPs_IN'!F$44-J361</f>
        <v>0.67966330496426353</v>
      </c>
      <c r="K502" s="6">
        <f>'[1]Electricity and CHPs_IN'!G$44-K361</f>
        <v>7.2090142898560119E-4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4.4711723267489045</v>
      </c>
      <c r="K503" s="1">
        <f>'[1]Electricity and CHPs_IN'!G$45</f>
        <v>10.62988012903906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3.317525353689843</v>
      </c>
      <c r="G507" s="1">
        <f t="shared" ref="G507:K507" si="312">SUM(G508:G509)</f>
        <v>3.3046639286595769</v>
      </c>
      <c r="H507" s="1">
        <f t="shared" si="312"/>
        <v>4.7994835255855604</v>
      </c>
      <c r="I507" s="1">
        <f t="shared" si="312"/>
        <v>4.6781541110053571</v>
      </c>
      <c r="J507" s="1">
        <f t="shared" si="312"/>
        <v>5.1508356317131678</v>
      </c>
      <c r="K507" s="1">
        <f t="shared" si="312"/>
        <v>10.630601030468046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3.317525353689843</v>
      </c>
      <c r="G508" s="1">
        <f t="shared" ref="G508:K508" si="313">G502</f>
        <v>3.3046639286595769</v>
      </c>
      <c r="H508" s="1">
        <f t="shared" si="313"/>
        <v>4.7994835255855604</v>
      </c>
      <c r="I508" s="1">
        <f t="shared" si="313"/>
        <v>4.6781541110053571</v>
      </c>
      <c r="J508" s="1">
        <f t="shared" si="313"/>
        <v>0.67966330496426353</v>
      </c>
      <c r="K508" s="1">
        <f t="shared" si="313"/>
        <v>7.2090142898560119E-4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4.4711723267489045</v>
      </c>
      <c r="K509" s="1">
        <f t="shared" si="314"/>
        <v>10.62988012903906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0.69226317086544786</v>
      </c>
      <c r="G510" s="1">
        <f t="shared" ref="G510:K510" si="315">SUM(G511:G515)</f>
        <v>1.7947227218638389</v>
      </c>
      <c r="H510" s="1">
        <f t="shared" si="315"/>
        <v>3.3571693180608047</v>
      </c>
      <c r="I510" s="1">
        <f t="shared" si="315"/>
        <v>5.2988086710791515</v>
      </c>
      <c r="J510" s="1">
        <f t="shared" si="315"/>
        <v>7.6529346339371829</v>
      </c>
      <c r="K510" s="1">
        <f t="shared" si="315"/>
        <v>11.451009530911454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0.69226317086544786</v>
      </c>
      <c r="G511" s="6">
        <f>'[1]Electricity and CHPs_IN'!C$42-G380</f>
        <v>1.7947227218638389</v>
      </c>
      <c r="H511" s="6">
        <f>'[1]Electricity and CHPs_IN'!D$42-H380</f>
        <v>3.3571693180608047</v>
      </c>
      <c r="I511" s="6">
        <f>'[1]Electricity and CHPs_IN'!E$42-I380</f>
        <v>5.2855655507337413</v>
      </c>
      <c r="J511" s="6">
        <f>'[1]Electricity and CHPs_IN'!F$42-J380</f>
        <v>7.2972390629905863</v>
      </c>
      <c r="K511" s="6">
        <f>'[1]Electricity and CHPs_IN'!G$42-K380</f>
        <v>8.3346265518416548E-4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0.33426372451142128</v>
      </c>
      <c r="K512" s="1">
        <f>'[1]Electricity and CHPs_IN'!G$43-K381</f>
        <v>11.445013168178981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3.6439575321415055E-3</v>
      </c>
      <c r="J513" s="1">
        <f>'[1]Electricity and CHPs_IN'!F$50-J382</f>
        <v>6.2520514106257528E-3</v>
      </c>
      <c r="K513" s="1">
        <f>'[1]Electricity and CHPs_IN'!G$50-K382</f>
        <v>1.8317041367976212E-3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6.518835811453216E-3</v>
      </c>
      <c r="J514" s="1">
        <f>'[1]Electricity and CHPs_IN'!F$53-J383</f>
        <v>1.0900275208228314E-2</v>
      </c>
      <c r="K514" s="1">
        <f>'[1]Electricity and CHPs_IN'!G$53-K383</f>
        <v>2.6095877161385721E-3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3.0803270018142717E-3</v>
      </c>
      <c r="J515" s="1">
        <f>'[1]Electricity and CHPs_IN'!F$56-J384</f>
        <v>4.2795198163212205E-3</v>
      </c>
      <c r="K515" s="1">
        <f>'[1]Electricity and CHPs_IN'!G$56-K384</f>
        <v>7.2160822435338341E-4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1.2499029079932578E-3</v>
      </c>
      <c r="J516" s="1">
        <f t="shared" si="316"/>
        <v>0.28496311987968542</v>
      </c>
      <c r="K516" s="1">
        <f t="shared" si="316"/>
        <v>0.15277414723069047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7.2355338773267598E-4</v>
      </c>
      <c r="J517" s="1">
        <f>'[1]Electricity and CHPs_IN'!F$46-J397</f>
        <v>0.2838919651882324</v>
      </c>
      <c r="K517" s="1">
        <f>'[1]Electricity and CHPs_IN'!G$46-K397</f>
        <v>0.15196082340475781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5.2634952026058186E-4</v>
      </c>
      <c r="J518" s="1">
        <f>'[1]Electricity and CHPs_IN'!F$57-J398</f>
        <v>1.0711546914530261E-3</v>
      </c>
      <c r="K518" s="1">
        <f>'[1]Electricity and CHPs_IN'!G$57-K398</f>
        <v>8.1332382593265183E-4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0.32978921454603444</v>
      </c>
      <c r="G520" s="13">
        <f t="shared" si="317"/>
        <v>0.32672762556998974</v>
      </c>
      <c r="H520" s="13">
        <f t="shared" si="317"/>
        <v>0.3252949923143319</v>
      </c>
      <c r="I520" s="13">
        <f t="shared" si="317"/>
        <v>0.33008526828130552</v>
      </c>
      <c r="J520" s="13">
        <f t="shared" si="317"/>
        <v>0.33170584005147608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0.79999998964953345</v>
      </c>
      <c r="G523" s="13">
        <f t="shared" si="318"/>
        <v>0.79999999171066682</v>
      </c>
      <c r="H523" s="13">
        <f t="shared" si="318"/>
        <v>0.79999997618669616</v>
      </c>
      <c r="I523" s="13">
        <f t="shared" si="318"/>
        <v>0.79999998932798055</v>
      </c>
      <c r="J523" s="13">
        <f t="shared" si="318"/>
        <v>0.79999998983715925</v>
      </c>
      <c r="K523" s="13">
        <f t="shared" si="318"/>
        <v>0.79999999031020086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0.32403889184764578</v>
      </c>
      <c r="G524" s="13">
        <f t="shared" ref="G524:K524" si="319">IFERROR(G69/G297,"-")</f>
        <v>6.4879095148361182E-2</v>
      </c>
      <c r="H524" s="13">
        <f t="shared" si="319"/>
        <v>0.29345078596820406</v>
      </c>
      <c r="I524" s="13">
        <f t="shared" si="319"/>
        <v>0.26237237739261537</v>
      </c>
      <c r="J524" s="13">
        <f t="shared" si="319"/>
        <v>0.3026931375485476</v>
      </c>
      <c r="K524" s="13">
        <f t="shared" si="319"/>
        <v>0.15966250927259534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8.2367552749683687E-2</v>
      </c>
      <c r="G525" s="13">
        <f t="shared" ref="G525:K525" si="320">IFERROR(G70/(G298+G411),"-")</f>
        <v>3.5227929752483816E-2</v>
      </c>
      <c r="H525" s="13">
        <f t="shared" si="320"/>
        <v>9.7013265992151834E-2</v>
      </c>
      <c r="I525" s="13">
        <f t="shared" si="320"/>
        <v>9.1761554978418938E-2</v>
      </c>
      <c r="J525" s="13">
        <f t="shared" si="320"/>
        <v>9.5772226734174112E-2</v>
      </c>
      <c r="K525" s="13">
        <f t="shared" si="320"/>
        <v>0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0.23817586121939679</v>
      </c>
      <c r="G526" s="13">
        <f t="shared" ref="G526:K526" si="321">IFERROR(G71/(G299+G463),"-")</f>
        <v>0.24645195568830888</v>
      </c>
      <c r="H526" s="13">
        <f t="shared" si="321"/>
        <v>0.23309094182391291</v>
      </c>
      <c r="I526" s="13">
        <f t="shared" si="321"/>
        <v>0.26334439912554736</v>
      </c>
      <c r="J526" s="13">
        <f t="shared" si="321"/>
        <v>0.25441074971975713</v>
      </c>
      <c r="K526" s="13">
        <f t="shared" si="321"/>
        <v>0.24245773333143944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0.60049626090482755</v>
      </c>
      <c r="K527" s="13">
        <f t="shared" si="322"/>
        <v>0.55646551536400413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0.21479396321150615</v>
      </c>
      <c r="H528" s="13">
        <f t="shared" si="323"/>
        <v>0.35052010211472756</v>
      </c>
      <c r="I528" s="13">
        <f t="shared" si="323"/>
        <v>0.38131195895071407</v>
      </c>
      <c r="J528" s="13">
        <f t="shared" si="323"/>
        <v>0.39458867375456363</v>
      </c>
      <c r="K528" s="13">
        <f t="shared" si="323"/>
        <v>0.38259995397650892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0.51739359154546827</v>
      </c>
      <c r="K529" s="13">
        <f t="shared" si="324"/>
        <v>0.54544251677006672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0.26250305367687921</v>
      </c>
      <c r="G530" s="13">
        <f t="shared" ref="G530:K530" si="325">IFERROR(G84/SUM(G312,G417),"-")</f>
        <v>0.16098743412614724</v>
      </c>
      <c r="H530" s="13">
        <f t="shared" si="325"/>
        <v>0.23977083605553562</v>
      </c>
      <c r="I530" s="13">
        <f t="shared" si="325"/>
        <v>0.2437641669916179</v>
      </c>
      <c r="J530" s="13">
        <f t="shared" si="325"/>
        <v>0.24455859272214625</v>
      </c>
      <c r="K530" s="13">
        <f t="shared" si="325"/>
        <v>0.22011218158298479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0.39999999999999952</v>
      </c>
      <c r="K531" s="13">
        <f t="shared" si="326"/>
        <v>0.39999999999999991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0.34885499470017978</v>
      </c>
      <c r="G532" s="13">
        <f t="shared" ref="G532:K532" si="327">IFERROR(G86/SUM(G314,G469),"-'")</f>
        <v>0.35094908291904031</v>
      </c>
      <c r="H532" s="13">
        <f t="shared" si="327"/>
        <v>0.34710514503695949</v>
      </c>
      <c r="I532" s="13">
        <f t="shared" si="327"/>
        <v>0.35938234153019688</v>
      </c>
      <c r="J532" s="13">
        <f t="shared" si="327"/>
        <v>0.27527215033201979</v>
      </c>
      <c r="K532" s="13">
        <f t="shared" si="327"/>
        <v>0.21617399449668975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0.31500433821713603</v>
      </c>
      <c r="K533" s="13">
        <f t="shared" si="329"/>
        <v>0.32056687465712952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0.21247318109959265</v>
      </c>
      <c r="G535" s="13">
        <f t="shared" ref="G535:K535" si="331">IFERROR(G89/SUM(G317,G472),"-")</f>
        <v>0.26761622864656809</v>
      </c>
      <c r="H535" s="13">
        <f t="shared" si="331"/>
        <v>0.25027419055857697</v>
      </c>
      <c r="I535" s="13">
        <f t="shared" si="331"/>
        <v>0.2731304568591808</v>
      </c>
      <c r="J535" s="13">
        <f t="shared" si="331"/>
        <v>0.28208481904348742</v>
      </c>
      <c r="K535" s="13">
        <f t="shared" si="331"/>
        <v>0.2890380661456825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0.42000000000000021</v>
      </c>
      <c r="J536" s="13">
        <f t="shared" si="332"/>
        <v>0.43999999999999989</v>
      </c>
      <c r="K536" s="13">
        <f t="shared" si="332"/>
        <v>0.45000000000000018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0.24926938446057501</v>
      </c>
      <c r="G537" s="13">
        <f t="shared" ref="G537:K537" si="333">IFERROR(G91/SUM(G319,G474),"-")</f>
        <v>0.28778107371157741</v>
      </c>
      <c r="H537" s="13">
        <f t="shared" si="333"/>
        <v>0.27879328164539874</v>
      </c>
      <c r="I537" s="13">
        <f t="shared" si="333"/>
        <v>0.29909194645884973</v>
      </c>
      <c r="J537" s="13">
        <f t="shared" si="333"/>
        <v>0.30416013931007307</v>
      </c>
      <c r="K537" s="13">
        <f t="shared" si="333"/>
        <v>0.30934432453117816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0.41999999999999982</v>
      </c>
      <c r="J538" s="13">
        <f t="shared" si="334"/>
        <v>0.43999999999999989</v>
      </c>
      <c r="K538" s="13">
        <f t="shared" si="334"/>
        <v>0.4499999999999999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0.36265499508409388</v>
      </c>
      <c r="G539" s="13">
        <f t="shared" ref="G539:K539" si="335">IFERROR(G93/SUM(G321,G476),"-")</f>
        <v>0.36304488255249928</v>
      </c>
      <c r="H539" s="13">
        <f t="shared" si="335"/>
        <v>0.3636028857960184</v>
      </c>
      <c r="I539" s="13">
        <f t="shared" si="335"/>
        <v>0.36473553712425721</v>
      </c>
      <c r="J539" s="13">
        <f t="shared" si="335"/>
        <v>0.3743621791896582</v>
      </c>
      <c r="K539" s="13">
        <f t="shared" si="335"/>
        <v>0.38514822943718258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0.35693766125256615</v>
      </c>
      <c r="G540" s="13">
        <f t="shared" ref="G540:K540" si="336">IFERROR(G94/SUM(G322,G477),"-")</f>
        <v>0.35997978144437309</v>
      </c>
      <c r="H540" s="13">
        <f t="shared" si="336"/>
        <v>0.35951630488513198</v>
      </c>
      <c r="I540" s="13">
        <f t="shared" si="336"/>
        <v>0.35997611057623297</v>
      </c>
      <c r="J540" s="13">
        <f t="shared" si="336"/>
        <v>0.35931660489397599</v>
      </c>
      <c r="K540" s="13">
        <f t="shared" si="336"/>
        <v>0.35943305811983278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0.59999999999999964</v>
      </c>
      <c r="J541" s="13">
        <f t="shared" si="337"/>
        <v>0.61</v>
      </c>
      <c r="K541" s="13">
        <f t="shared" si="337"/>
        <v>0.62000000000000011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0.35745695376016579</v>
      </c>
      <c r="G542" s="13">
        <f t="shared" ref="G542:K542" si="338">IFERROR(G129/G357,"-")</f>
        <v>0.35745695376016617</v>
      </c>
      <c r="H542" s="13">
        <f t="shared" si="338"/>
        <v>0.35745695376016617</v>
      </c>
      <c r="I542" s="13">
        <f t="shared" si="338"/>
        <v>0.35745695376016579</v>
      </c>
      <c r="J542" s="13">
        <f t="shared" si="338"/>
        <v>0.35745695376016573</v>
      </c>
      <c r="K542" s="13">
        <f t="shared" si="338"/>
        <v>0.35745695376016601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0.33470839322286922</v>
      </c>
      <c r="K543" s="13">
        <f t="shared" si="339"/>
        <v>0.34140256108732608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3.8247623657516543E-2</v>
      </c>
      <c r="G544" s="13">
        <f t="shared" ref="G544:K544" si="340">IFERROR(G131/SUM(G359,G426),"-")</f>
        <v>3.7721408978139942E-2</v>
      </c>
      <c r="H544" s="13">
        <f t="shared" si="340"/>
        <v>3.8072389480190844E-2</v>
      </c>
      <c r="I544" s="13">
        <f t="shared" si="340"/>
        <v>3.7695938134663577E-2</v>
      </c>
      <c r="J544" s="13">
        <f t="shared" si="340"/>
        <v>3.3655215065740735E-2</v>
      </c>
      <c r="K544" s="13">
        <f t="shared" si="340"/>
        <v>3.0954044599102504E-2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4.8242849883234802E-2</v>
      </c>
      <c r="K545" s="13">
        <f t="shared" si="341"/>
        <v>5.4000000000000041E-2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6.1972818419901279E-2</v>
      </c>
      <c r="G546" s="13">
        <f t="shared" ref="G546:K546" si="342">IFERROR(G133/SUM(G361,G502),"-")</f>
        <v>6.1972818334647926E-2</v>
      </c>
      <c r="H546" s="13">
        <f t="shared" si="342"/>
        <v>6.1972765245649639E-2</v>
      </c>
      <c r="I546" s="13">
        <f t="shared" si="342"/>
        <v>6.1972766540848843E-2</v>
      </c>
      <c r="J546" s="13">
        <f t="shared" si="342"/>
        <v>6.1972650567355327E-2</v>
      </c>
      <c r="K546" s="13">
        <f t="shared" si="342"/>
        <v>6.1972650567355264E-2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4.7880823847050474E-2</v>
      </c>
      <c r="K547" s="13">
        <f t="shared" si="343"/>
        <v>4.5431760215214285E-2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0.24385675919262767</v>
      </c>
      <c r="G548" s="13">
        <f t="shared" ref="G548:K548" si="344">IFERROR(G150/SUM(G378,G435),"-")</f>
        <v>0.24980984630750674</v>
      </c>
      <c r="H548" s="13">
        <f t="shared" si="344"/>
        <v>0.25939457697461027</v>
      </c>
      <c r="I548" s="13">
        <f t="shared" si="344"/>
        <v>0.25447010683095977</v>
      </c>
      <c r="J548" s="13">
        <f t="shared" si="344"/>
        <v>0.30611064394460152</v>
      </c>
      <c r="K548" s="13">
        <f t="shared" si="344"/>
        <v>0.25765159121454217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0.21119430158737645</v>
      </c>
      <c r="K549" s="13">
        <f t="shared" si="345"/>
        <v>0.26555552750032774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0.19752994860940226</v>
      </c>
      <c r="G550" s="13">
        <f t="shared" ref="G550:K550" si="346">IFERROR(G152/SUM(G380,G511),"-")</f>
        <v>0.22580749788874266</v>
      </c>
      <c r="H550" s="13">
        <f t="shared" si="346"/>
        <v>0.25233500454965252</v>
      </c>
      <c r="I550" s="13">
        <f t="shared" si="346"/>
        <v>0.33850661802556226</v>
      </c>
      <c r="J550" s="13">
        <f t="shared" si="346"/>
        <v>0.35242429041410267</v>
      </c>
      <c r="K550" s="13">
        <f t="shared" si="346"/>
        <v>0.3343436691275421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0.33434929176139311</v>
      </c>
      <c r="K551" s="13">
        <f t="shared" si="347"/>
        <v>0.34910676416438524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0.20679985877054141</v>
      </c>
      <c r="J552" s="13">
        <f t="shared" si="348"/>
        <v>0.21303214402480225</v>
      </c>
      <c r="K552" s="13">
        <f t="shared" si="348"/>
        <v>0.23955613478573795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0.24179075415084561</v>
      </c>
      <c r="J553" s="13">
        <f t="shared" si="349"/>
        <v>0.24982338488138162</v>
      </c>
      <c r="K553" s="13">
        <f t="shared" si="349"/>
        <v>0.26554264696603902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0.31371671190793426</v>
      </c>
      <c r="J554" s="13">
        <f t="shared" si="350"/>
        <v>0.31908605002778112</v>
      </c>
      <c r="K554" s="13">
        <f t="shared" si="350"/>
        <v>0.3273784055643178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0.4200000000000001</v>
      </c>
      <c r="K562" s="13">
        <f t="shared" si="352"/>
        <v>0.42000000000000004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0.49536833876687814</v>
      </c>
      <c r="J563" s="13">
        <f t="shared" si="353"/>
        <v>0.55000082253280047</v>
      </c>
      <c r="K563" s="13">
        <f t="shared" si="353"/>
        <v>0.60000122694925551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0.47550833494632894</v>
      </c>
      <c r="J564" s="13">
        <f t="shared" si="354"/>
        <v>0.54022473796557735</v>
      </c>
      <c r="K564" s="13">
        <f t="shared" si="354"/>
        <v>0.5752755642418419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0.69999892368105787</v>
      </c>
      <c r="G565" s="13">
        <f t="shared" si="355"/>
        <v>0.69999021314506815</v>
      </c>
      <c r="H565" s="13">
        <f t="shared" si="355"/>
        <v>0.69999891965726291</v>
      </c>
      <c r="I565" s="13">
        <f t="shared" si="355"/>
        <v>0.69992941234689154</v>
      </c>
      <c r="J565" s="13">
        <f t="shared" si="355"/>
        <v>0.69998682110260235</v>
      </c>
      <c r="K565" s="13">
        <f t="shared" si="355"/>
        <v>0.69999863569591392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0.8669901188384046</v>
      </c>
      <c r="G566" s="13">
        <f t="shared" si="355"/>
        <v>0.86698099403927542</v>
      </c>
      <c r="H566" s="13">
        <f t="shared" si="355"/>
        <v>0.86699004442910488</v>
      </c>
      <c r="I566" s="13">
        <f t="shared" si="355"/>
        <v>0.86694816332157043</v>
      </c>
      <c r="J566" s="13">
        <f t="shared" si="355"/>
        <v>0.86703598746663735</v>
      </c>
      <c r="K566" s="13">
        <f t="shared" si="355"/>
        <v>0.86703927701722672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0.89421281726772506</v>
      </c>
      <c r="G567" s="13">
        <f t="shared" si="355"/>
        <v>0.89419907087629902</v>
      </c>
      <c r="H567" s="13">
        <f t="shared" si="355"/>
        <v>0.89421243360576319</v>
      </c>
      <c r="I567" s="13">
        <f t="shared" si="355"/>
        <v>0.89416719655604249</v>
      </c>
      <c r="J567" s="13">
        <f t="shared" si="355"/>
        <v>0.89421417266475933</v>
      </c>
      <c r="K567" s="13">
        <f t="shared" si="355"/>
        <v>0.89425846473598691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0.90411735623540124</v>
      </c>
      <c r="G568" s="13">
        <f t="shared" si="355"/>
        <v>0.90411723579903858</v>
      </c>
      <c r="H568" s="13">
        <f t="shared" si="355"/>
        <v>0.90411850722002141</v>
      </c>
      <c r="I568" s="13">
        <f t="shared" si="355"/>
        <v>0.9041831018906602</v>
      </c>
      <c r="J568" s="13">
        <f t="shared" si="355"/>
        <v>0.90422334790645276</v>
      </c>
      <c r="K568" s="13">
        <f t="shared" si="355"/>
        <v>0.90420489484736377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0.9041406691441719</v>
      </c>
      <c r="G569" s="13">
        <f t="shared" si="355"/>
        <v>0.90414058922895402</v>
      </c>
      <c r="H569" s="13">
        <f t="shared" si="355"/>
        <v>0.90414187126589862</v>
      </c>
      <c r="I569" s="13">
        <f t="shared" si="355"/>
        <v>0.90424221392139159</v>
      </c>
      <c r="J569" s="13">
        <f t="shared" si="355"/>
        <v>0.90426799353310583</v>
      </c>
      <c r="K569" s="13">
        <f t="shared" si="355"/>
        <v>0.90426822268274321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0.9041406701461282</v>
      </c>
      <c r="G570" s="13">
        <f t="shared" si="355"/>
        <v>0.90414059009713377</v>
      </c>
      <c r="H570" s="13">
        <f t="shared" si="355"/>
        <v>0.90414187134963486</v>
      </c>
      <c r="I570" s="13">
        <f t="shared" si="355"/>
        <v>0.90424220727688609</v>
      </c>
      <c r="J570" s="13">
        <f t="shared" si="355"/>
        <v>0.90426799351070053</v>
      </c>
      <c r="K570" s="13">
        <f t="shared" si="355"/>
        <v>0.90426822336190649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0.90411789130837139</v>
      </c>
      <c r="G571" s="13">
        <f t="shared" si="355"/>
        <v>0.9041177757196015</v>
      </c>
      <c r="H571" s="13">
        <f t="shared" si="355"/>
        <v>0.9041190548315402</v>
      </c>
      <c r="I571" s="13">
        <f t="shared" si="355"/>
        <v>0.90418526247498254</v>
      </c>
      <c r="J571" s="13">
        <f t="shared" si="355"/>
        <v>0.90421656140723128</v>
      </c>
      <c r="K571" s="13">
        <f t="shared" si="355"/>
        <v>0.90419144047788691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0.59933757195040738</v>
      </c>
      <c r="G573" s="4">
        <f t="shared" ref="G573:K573" si="356">IFERROR(G210/G440,"-")</f>
        <v>0.85427107516934819</v>
      </c>
      <c r="H573" s="4">
        <f t="shared" si="356"/>
        <v>0.85391287308166519</v>
      </c>
      <c r="I573" s="4">
        <f t="shared" si="356"/>
        <v>0.85382458082615398</v>
      </c>
      <c r="J573" s="4">
        <f t="shared" si="356"/>
        <v>0.84518861944987533</v>
      </c>
      <c r="K573" s="4">
        <f t="shared" si="356"/>
        <v>0.48855786152773828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0.85445501111132516</v>
      </c>
      <c r="G575" s="4">
        <f t="shared" ref="G575:K575" si="358">IFERROR(G218/G448,"-")</f>
        <v>0.85445501111132516</v>
      </c>
      <c r="H575" s="4">
        <f t="shared" si="358"/>
        <v>0.85445501111132527</v>
      </c>
      <c r="I575" s="4">
        <f t="shared" si="358"/>
        <v>0.85445501111132638</v>
      </c>
      <c r="J575" s="4">
        <f t="shared" si="358"/>
        <v>0.85445501111132571</v>
      </c>
      <c r="K575" s="4" t="str">
        <f t="shared" si="358"/>
        <v>-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0.70000000000000073</v>
      </c>
      <c r="G576" s="4">
        <f t="shared" ref="G576:K576" si="359">IFERROR(G224/G454,"-")</f>
        <v>0.70000000000000007</v>
      </c>
      <c r="H576" s="4">
        <f t="shared" si="359"/>
        <v>0.70000000000000007</v>
      </c>
      <c r="I576" s="4">
        <f t="shared" si="359"/>
        <v>0.70000000000000029</v>
      </c>
      <c r="J576" s="4">
        <f t="shared" si="359"/>
        <v>0.7</v>
      </c>
      <c r="K576" s="4">
        <f t="shared" si="359"/>
        <v>0.69999999999999896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0.85000000000000031</v>
      </c>
      <c r="K578">
        <f t="shared" si="361"/>
        <v>0.85000000000000064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2.9999999999999996</v>
      </c>
      <c r="H579" s="4">
        <f t="shared" si="362"/>
        <v>3.0000000000000009</v>
      </c>
      <c r="I579" s="4">
        <f t="shared" si="362"/>
        <v>3.0000000000000013</v>
      </c>
      <c r="J579" s="4">
        <f t="shared" si="362"/>
        <v>3</v>
      </c>
      <c r="K579" s="4">
        <f t="shared" si="362"/>
        <v>3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0.39813053790773983</v>
      </c>
      <c r="G580" s="3">
        <f>[1]Other_transformation!C$5</f>
        <v>0.19945157046045783</v>
      </c>
      <c r="H580" s="3">
        <f>[1]Other_transformation!D$5</f>
        <v>0.43091102664812592</v>
      </c>
      <c r="I580" s="3">
        <f>[1]Other_transformation!E$5</f>
        <v>1.2496242737285675E-4</v>
      </c>
      <c r="J580" s="3">
        <f>[1]Other_transformation!F$5</f>
        <v>1.8622799092865477E-4</v>
      </c>
      <c r="K580" s="3">
        <f>[1]Other_transformation!G$5</f>
        <v>1.0684765523708017E-4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0.39813053790773983</v>
      </c>
      <c r="G581" s="1">
        <f t="shared" ref="G581:K581" si="363">G580</f>
        <v>0.19945157046045783</v>
      </c>
      <c r="H581" s="1">
        <f t="shared" si="363"/>
        <v>0.43091102664812592</v>
      </c>
      <c r="I581" s="1">
        <f t="shared" si="363"/>
        <v>1.2496242737285675E-4</v>
      </c>
      <c r="J581" s="1">
        <f t="shared" si="363"/>
        <v>1.8622799092865477E-4</v>
      </c>
      <c r="K581" s="1">
        <f t="shared" si="363"/>
        <v>1.0684765523708017E-4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0.39813053790773983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0.19945157046045783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0.43091102664812592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1.2496242737285675E-4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1.0984055091537322E-4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2.9083168423682105E-5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7.6387440013281547E-5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7.7764486813398061E-5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0.15527090978401811</v>
      </c>
      <c r="G584" s="3">
        <f t="shared" ref="G584:K584" si="364">G585</f>
        <v>7.7786112479578409E-2</v>
      </c>
      <c r="H584" s="3">
        <f t="shared" si="364"/>
        <v>0.16805530039276889</v>
      </c>
      <c r="I584" s="3">
        <f t="shared" si="364"/>
        <v>4.8735346675414077E-5</v>
      </c>
      <c r="J584" s="3">
        <f t="shared" si="364"/>
        <v>7.2628916462175202E-5</v>
      </c>
      <c r="K584" s="3">
        <f t="shared" si="364"/>
        <v>4.1670585542461251E-5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0.15527090978401811</v>
      </c>
      <c r="G585" s="1">
        <f t="shared" ref="G585:K585" si="365">SUM(G586:G587)</f>
        <v>7.7786112479578409E-2</v>
      </c>
      <c r="H585" s="1">
        <f t="shared" si="365"/>
        <v>0.16805530039276889</v>
      </c>
      <c r="I585" s="1">
        <f t="shared" si="365"/>
        <v>4.8735346675414077E-5</v>
      </c>
      <c r="J585" s="1">
        <f t="shared" si="365"/>
        <v>7.2628916462175202E-5</v>
      </c>
      <c r="K585" s="1">
        <f t="shared" si="365"/>
        <v>4.1670585542461251E-5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0.15527090978401811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7.7786112479578409E-2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0.16805530039276889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4.8735346675414077E-5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4.2837814856995474E-5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1.1342435685236025E-5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2.9791101605179731E-5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3.032814985722523E-5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1.1621430401526913</v>
      </c>
      <c r="G588" s="3">
        <f t="shared" ref="G588:K588" si="366">G589+G592</f>
        <v>0.58219913417407587</v>
      </c>
      <c r="H588" s="3">
        <f t="shared" si="366"/>
        <v>1.2578292867858796</v>
      </c>
      <c r="I588" s="3">
        <f t="shared" si="366"/>
        <v>3.6476532550136861E-4</v>
      </c>
      <c r="J588" s="3">
        <f t="shared" si="366"/>
        <v>5.481500144472487E-4</v>
      </c>
      <c r="K588" s="3">
        <f t="shared" si="366"/>
        <v>3.1652084720863505E-4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1.1344729677681034</v>
      </c>
      <c r="G589" s="1">
        <f t="shared" ref="G589:K589" si="367">SUM(G590:G591)</f>
        <v>0.56833725002707403</v>
      </c>
      <c r="H589" s="1">
        <f t="shared" si="367"/>
        <v>1.2278809704338349</v>
      </c>
      <c r="I589" s="1">
        <f t="shared" si="367"/>
        <v>3.5608043679895507E-4</v>
      </c>
      <c r="J589" s="1">
        <f t="shared" si="367"/>
        <v>5.3065666015120173E-4</v>
      </c>
      <c r="K589" s="1">
        <f t="shared" si="367"/>
        <v>3.0446239359805982E-4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1.1344729677681034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0.56833725002707403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1.2278809704338349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3.5608043679895507E-4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3.1299064983335615E-4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8.2872488423282181E-5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2.1766601031784558E-4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2.2158990517477764E-4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2.7670072384587907E-2</v>
      </c>
      <c r="G592" s="1">
        <f t="shared" ref="G592:K592" si="368">SUM(G593:G594)</f>
        <v>1.3861884147001811E-2</v>
      </c>
      <c r="H592" s="1">
        <f t="shared" si="368"/>
        <v>2.9948316352044726E-2</v>
      </c>
      <c r="I592" s="1">
        <f t="shared" si="368"/>
        <v>8.6848887024135363E-6</v>
      </c>
      <c r="J592" s="1">
        <f t="shared" si="368"/>
        <v>1.7493354296046989E-5</v>
      </c>
      <c r="K592" s="1">
        <f t="shared" si="368"/>
        <v>1.2058453610575217E-5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2.7670072384587907E-2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1.3861884147001811E-2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2.9948316352044726E-2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8.6848887024135363E-6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7.6339182886184341E-6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2.0212802054459058E-6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9.8594360074285545E-6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1.0037173405129312E-5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0.47619047619047633</v>
      </c>
      <c r="G596" s="4">
        <f t="shared" ref="G596:K597" si="369">IFERROR(SUM(G582,G586)/SUM(G590,G593),"-")</f>
        <v>0.47619047619047639</v>
      </c>
      <c r="H596" s="4">
        <f t="shared" si="369"/>
        <v>0.476190476190476</v>
      </c>
      <c r="I596" s="4">
        <f t="shared" si="369"/>
        <v>0.47619047619047633</v>
      </c>
      <c r="J596" s="4">
        <f t="shared" si="369"/>
        <v>0.47619047619047572</v>
      </c>
      <c r="K596" s="4">
        <f t="shared" si="369"/>
        <v>0.47619047619047611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0.46666666666666673</v>
      </c>
      <c r="K597" s="4">
        <f t="shared" si="369"/>
        <v>0.4666666666666669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0.18552449721152764</v>
      </c>
      <c r="G598" s="1">
        <f>[1]Other_transformation!C$12</f>
        <v>1.7990450696260798E-4</v>
      </c>
      <c r="H598" s="1">
        <f>[1]Other_transformation!D$12</f>
        <v>1.8140741140073174E-3</v>
      </c>
      <c r="I598" s="1">
        <f>[1]Other_transformation!E$12</f>
        <v>6.9995491809034507E-5</v>
      </c>
      <c r="J598" s="1">
        <f>[1]Other_transformation!F$12</f>
        <v>1.45124089135918E-4</v>
      </c>
      <c r="K598" s="1">
        <f>[1]Other_transformation!G$12</f>
        <v>5.3680197859630773E-5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0.18552449721152764</v>
      </c>
      <c r="G599" s="1">
        <f t="shared" ref="G599:K599" si="370">SUM(G600:G601)</f>
        <v>1.7990450696260798E-4</v>
      </c>
      <c r="H599" s="1">
        <f t="shared" si="370"/>
        <v>1.8140741140073174E-3</v>
      </c>
      <c r="I599" s="1">
        <f t="shared" si="370"/>
        <v>6.9995491809034507E-5</v>
      </c>
      <c r="J599" s="1">
        <f t="shared" si="370"/>
        <v>1.45124089135918E-4</v>
      </c>
      <c r="K599" s="1">
        <f t="shared" si="370"/>
        <v>5.3680197859630773E-5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0.18552449721152764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1.7990450696260798E-4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1.8140741140073174E-3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6.9995491809034507E-5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8.4307607224462733E-5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2.4501462709698141E-5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6.0816481911455276E-5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2.9178735149932633E-5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0.69200637459899783</v>
      </c>
      <c r="G602" s="3">
        <f t="shared" ref="G602:K602" si="372">G603+G606</f>
        <v>6.7104381097052843E-4</v>
      </c>
      <c r="H602" s="3">
        <f t="shared" si="372"/>
        <v>6.7664964452472881E-3</v>
      </c>
      <c r="I602" s="3">
        <f t="shared" si="372"/>
        <v>2.610831844476986E-4</v>
      </c>
      <c r="J602" s="3">
        <f t="shared" si="372"/>
        <v>5.6928843415624355E-4</v>
      </c>
      <c r="K602" s="3">
        <f t="shared" si="372"/>
        <v>2.1364935618539189E-4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0.38774619917209247</v>
      </c>
      <c r="G603" s="1">
        <f t="shared" ref="G603:K603" si="373">SUM(G604:G605)</f>
        <v>3.7600041955185119E-4</v>
      </c>
      <c r="H603" s="1">
        <f t="shared" si="373"/>
        <v>3.7914148982752904E-3</v>
      </c>
      <c r="I603" s="1">
        <f t="shared" si="373"/>
        <v>1.4629057788088205E-4</v>
      </c>
      <c r="J603" s="1">
        <f t="shared" si="373"/>
        <v>3.0330934629406859E-4</v>
      </c>
      <c r="K603" s="1">
        <f t="shared" si="373"/>
        <v>1.1219161352662838E-4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0.38774619917209247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3.7600041955185119E-4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3.7914148982752904E-3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1.4629057788088205E-4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1.7620289909912713E-4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5.1208057063269198E-5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1.2710644719494144E-4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6.0983556463359185E-5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0.30426017542690537</v>
      </c>
      <c r="G606" s="1">
        <f t="shared" ref="G606:K606" si="374">SUM(G607:G608)</f>
        <v>2.9504339141867724E-4</v>
      </c>
      <c r="H606" s="1">
        <f t="shared" si="374"/>
        <v>2.9750815469719977E-3</v>
      </c>
      <c r="I606" s="1">
        <f t="shared" si="374"/>
        <v>1.1479260656681653E-4</v>
      </c>
      <c r="J606" s="1">
        <f t="shared" si="374"/>
        <v>2.6597908786217496E-4</v>
      </c>
      <c r="K606" s="1">
        <f t="shared" si="374"/>
        <v>1.0145774265876349E-4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0.30426017542690537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2.9504339141867724E-4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2.9750815469719977E-3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1.1479260656681653E-4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1.3826447584811894E-4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4.0182398843904995E-5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1.2771461201405604E-4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6.1275343814858499E-5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0.26809651474530843</v>
      </c>
      <c r="G610">
        <f t="shared" ref="G610:K611" si="375">IFERROR(G600/SUM(G604,G607),"-")</f>
        <v>0.26809651474530805</v>
      </c>
      <c r="H610">
        <f t="shared" si="375"/>
        <v>0.26809651474530855</v>
      </c>
      <c r="I610">
        <f t="shared" si="375"/>
        <v>0.26809651474530843</v>
      </c>
      <c r="J610">
        <f t="shared" si="375"/>
        <v>0.26809651474530827</v>
      </c>
      <c r="K610">
        <f t="shared" si="375"/>
        <v>0.26809651474530793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0.23866348448687363</v>
      </c>
      <c r="K611">
        <f t="shared" si="375"/>
        <v>0.23866348448687361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6.957412299191768</v>
      </c>
      <c r="G612" s="3">
        <f t="shared" ref="G612" si="376">G613+G614+G619</f>
        <v>9.5361163746627255</v>
      </c>
      <c r="H612" s="3">
        <f t="shared" ref="H612" si="377">H613+H614+H619</f>
        <v>10.53058660097915</v>
      </c>
      <c r="I612" s="3">
        <f t="shared" ref="I612" si="378">I613+I614+I619</f>
        <v>11.15452515133965</v>
      </c>
      <c r="J612" s="3">
        <f t="shared" ref="J612" si="379">J613+J614+J619</f>
        <v>10.982996185862779</v>
      </c>
      <c r="K612" s="3">
        <f t="shared" ref="K612" si="380">K613+K614+K619</f>
        <v>14.569442857546308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1.3280005565180093</v>
      </c>
      <c r="G613" s="1">
        <f>[1]Other_transformation!C$19</f>
        <v>3.8986442341465364</v>
      </c>
      <c r="H613" s="1">
        <f>[1]Other_transformation!D$19</f>
        <v>5.1023073301394009</v>
      </c>
      <c r="I613" s="1">
        <f>[1]Other_transformation!E$19</f>
        <v>5.5366245127905449</v>
      </c>
      <c r="J613" s="1">
        <f>[1]Other_transformation!F$19</f>
        <v>5.5377571032000805</v>
      </c>
      <c r="K613" s="1">
        <f>[1]Other_transformation!G$19</f>
        <v>9.4405571931704237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5.6294117426737582</v>
      </c>
      <c r="G614" s="1">
        <f>[1]Other_transformation!C$20</f>
        <v>5.6371657386913432</v>
      </c>
      <c r="H614" s="1">
        <f>[1]Other_transformation!D$20</f>
        <v>5.4279781480455096</v>
      </c>
      <c r="I614" s="1">
        <f>[1]Other_transformation!E$20</f>
        <v>5.6176932581630208</v>
      </c>
      <c r="J614" s="1">
        <f>[1]Other_transformation!F$20</f>
        <v>5.4449408302773445</v>
      </c>
      <c r="K614" s="1">
        <f>[1]Other_transformation!G$20</f>
        <v>5.1285675821060623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5.6294117426737582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5.6371657386913432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5.4279781480455096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5.6176932581630208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5.4444582154322525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5.128005493061047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3.7842089721456526E-4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4.2025175972414759E-4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1.0419394787791408E-4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1.4183728529113787E-4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3.0640182484550303E-4</v>
      </c>
      <c r="H619" s="1">
        <f>[1]Other_transformation!D$21</f>
        <v>3.0112279423915125E-4</v>
      </c>
      <c r="I619" s="1">
        <f>[1]Other_transformation!E$21</f>
        <v>2.0738038608435281E-4</v>
      </c>
      <c r="J619" s="1">
        <f>[1]Other_transformation!F$21</f>
        <v>2.9825238535437318E-4</v>
      </c>
      <c r="K619" s="1">
        <f>[1]Other_transformation!G$21</f>
        <v>3.1808226982313348E-4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3.0640182484550303E-4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3.0112279423915125E-4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2.0738038608435281E-4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1.0219318922460265E-4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7.5768105232438225E-5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1.9605919612977055E-4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2.4231416459069525E-4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0.11258823485347519</v>
      </c>
      <c r="G622" s="3">
        <f t="shared" ref="G622" si="381">G623+G624+G629</f>
        <v>0.1127555708468207</v>
      </c>
      <c r="H622" s="3">
        <f t="shared" ref="H622" si="382">H623+H624+H629</f>
        <v>0.10857160787267972</v>
      </c>
      <c r="I622" s="3">
        <f t="shared" ref="I622" si="383">I623+I624+I629</f>
        <v>0.11236216037870379</v>
      </c>
      <c r="J622" s="3">
        <f t="shared" ref="J622" si="384">J623+J624+J629</f>
        <v>0.10890143808323641</v>
      </c>
      <c r="K622" s="3">
        <f t="shared" ref="K622" si="385">K623+K624+K629</f>
        <v>0.10257121874806922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0.11258823485347519</v>
      </c>
      <c r="G624" s="1">
        <f t="shared" ref="G624:K624" si="386">SUM(G625:G628)</f>
        <v>0.11274331477382687</v>
      </c>
      <c r="H624" s="1">
        <f t="shared" si="386"/>
        <v>0.10855956296091016</v>
      </c>
      <c r="I624" s="1">
        <f t="shared" si="386"/>
        <v>0.11235386516326042</v>
      </c>
      <c r="J624" s="1">
        <f t="shared" si="386"/>
        <v>0.10888916430864502</v>
      </c>
      <c r="K624" s="1">
        <f t="shared" si="386"/>
        <v>0.10256010986122102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0.11258823485347519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0.11274331477382687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0.10855956296091016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0.11235386516326042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0.10888916430864502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0.10256010986122102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1.2256072993820131E-5</v>
      </c>
      <c r="H629" s="1">
        <f t="shared" si="387"/>
        <v>1.2044911769566057E-5</v>
      </c>
      <c r="I629" s="1">
        <f t="shared" si="387"/>
        <v>8.295215443374115E-6</v>
      </c>
      <c r="J629" s="1">
        <f t="shared" si="387"/>
        <v>1.2273774591377421E-5</v>
      </c>
      <c r="K629" s="1">
        <f t="shared" si="387"/>
        <v>1.110888684820244E-5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1.2256072993820131E-5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1.2044911769566057E-5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8.295215443374115E-6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4.0877275689841175E-6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1.4163202645746165E-6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8.1860470223933026E-6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9.6925665836278231E-6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3.6768218981460363E-5</v>
      </c>
      <c r="H632" s="3">
        <f t="shared" ref="H632" si="389">H633+H634+H639</f>
        <v>3.6134735308698156E-5</v>
      </c>
      <c r="I632" s="3">
        <f t="shared" ref="I632" si="390">I633+I634+I639</f>
        <v>2.4885646330122323E-5</v>
      </c>
      <c r="J632" s="3">
        <f t="shared" ref="J632" si="391">J633+J634+J639</f>
        <v>3.5804458885355155E-5</v>
      </c>
      <c r="K632" s="3">
        <f t="shared" ref="K632" si="392">K633+K634+K639</f>
        <v>3.816987237877607E-5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3.6768218981460363E-5</v>
      </c>
      <c r="H639" s="1">
        <f t="shared" ref="H639" si="399">SUM(H640:H641)</f>
        <v>3.6134735308698156E-5</v>
      </c>
      <c r="I639" s="1">
        <f t="shared" ref="I639" si="400">SUM(I640:I641)</f>
        <v>2.4885646330122323E-5</v>
      </c>
      <c r="J639" s="1">
        <f t="shared" ref="J639" si="401">SUM(J640:J641)</f>
        <v>3.5804458885355155E-5</v>
      </c>
      <c r="K639" s="1">
        <f t="shared" ref="K639" si="402">SUM(K640:K641)</f>
        <v>3.816987237877607E-5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3.6768218981460363E-5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3.6134735308698156E-5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2.4885646330122323E-5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1.2263182706952333E-5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9.092172627892604E-6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2.354127617840282E-5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2.9077699750883464E-5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13.47745298233027</v>
      </c>
      <c r="G642" s="3">
        <f t="shared" ref="G642" si="403">G643+G644+G649</f>
        <v>20.84323998510677</v>
      </c>
      <c r="H642" s="3">
        <f t="shared" ref="H642" si="404">H643+H644+H649</f>
        <v>23.926026192810294</v>
      </c>
      <c r="I642" s="3">
        <f t="shared" ref="I642" si="405">I643+I644+I649</f>
        <v>25.494248363709325</v>
      </c>
      <c r="J642" s="3">
        <f t="shared" ref="J642" si="406">J643+J644+J649</f>
        <v>25.200479830108776</v>
      </c>
      <c r="K642" s="3">
        <f t="shared" ref="K642" si="407">K643+K644+K649</f>
        <v>35.818523327216198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3.7980815916415014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11.150122509659083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14.592598964198684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15.834746106580949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15.83798531515221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26.999993572467407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9.6793713906887682</v>
      </c>
      <c r="G644" s="1">
        <f t="shared" ref="G644" si="408">SUM(G645:G648)</f>
        <v>9.6927038329841473</v>
      </c>
      <c r="H644" s="1">
        <f t="shared" ref="H644" si="409">SUM(H645:H648)</f>
        <v>9.3330207128393887</v>
      </c>
      <c r="I644" s="1">
        <f t="shared" ref="I644" si="410">SUM(I645:I648)</f>
        <v>9.6592222936071597</v>
      </c>
      <c r="J644" s="1">
        <f t="shared" ref="J644" si="411">SUM(J645:J648)</f>
        <v>9.3620630000638165</v>
      </c>
      <c r="K644" s="1">
        <f t="shared" ref="K644" si="412">SUM(K645:K648)</f>
        <v>8.8180646574166541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9.6793713906887682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9.6927038329841473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9.3330207128393887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9.6592222936071597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9.3613570115632285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8.8172391592118231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5.4060128173509373E-4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6.0035965674878238E-4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1.6538721885383194E-4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2.2513854808117129E-4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4.1364246354142918E-4</v>
      </c>
      <c r="H649" s="1">
        <f t="shared" ref="H649" si="414">SUM(H650:H651)</f>
        <v>4.0651577222285411E-4</v>
      </c>
      <c r="I649" s="1">
        <f t="shared" ref="I649" si="415">SUM(I650:I651)</f>
        <v>2.7996352121387619E-4</v>
      </c>
      <c r="J649" s="1">
        <f t="shared" ref="J649" si="416">SUM(J650:J651)</f>
        <v>4.3151489274933385E-4</v>
      </c>
      <c r="K649" s="1">
        <f t="shared" ref="K649" si="417">SUM(K650:K651)</f>
        <v>4.6509733213731525E-4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4.1364246354142918E-4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4.0651577222285411E-4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2.7996352121387619E-4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1.3796080545321369E-4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1.0228694206379178E-4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2.9355408729612016E-4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3.6281039007352348E-4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0.34965034965035013</v>
      </c>
      <c r="G653" s="4">
        <f t="shared" si="418"/>
        <v>0.34965034965035002</v>
      </c>
      <c r="H653" s="4">
        <f t="shared" si="418"/>
        <v>0.34965034965034969</v>
      </c>
      <c r="I653" s="4">
        <f t="shared" si="418"/>
        <v>0.34965034965034986</v>
      </c>
      <c r="J653" s="4">
        <f t="shared" si="418"/>
        <v>0.34965034965035008</v>
      </c>
      <c r="K653" s="4">
        <f t="shared" si="418"/>
        <v>0.34965034965034969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0.5932203389830506</v>
      </c>
      <c r="G654" s="4">
        <f t="shared" si="419"/>
        <v>0.5932203389830506</v>
      </c>
      <c r="H654" s="4">
        <f t="shared" si="419"/>
        <v>0.59322033898305115</v>
      </c>
      <c r="I654" s="4">
        <f t="shared" si="419"/>
        <v>0.59322033898305093</v>
      </c>
      <c r="J654" s="4">
        <f t="shared" si="419"/>
        <v>0.59322033898305082</v>
      </c>
      <c r="K654" s="4">
        <f t="shared" si="419"/>
        <v>0.59322033898305082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0.69999999999999929</v>
      </c>
      <c r="K656" s="4">
        <f t="shared" si="419"/>
        <v>0.69999999999999984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0.62999999999999978</v>
      </c>
      <c r="K657" s="4">
        <f t="shared" si="419"/>
        <v>0.62999999999999978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0.85925925925925906</v>
      </c>
      <c r="H658" s="4">
        <f t="shared" si="420"/>
        <v>0.85925925925925939</v>
      </c>
      <c r="I658" s="4">
        <f t="shared" si="420"/>
        <v>0.8592592592592595</v>
      </c>
      <c r="J658" s="4">
        <f t="shared" si="420"/>
        <v>0.85925925925925872</v>
      </c>
      <c r="K658" s="4">
        <f t="shared" si="420"/>
        <v>0.84347616992106977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0.77596098704900329</v>
      </c>
      <c r="K659" s="4">
        <f t="shared" si="420"/>
        <v>0.77474195506982269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5.0863116204568938E-3</v>
      </c>
      <c r="G660" s="3">
        <f t="shared" ref="G660:K660" si="421">SUM(G661,G665,G674)</f>
        <v>1.8791473430295854E-2</v>
      </c>
      <c r="H660" s="3">
        <f t="shared" si="421"/>
        <v>2.0195099686611376E-2</v>
      </c>
      <c r="I660" s="3">
        <f t="shared" si="421"/>
        <v>7.7373941737791496E-2</v>
      </c>
      <c r="J660" s="3">
        <f t="shared" si="421"/>
        <v>10.874795098063061</v>
      </c>
      <c r="K660" s="3">
        <f t="shared" si="421"/>
        <v>29.802770879130733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5.0863116204568938E-3</v>
      </c>
      <c r="G661" s="1">
        <f>[1]Other_transformation!C$28</f>
        <v>1.8791473430295854E-2</v>
      </c>
      <c r="H661" s="1">
        <f>[1]Other_transformation!D$28</f>
        <v>2.0195099686611376E-2</v>
      </c>
      <c r="I661" s="1">
        <f>[1]Other_transformation!E$28</f>
        <v>7.7373941737791496E-2</v>
      </c>
      <c r="J661" s="1">
        <f>[1]Other_transformation!F$28</f>
        <v>10.874795098063061</v>
      </c>
      <c r="K661" s="1">
        <f>[1]Other_transformation!G$28</f>
        <v>29.795788834801407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5.0863116204568938E-3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1.8791473430295854E-2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2.0195099686611376E-2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7.7371040452782258E-2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10.621318988798196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25.43228427650784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2.901285009232208E-6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0.24635170162456557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4.3552777615263842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7.1244076403000544E-3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8.2267967671822203E-3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6.6637038632925451E-3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1.5509073837682939E-4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6.5086131249157157E-3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6.6637038632925451E-3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1.5509073837682939E-4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6.5086131249157157E-3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3.1834046603436872E-4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4.1646209820420099E-5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2.7669425621394862E-4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7.4252724386231986E-3</v>
      </c>
      <c r="G677" s="3">
        <f t="shared" ref="G677:K677" si="433">SUM(G678,G682,G684,G693)</f>
        <v>2.7077051052299461E-2</v>
      </c>
      <c r="H677" s="3">
        <f t="shared" si="433"/>
        <v>2.8544310511111472E-2</v>
      </c>
      <c r="I677" s="3">
        <f t="shared" si="433"/>
        <v>0.10599170101067315</v>
      </c>
      <c r="J677" s="3">
        <f t="shared" si="433"/>
        <v>14.030989865167278</v>
      </c>
      <c r="K677" s="3">
        <f t="shared" si="433"/>
        <v>36.345619362449227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7.4252724386231986E-3</v>
      </c>
      <c r="G678" s="1">
        <f t="shared" ref="G678:K678" si="434">SUM(G679:G681)</f>
        <v>2.7077051052299461E-2</v>
      </c>
      <c r="H678" s="1">
        <f t="shared" si="434"/>
        <v>2.8544310511111472E-2</v>
      </c>
      <c r="I678" s="1">
        <f t="shared" si="434"/>
        <v>0.10599170101067315</v>
      </c>
      <c r="J678" s="1">
        <f t="shared" si="434"/>
        <v>14.029925298508383</v>
      </c>
      <c r="K678" s="1">
        <f t="shared" si="434"/>
        <v>36.334521965101573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7.4252724386231986E-3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2.7077051052299461E-2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2.8544310511111472E-2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0.1059877266476468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13.704927727481547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31.01498082500953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3.974363026345492E-6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0.3178731633865361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5.3113143433248613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7.1244076403000544E-3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8.2267967671822203E-3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1.064566658895411E-3</v>
      </c>
      <c r="K682" s="1">
        <f t="shared" si="441"/>
        <v>9.1408852968691376E-4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1.064566658895411E-3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9.1408852968691376E-4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9.6368394058275464E-3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2.0406676102214445E-4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9.4327726448054025E-3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9.6368394058275464E-3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2.0406676102214445E-4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9.4327726448054025E-3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5.4646941213854243E-4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6.9410349700700148E-5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4.7705906243784222E-4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0.68500000000000039</v>
      </c>
      <c r="G697" s="4">
        <f t="shared" ref="G697:K697" si="450">IFERROR(G662/G679,"-")</f>
        <v>0.69400000000000106</v>
      </c>
      <c r="H697" s="4">
        <f t="shared" si="450"/>
        <v>0.70750000000000035</v>
      </c>
      <c r="I697" s="4">
        <f t="shared" si="450"/>
        <v>0.73000000000000087</v>
      </c>
      <c r="J697" s="4">
        <f t="shared" si="450"/>
        <v>0.7749999999999998</v>
      </c>
      <c r="K697" s="4">
        <f t="shared" si="450"/>
        <v>0.82000000000000084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0.72999999999999965</v>
      </c>
      <c r="J698" s="4">
        <f t="shared" si="452"/>
        <v>0.77500000000000036</v>
      </c>
      <c r="K698" s="4">
        <f t="shared" si="452"/>
        <v>0.81999999999999962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0.89999999999999991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0.75999999999999801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0.68999999999999873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0.6000000000000002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0.58000000000000029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1.1764712950941221</v>
      </c>
      <c r="G704" s="1">
        <f>[1]Other_transformation!C$39</f>
        <v>4.4870725800626721</v>
      </c>
      <c r="H704" s="1">
        <f>[1]Other_transformation!D$39</f>
        <v>3.2834111888929827</v>
      </c>
      <c r="I704" s="1">
        <f>[1]Other_transformation!E$39</f>
        <v>2.8491163798926742</v>
      </c>
      <c r="J704" s="1">
        <f>[1]Other_transformation!F$39</f>
        <v>4.2664160326078795</v>
      </c>
      <c r="K704" s="1">
        <f>[1]Other_transformation!G$39</f>
        <v>7.2797120456429676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1.2890709338257547</v>
      </c>
      <c r="G705" s="1">
        <f>[1]Other_transformation!C$38</f>
        <v>4.9165286607885976</v>
      </c>
      <c r="H705" s="1">
        <f>[1]Other_transformation!D$38</f>
        <v>3.5976652767049333</v>
      </c>
      <c r="I705" s="1">
        <f>[1]Other_transformation!E$38</f>
        <v>3.1218042698718551</v>
      </c>
      <c r="J705" s="1">
        <f>[1]Other_transformation!F$38</f>
        <v>4.6747531556246047</v>
      </c>
      <c r="K705" s="1">
        <f>[1]Other_transformation!G$38</f>
        <v>7.9764506314697758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0.91265054871925855</v>
      </c>
      <c r="G706" s="14">
        <f t="shared" si="456"/>
        <v>0.91265054871925799</v>
      </c>
      <c r="H706" s="14">
        <f t="shared" si="456"/>
        <v>0.9126505487192591</v>
      </c>
      <c r="I706" s="14">
        <f t="shared" si="456"/>
        <v>0.91265054871925899</v>
      </c>
      <c r="J706" s="14">
        <f t="shared" si="456"/>
        <v>0.91265054871925821</v>
      </c>
      <c r="K706" s="14">
        <f t="shared" si="456"/>
        <v>0.91265054871925855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5.979625789318586</v>
      </c>
      <c r="G707" s="17" cm="1">
        <f t="array" ref="G707">SUMPRODUCT(("CT_CWODPLT"=[1]OUT_SyntheticFuels!$C$4:$C$1000)*1,("Var_Fout"=[1]OUT_SyntheticFuels!$B$4:$B$1000)*1,[1]OUT_SyntheticFuels!F$4:F$1000)</f>
        <v>6.9696488229796163</v>
      </c>
      <c r="H707" s="17" cm="1">
        <f t="array" ref="H707">SUMPRODUCT(("CT_CWODPLT"=[1]OUT_SyntheticFuels!$C$4:$C$1000)*1,("Var_Fout"=[1]OUT_SyntheticFuels!$B$4:$B$1000)*1,[1]OUT_SyntheticFuels!G$4:G$1000)</f>
        <v>6.8596216380647368</v>
      </c>
      <c r="I707" s="17" cm="1">
        <f t="array" ref="I707">SUMPRODUCT(("CT_CWODPLT"=[1]OUT_SyntheticFuels!$C$4:$C$1000)*1,("Var_Fout"=[1]OUT_SyntheticFuels!$B$4:$B$1000)*1,[1]OUT_SyntheticFuels!H$4:H$1000)</f>
        <v>7.0922681434176349</v>
      </c>
      <c r="J707" s="17" cm="1">
        <f t="array" ref="J707">SUMPRODUCT(("CT_CWODPLT"=[1]OUT_SyntheticFuels!$C$4:$C$1000)*1,("Var_Fout"=[1]OUT_SyntheticFuels!$B$4:$B$1000)*1,[1]OUT_SyntheticFuels!I$4:I$1000)</f>
        <v>7.4249252699618813</v>
      </c>
      <c r="K707" s="17" cm="1">
        <f t="array" ref="K707">SUMPRODUCT(("CT_CWODPLT"=[1]OUT_SyntheticFuels!$C$4:$C$1000)*1,("Var_Fout"=[1]OUT_SyntheticFuels!$B$4:$B$1000)*1,[1]OUT_SyntheticFuels!J$4:J$1000)</f>
        <v>7.5719206467373725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5.979625789318586</v>
      </c>
      <c r="G708" s="18">
        <f t="shared" ref="G708:K708" si="457">G707</f>
        <v>6.9696488229796163</v>
      </c>
      <c r="H708" s="18">
        <f t="shared" si="457"/>
        <v>6.8596216380647368</v>
      </c>
      <c r="I708" s="18">
        <f t="shared" si="457"/>
        <v>7.0922681434176349</v>
      </c>
      <c r="J708" s="18">
        <f t="shared" si="457"/>
        <v>7.4249252699618813</v>
      </c>
      <c r="K708" s="18">
        <f t="shared" si="457"/>
        <v>7.5719206467373725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7.1186021301411797</v>
      </c>
      <c r="G709" s="17" cm="1">
        <f t="array" ref="G709">SUMPRODUCT(("CT_CWODPLT"=[1]OUT_SyntheticFuels!$C$4:$C$1000)*1,("Var_Fin"=[1]OUT_SyntheticFuels!$B$4:$B$1000)*1,[1]OUT_SyntheticFuels!F$4:F$1000)</f>
        <v>8.2972009797376423</v>
      </c>
      <c r="H709" s="17" cm="1">
        <f t="array" ref="H709">SUMPRODUCT(("CT_CWODPLT"=[1]OUT_SyntheticFuels!$C$4:$C$1000)*1,("Var_Fin"=[1]OUT_SyntheticFuels!$B$4:$B$1000)*1,[1]OUT_SyntheticFuels!G$4:G$1000)</f>
        <v>8.1662162357913566</v>
      </c>
      <c r="I709" s="17" cm="1">
        <f t="array" ref="I709">SUMPRODUCT(("CT_CWODPLT"=[1]OUT_SyntheticFuels!$C$4:$C$1000)*1,("Var_Fin"=[1]OUT_SyntheticFuels!$B$4:$B$1000)*1,[1]OUT_SyntheticFuels!H$4:H$1000)</f>
        <v>8.4431763612114654</v>
      </c>
      <c r="J709" s="17" cm="1">
        <f t="array" ref="J709">SUMPRODUCT(("CT_CWODPLT"=[1]OUT_SyntheticFuels!$C$4:$C$1000)*1,("Var_Fin"=[1]OUT_SyntheticFuels!$B$4:$B$1000)*1,[1]OUT_SyntheticFuels!I$4:I$1000)</f>
        <v>8.8391967499546169</v>
      </c>
      <c r="K709" s="17" cm="1">
        <f t="array" ref="K709">SUMPRODUCT(("CT_CWODPLT"=[1]OUT_SyntheticFuels!$C$4:$C$1000)*1,("Var_Fin"=[1]OUT_SyntheticFuels!$B$4:$B$1000)*1,[1]OUT_SyntheticFuels!J$4:J$1000)</f>
        <v>9.0141912461159137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7.1186021301411797</v>
      </c>
      <c r="G710" s="18">
        <f t="shared" si="458"/>
        <v>8.2972009797376423</v>
      </c>
      <c r="H710" s="18">
        <f t="shared" si="458"/>
        <v>8.1662162357913566</v>
      </c>
      <c r="I710" s="18">
        <f t="shared" si="458"/>
        <v>8.4431763612114654</v>
      </c>
      <c r="J710" s="18">
        <f t="shared" si="458"/>
        <v>8.8391967499546169</v>
      </c>
      <c r="K710" s="18">
        <f t="shared" si="458"/>
        <v>9.0141912461159137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0.8399999999999993</v>
      </c>
      <c r="G711" s="14">
        <f t="shared" si="459"/>
        <v>0.83999999999999964</v>
      </c>
      <c r="H711" s="14">
        <f t="shared" si="459"/>
        <v>0.83999999999999964</v>
      </c>
      <c r="I711" s="14">
        <f t="shared" si="459"/>
        <v>0.84000000000000041</v>
      </c>
      <c r="J711" s="14">
        <f t="shared" si="459"/>
        <v>0.8400000000000003</v>
      </c>
      <c r="K711" s="14">
        <f t="shared" si="459"/>
        <v>0.84000000000000052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4.2064887612285951</v>
      </c>
      <c r="K712" s="17">
        <f t="shared" si="460"/>
        <v>11.244721989445894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4.9593444737393332E-4</v>
      </c>
      <c r="K713" s="18">
        <f t="shared" si="461"/>
        <v>2.6856507895149081E-4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4.9593444737393332E-4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2.6856507895149081E-4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4.2059928267812214</v>
      </c>
      <c r="K715" s="18">
        <f t="shared" si="463"/>
        <v>11.244453424366943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3.3627815631685132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10.440676254245083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0.31000275665025762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0.80377717012186045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0.5332085069624507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7.1607283362386687</v>
      </c>
      <c r="K719" s="17">
        <f t="shared" si="465"/>
        <v>19.149768177773073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7.1607283362386687</v>
      </c>
      <c r="K720" s="18">
        <f t="shared" si="467"/>
        <v>19.149768177773073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6.4407071087523894E-4</v>
      </c>
      <c r="K721" s="18">
        <f t="shared" si="469"/>
        <v>3.4878581682011844E-4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6.4407071087523894E-4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3.4878581682011844E-4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7.1600842655277939</v>
      </c>
      <c r="K723" s="18">
        <f t="shared" si="470"/>
        <v>19.149419391956254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5.7978983196170715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18.001166291782166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0.4428610809289405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1.1482531001740868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0.91932486498178179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0.76999999999999902</v>
      </c>
      <c r="K728" s="14">
        <f t="shared" si="472"/>
        <v>0.76999999999999891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0.58000009275613029</v>
      </c>
      <c r="K729" s="16">
        <f t="shared" si="474"/>
        <v>0.57999998916800333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0.69999999999999829</v>
      </c>
      <c r="K730" s="16">
        <f t="shared" si="475"/>
        <v>0.69999999999999973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0.58000009275613063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0.30848220061365705</v>
      </c>
      <c r="K732" s="17">
        <f t="shared" ref="K732" si="481">K733</f>
        <v>0.82463548595427461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0.30848220061365705</v>
      </c>
      <c r="K733" s="18">
        <f t="shared" ref="K733" si="486">SUM(K737,K739)</f>
        <v>0.82463548595427461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0.25522750124811389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0.6449749931083012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5.3254032897796309E-2</v>
      </c>
      <c r="K735" s="18">
        <f>K733-K734-K736</f>
        <v>0.17965830746805497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6.6646774685529955E-7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2.1853779184228914E-6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2.797070283188986E-5</v>
      </c>
      <c r="K737" s="18">
        <f t="shared" ref="K737" si="492">K738</f>
        <v>1.5147070452864079E-5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2.797070283188986E-5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1.5147070452864079E-5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0.30845422991082516</v>
      </c>
      <c r="K739" s="18">
        <f t="shared" ref="K739" si="499">SUM(K740:K742)</f>
        <v>0.82462033888382169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0.24649184916020053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0.76530158372882839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2.2878203440789033E-2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5.9318755154993345E-2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3.9084177309835572E-2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2.3141991913100807E-5</v>
      </c>
      <c r="K743" s="18">
        <f t="shared" si="500"/>
        <v>1.1847030387785994E-5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2.3141991913100807E-5</v>
      </c>
      <c r="K744" s="18">
        <f t="shared" si="501"/>
        <v>1.1847030387785994E-5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0.25520435925620077</v>
      </c>
      <c r="K745" s="18">
        <f t="shared" si="504"/>
        <v>0.64496314607791339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0.20393882893092855</v>
      </c>
      <c r="K746" s="18">
        <f t="shared" si="505"/>
        <v>0.59856796378350718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1.8928634085282382E-2</v>
      </c>
      <c r="K747" s="18">
        <f t="shared" si="506"/>
        <v>4.6395182294406229E-2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3.2336896239989858E-2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4.8286504888152751E-6</v>
      </c>
      <c r="K749" s="18">
        <f t="shared" si="508"/>
        <v>3.2999999236169652E-6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4.8286504888152751E-6</v>
      </c>
      <c r="K750" s="18">
        <f t="shared" si="509"/>
        <v>3.2999999236169652E-6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5.3249204247307488E-2</v>
      </c>
      <c r="K751" s="18">
        <f t="shared" si="512"/>
        <v>0.17965500746813134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4.2552487690062278E-2</v>
      </c>
      <c r="K752" s="18">
        <f t="shared" si="513"/>
        <v>0.16673159180899855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3.9495199277449558E-3</v>
      </c>
      <c r="K753" s="18">
        <f t="shared" si="514"/>
        <v>1.2923415659132808E-2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6.7471966295002518E-3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6.0429973778861473E-11</v>
      </c>
      <c r="K755" s="18">
        <f t="shared" si="516"/>
        <v>4.0141461118640809E-11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6.0429973778861473E-11</v>
      </c>
      <c r="K756" s="18">
        <f t="shared" si="517"/>
        <v>4.0141461118640809E-11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6.6640731688152069E-7</v>
      </c>
      <c r="K757" s="18">
        <f t="shared" si="520"/>
        <v>2.1853377769617723E-6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5.3253920972165907E-7</v>
      </c>
      <c r="K758" s="18">
        <f t="shared" si="521"/>
        <v>2.0281363226561248E-6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4.942776169564446E-8</v>
      </c>
      <c r="K759" s="18">
        <f t="shared" si="522"/>
        <v>1.5720145430564772E-7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8.4440345464217136E-8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142.21734188920652</v>
      </c>
      <c r="G761" s="17">
        <f t="shared" si="526"/>
        <v>140.22029711496296</v>
      </c>
      <c r="H761" s="17">
        <f t="shared" si="526"/>
        <v>140.92852230377278</v>
      </c>
      <c r="I761" s="17">
        <f t="shared" si="526"/>
        <v>144.44878787651601</v>
      </c>
      <c r="J761" s="17">
        <f t="shared" si="526"/>
        <v>146.90298721589582</v>
      </c>
      <c r="K761" s="17">
        <f t="shared" si="526"/>
        <v>143.8987050099058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60.070001318326234</v>
      </c>
      <c r="G762" s="18">
        <f>[1]Industry!C$11</f>
        <v>62.3399326831682</v>
      </c>
      <c r="H762" s="18">
        <f>[1]Industry!D$11</f>
        <v>63.77971293796837</v>
      </c>
      <c r="I762" s="18">
        <f>[1]Industry!E$11</f>
        <v>65.969436533684387</v>
      </c>
      <c r="J762" s="18">
        <f>[1]Industry!F$11</f>
        <v>68.812460162636583</v>
      </c>
      <c r="K762" s="18">
        <f>[1]Industry!G$11</f>
        <v>73.092879579631784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11.646935894381699</v>
      </c>
      <c r="G763" s="1">
        <f t="shared" si="528"/>
        <v>12.258978157619573</v>
      </c>
      <c r="H763" s="1">
        <f t="shared" si="528"/>
        <v>12.445354171702718</v>
      </c>
      <c r="I763" s="1">
        <f t="shared" si="528"/>
        <v>12.638144990151353</v>
      </c>
      <c r="J763" s="1">
        <f t="shared" si="528"/>
        <v>13.083545040468856</v>
      </c>
      <c r="K763" s="1">
        <f>K762-K764-K765</f>
        <v>13.059650358207683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0.3596677717735377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0.45106251263814562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0.76419096038437295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1.2080809371808989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1.1641809845613516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1.5098878766320176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49.629892012910481</v>
      </c>
      <c r="H765" s="1">
        <f>[1]Industry!D$11-[1]Industry!D$33</f>
        <v>50.570167805881276</v>
      </c>
      <c r="I765" s="1">
        <f>[1]Industry!E$11-[1]Industry!E$33</f>
        <v>52.123210606352139</v>
      </c>
      <c r="J765" s="1">
        <f>[1]Industry!F$11-[1]Industry!F$33</f>
        <v>54.564734137606372</v>
      </c>
      <c r="K765" s="1">
        <f>[1]Industry!G$11-[1]Industry!G$33</f>
        <v>58.52334134479208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11.627801722047339</v>
      </c>
      <c r="G766" s="1">
        <f t="shared" ref="G766:K766" si="529">SUM(G769,G774)</f>
        <v>7.9330861626762417</v>
      </c>
      <c r="H766" s="1">
        <f t="shared" si="529"/>
        <v>7.9140080190074871</v>
      </c>
      <c r="I766" s="1">
        <f t="shared" si="529"/>
        <v>6.4838223638840837</v>
      </c>
      <c r="J766" s="1">
        <f t="shared" si="529"/>
        <v>3.3808797603856191</v>
      </c>
      <c r="K766" s="1">
        <f t="shared" si="529"/>
        <v>0.24542598956173653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8.8978007999804625</v>
      </c>
      <c r="G767" s="1">
        <f t="shared" ref="G767:K767" si="530">SUM(G771,G775)</f>
        <v>7.9326401337812484</v>
      </c>
      <c r="H767" s="1">
        <f t="shared" si="530"/>
        <v>7.9127653155826332</v>
      </c>
      <c r="I767" s="1">
        <f t="shared" si="530"/>
        <v>6.4832034711111222</v>
      </c>
      <c r="J767" s="1">
        <f t="shared" si="530"/>
        <v>3.3797586003155211</v>
      </c>
      <c r="K767" s="1">
        <f t="shared" si="530"/>
        <v>0.24542598956173653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2.7300009220668771</v>
      </c>
      <c r="G768" s="1">
        <f t="shared" ref="G768:K768" si="531">G773</f>
        <v>4.4602889499314845E-4</v>
      </c>
      <c r="H768" s="1">
        <f t="shared" si="531"/>
        <v>1.2427034248537723E-3</v>
      </c>
      <c r="I768" s="1">
        <f t="shared" si="531"/>
        <v>6.1889277296130348E-4</v>
      </c>
      <c r="J768" s="1">
        <f t="shared" si="531"/>
        <v>1.1211600700979062E-3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11.627801722047339</v>
      </c>
      <c r="G769" s="1">
        <f t="shared" ref="G769:K769" si="532">SUM(G770,G772)</f>
        <v>7.9330861626762417</v>
      </c>
      <c r="H769" s="1">
        <f t="shared" si="532"/>
        <v>7.9137440110883297</v>
      </c>
      <c r="I769" s="1">
        <f t="shared" si="532"/>
        <v>6.2586739857856095</v>
      </c>
      <c r="J769" s="1">
        <f t="shared" si="532"/>
        <v>3.1343723847859506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8.8978007999804625</v>
      </c>
      <c r="G770" s="1">
        <f>[1]Industry!C$34</f>
        <v>7.9326401337812484</v>
      </c>
      <c r="H770" s="1">
        <f>[1]Industry!D$34</f>
        <v>7.9125013076634758</v>
      </c>
      <c r="I770" s="1">
        <f>[1]Industry!E$34</f>
        <v>6.258055093012648</v>
      </c>
      <c r="J770" s="1">
        <f>[1]Industry!F$34</f>
        <v>3.1332512247158526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8.8978007999804625</v>
      </c>
      <c r="G771" s="1">
        <f t="shared" ref="G771:K771" si="533">G770</f>
        <v>7.9326401337812484</v>
      </c>
      <c r="H771" s="1">
        <f t="shared" si="533"/>
        <v>7.9125013076634758</v>
      </c>
      <c r="I771" s="1">
        <f t="shared" si="533"/>
        <v>6.258055093012648</v>
      </c>
      <c r="J771" s="1">
        <f t="shared" si="533"/>
        <v>3.1332512247158526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2.7300009220668771</v>
      </c>
      <c r="G772" s="1">
        <f>[1]Industry!C$35</f>
        <v>4.4602889499314845E-4</v>
      </c>
      <c r="H772" s="1">
        <f>[1]Industry!D$35</f>
        <v>1.2427034248537723E-3</v>
      </c>
      <c r="I772" s="1">
        <f>[1]Industry!E$35</f>
        <v>6.1889277296130348E-4</v>
      </c>
      <c r="J772" s="1">
        <f>[1]Industry!F$35</f>
        <v>1.1211600700979062E-3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2.7300009220668771</v>
      </c>
      <c r="G773" s="1">
        <f t="shared" ref="G773:K773" si="534">G772</f>
        <v>4.4602889499314845E-4</v>
      </c>
      <c r="H773" s="1">
        <f t="shared" si="534"/>
        <v>1.2427034248537723E-3</v>
      </c>
      <c r="I773" s="1">
        <f t="shared" si="534"/>
        <v>6.1889277296130348E-4</v>
      </c>
      <c r="J773" s="1">
        <f t="shared" si="534"/>
        <v>1.1211600700979062E-3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2.6400791915719179E-4</v>
      </c>
      <c r="I774" s="1">
        <f>[1]Industry!E$36</f>
        <v>0.22514837809847382</v>
      </c>
      <c r="J774" s="1">
        <f>[1]Industry!F$36</f>
        <v>0.24650737559966832</v>
      </c>
      <c r="K774" s="1">
        <f>[1]Industry!G$36</f>
        <v>0.24542598956173653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2.6400791915719179E-4</v>
      </c>
      <c r="I775" s="1">
        <f t="shared" si="535"/>
        <v>0.22514837809847382</v>
      </c>
      <c r="J775" s="1">
        <f t="shared" si="535"/>
        <v>0.24650737559966832</v>
      </c>
      <c r="K775" s="1">
        <f t="shared" si="535"/>
        <v>0.24542598956173653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35.989085363908437</v>
      </c>
      <c r="G776" s="1">
        <f>SUM([1]Industry!C$37:C$39)</f>
        <v>32.381261736669181</v>
      </c>
      <c r="H776" s="1">
        <f>SUM([1]Industry!D$37:D$39)</f>
        <v>38.045546548282971</v>
      </c>
      <c r="I776" s="1">
        <f>SUM([1]Industry!E$37:E$39)</f>
        <v>31.804263612575156</v>
      </c>
      <c r="J776" s="1">
        <f>SUM([1]Industry!F$37:F$39)</f>
        <v>22.112046700734037</v>
      </c>
      <c r="K776" s="1">
        <f>SUM([1]Industry!G$37:G$39)</f>
        <v>14.167796601067044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35.548068672941838</v>
      </c>
      <c r="G777" s="1">
        <f>SUM([1]Industry!C$37:C$38)-G778</f>
        <v>31.82656220489493</v>
      </c>
      <c r="H777" s="1">
        <f>SUM([1]Industry!D$37:D$38)-H778</f>
        <v>34.898069753042513</v>
      </c>
      <c r="I777" s="1">
        <f>SUM([1]Industry!E$37:E$38)-I778</f>
        <v>24.501359727978119</v>
      </c>
      <c r="J777" s="1">
        <f>SUM([1]Industry!F$37:F$38)-J778</f>
        <v>14.809130159709042</v>
      </c>
      <c r="K777" s="1">
        <f>SUM([1]Industry!G$37:G$38)-K778</f>
        <v>6.8648759568450259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4.292099705314187E-3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2.6339424482581266E-3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0.4410166909665989</v>
      </c>
      <c r="G779" s="1">
        <f t="shared" si="540"/>
        <v>0.55469953177425069</v>
      </c>
      <c r="H779" s="1">
        <f t="shared" si="540"/>
        <v>3.1474767952404576</v>
      </c>
      <c r="I779" s="1">
        <f t="shared" si="540"/>
        <v>7.3029038845970362</v>
      </c>
      <c r="J779" s="1">
        <f t="shared" si="540"/>
        <v>7.3029165410249952</v>
      </c>
      <c r="K779" s="1">
        <f t="shared" si="540"/>
        <v>7.3029206442220183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35.243691981847256</v>
      </c>
      <c r="G780" s="1">
        <f>[1]Industry!C$37</f>
        <v>31.829072748578241</v>
      </c>
      <c r="H780" s="1">
        <f>[1]Industry!D$37</f>
        <v>32.071472270857804</v>
      </c>
      <c r="I780" s="1">
        <f>[1]Industry!E$37</f>
        <v>21.67643536891541</v>
      </c>
      <c r="J780" s="1">
        <f>[1]Industry!F$37</f>
        <v>10.585925403395574</v>
      </c>
      <c r="K780" s="1">
        <f>[1]Industry!G$37</f>
        <v>2.6424768291998442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35.239437146537249</v>
      </c>
      <c r="G781" s="1">
        <f>[1]Industry!C$37*G777/SUM(G777:G778)</f>
        <v>31.826438816341525</v>
      </c>
      <c r="H781" s="1">
        <f>[1]Industry!D$37*H777/SUM(H777:H778)</f>
        <v>32.071472270857804</v>
      </c>
      <c r="I781" s="1">
        <f>[1]Industry!E$37*I777/SUM(I777:I778)</f>
        <v>21.676435368915406</v>
      </c>
      <c r="J781" s="1">
        <f>[1]Industry!F$37*J777/SUM(J777:J778)</f>
        <v>10.585925403395574</v>
      </c>
      <c r="K781" s="1">
        <f>[1]Industry!G$37*K777/SUM(K777:K778)</f>
        <v>2.6424768291998442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4.2548353100073655E-3</v>
      </c>
      <c r="G782" s="1">
        <f t="shared" ref="G782:K782" si="545">G780-G781</f>
        <v>2.6339322367157081E-3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0.74539338206118277</v>
      </c>
      <c r="G783" s="1">
        <f t="shared" ref="G783:K783" si="546">SUM(G784:G786)</f>
        <v>0.55218898809093997</v>
      </c>
      <c r="H783" s="1">
        <f t="shared" si="546"/>
        <v>5.9740742774251707</v>
      </c>
      <c r="I783" s="1">
        <f t="shared" si="546"/>
        <v>10.127828243659746</v>
      </c>
      <c r="J783" s="1">
        <f t="shared" si="546"/>
        <v>11.526121297338463</v>
      </c>
      <c r="K783" s="1">
        <f t="shared" si="546"/>
        <v>11.525319771867199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0.30863152640458996</v>
      </c>
      <c r="G784" s="1">
        <f>[1]Industry!C$38*G777/SUM(G777:G778)</f>
        <v>1.2338855340440023E-4</v>
      </c>
      <c r="H784" s="1">
        <f>[1]Industry!D$38*H777/SUM(H777:H778)</f>
        <v>2.8265974821847117</v>
      </c>
      <c r="I784" s="1">
        <f>[1]Industry!E$38*I777/SUM(I777:I778)</f>
        <v>2.82492435906271</v>
      </c>
      <c r="J784" s="1">
        <f>[1]Industry!F$38*J777/SUM(J777:J778)</f>
        <v>4.2232047563134678</v>
      </c>
      <c r="K784" s="1">
        <f>[1]Industry!G$38*K777/SUM(K777:K778)</f>
        <v>4.2223991276451818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3.7264395309932752E-5</v>
      </c>
      <c r="G785" s="1">
        <f>[1]Industry!C$38-G784</f>
        <v>1.0211544255062663E-8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0.43672459126128288</v>
      </c>
      <c r="G786" s="1">
        <f>[1]Industry!C$39</f>
        <v>0.55206558932599137</v>
      </c>
      <c r="H786" s="1">
        <f>[1]Industry!D$39</f>
        <v>3.1474767952404585</v>
      </c>
      <c r="I786" s="1">
        <f>[1]Industry!E$39</f>
        <v>7.3029038845970353</v>
      </c>
      <c r="J786" s="1">
        <f>[1]Industry!F$39</f>
        <v>7.3029165410249952</v>
      </c>
      <c r="K786" s="1">
        <f>[1]Industry!G$39</f>
        <v>7.3029206442220183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3.5600009369164702</v>
      </c>
      <c r="G787" s="1">
        <f>[1]Industry!C$18</f>
        <v>3.4647173517962333</v>
      </c>
      <c r="H787" s="1">
        <f>[1]Industry!D$18</f>
        <v>8.1001227226678504E-3</v>
      </c>
      <c r="I787" s="1">
        <f>[1]Industry!E$18</f>
        <v>5.2564158561141578E-4</v>
      </c>
      <c r="J787" s="1">
        <f>[1]Industry!F$18</f>
        <v>8.6286796050244626E-4</v>
      </c>
      <c r="K787" s="1">
        <f>[1]Industry!G$18</f>
        <v>2.36155488088264E-4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3.5600009369164702</v>
      </c>
      <c r="G788" s="1">
        <f t="shared" ref="G788:K788" si="549">G787</f>
        <v>3.4647173517962333</v>
      </c>
      <c r="H788" s="1">
        <f t="shared" si="549"/>
        <v>8.1001227226678504E-3</v>
      </c>
      <c r="I788" s="1">
        <f t="shared" si="549"/>
        <v>5.2564158561141578E-4</v>
      </c>
      <c r="J788" s="1">
        <f t="shared" si="549"/>
        <v>8.6286796050244626E-4</v>
      </c>
      <c r="K788" s="1">
        <f t="shared" si="549"/>
        <v>2.36155488088264E-4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12.728639911478709</v>
      </c>
      <c r="G789" s="1">
        <f>[1]Industry!C$19</f>
        <v>13.638426202330312</v>
      </c>
      <c r="H789" s="1">
        <f>[1]Industry!D$19</f>
        <v>13.373257490952472</v>
      </c>
      <c r="I789" s="1">
        <f>[1]Industry!E$19</f>
        <v>17.608749916014929</v>
      </c>
      <c r="J789" s="1">
        <f>[1]Industry!F$19</f>
        <v>20.486782351858896</v>
      </c>
      <c r="K789" s="1">
        <f>[1]Industry!G$19</f>
        <v>27.219117073806945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4.2942116845081948</v>
      </c>
      <c r="G790" s="1">
        <f t="shared" ref="G790:K790" si="552">SUM(G791:G799)</f>
        <v>5.8491000453393038</v>
      </c>
      <c r="H790" s="1">
        <f t="shared" si="552"/>
        <v>6.0062817109262863</v>
      </c>
      <c r="I790" s="1">
        <f t="shared" si="552"/>
        <v>9.1791056973237257</v>
      </c>
      <c r="J790" s="1">
        <f t="shared" si="552"/>
        <v>10.175960042877005</v>
      </c>
      <c r="K790" s="1">
        <f t="shared" si="552"/>
        <v>14.61484839574881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0.92933428456839884</v>
      </c>
      <c r="G791" s="1">
        <f t="shared" ref="G791:K791" si="555">G233</f>
        <v>2.0709095571180152</v>
      </c>
      <c r="H791" s="1">
        <f t="shared" si="555"/>
        <v>3.4537417211551416E-2</v>
      </c>
      <c r="I791" s="1">
        <f t="shared" si="555"/>
        <v>1.3155944799707697</v>
      </c>
      <c r="J791" s="1">
        <f t="shared" si="555"/>
        <v>1.1530541165101054E-2</v>
      </c>
      <c r="K791" s="1">
        <f t="shared" si="555"/>
        <v>1.3841023091773785E-3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0.77038199737110535</v>
      </c>
      <c r="G792" s="1">
        <f t="shared" ref="G792:K792" si="556">G239</f>
        <v>0.10278394526790643</v>
      </c>
      <c r="H792" s="1">
        <f t="shared" si="556"/>
        <v>5.8417694671223326E-2</v>
      </c>
      <c r="I792" s="1">
        <f t="shared" si="556"/>
        <v>4.5235552065513204E-2</v>
      </c>
      <c r="J792" s="1">
        <f t="shared" si="556"/>
        <v>2.7300612357577626E-2</v>
      </c>
      <c r="K792" s="1">
        <f t="shared" si="556"/>
        <v>1.0482267508870359E-2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7.0214987888616203E-3</v>
      </c>
      <c r="K793" s="1">
        <f t="shared" si="557"/>
        <v>6.063722268466464E-3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2.6899584287016121E-4</v>
      </c>
      <c r="J794" s="1">
        <f t="shared" si="558"/>
        <v>1.604779752079827E-3</v>
      </c>
      <c r="K794" s="1">
        <f t="shared" si="558"/>
        <v>2.5672297416976333E-4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1.934790013803622</v>
      </c>
      <c r="G795" s="1">
        <f t="shared" ref="G795:K795" si="559">G272</f>
        <v>1.8587718684898258</v>
      </c>
      <c r="H795" s="1">
        <f t="shared" si="559"/>
        <v>2.5502944543128003</v>
      </c>
      <c r="I795" s="1">
        <f t="shared" si="559"/>
        <v>2.2433375441385097</v>
      </c>
      <c r="J795" s="1">
        <f t="shared" si="559"/>
        <v>0.25546269375567943</v>
      </c>
      <c r="K795" s="1">
        <f t="shared" si="559"/>
        <v>1.9622879712510866E-4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1.2631262985759244</v>
      </c>
      <c r="K796" s="1">
        <f t="shared" si="560"/>
        <v>2.0112147830835805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0.65970538876506846</v>
      </c>
      <c r="G797" s="1">
        <f t="shared" ref="G797:K797" si="561">G281</f>
        <v>1.8166346744635571</v>
      </c>
      <c r="H797" s="1">
        <f t="shared" si="561"/>
        <v>3.3630321447307105</v>
      </c>
      <c r="I797" s="1">
        <f t="shared" si="561"/>
        <v>5.5740427859013524</v>
      </c>
      <c r="J797" s="1">
        <f t="shared" si="561"/>
        <v>8.0119103153568929</v>
      </c>
      <c r="K797" s="1">
        <f t="shared" si="561"/>
        <v>8.6814230536269577E-4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0.34817800014251771</v>
      </c>
      <c r="K798" s="1">
        <f t="shared" si="562"/>
        <v>12.447617405765447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6.2633940471130219E-4</v>
      </c>
      <c r="J799" s="1">
        <f t="shared" si="563"/>
        <v>0.24982530298236955</v>
      </c>
      <c r="K799" s="1">
        <f t="shared" si="563"/>
        <v>0.13676502073661076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7.1200006230636212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7.6289064508747737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7.3111251431688045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8.3872755257954275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10.328736206566411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11.758170366904242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9.0018950141062959</v>
      </c>
      <c r="G801" s="1">
        <f t="shared" ref="G801:K801" si="564">G802</f>
        <v>10.609941078076472</v>
      </c>
      <c r="H801" s="1">
        <f t="shared" si="564"/>
        <v>9.7346405850261561</v>
      </c>
      <c r="I801" s="1">
        <f t="shared" si="564"/>
        <v>13.536478966268993</v>
      </c>
      <c r="J801" s="1">
        <f t="shared" si="564"/>
        <v>13.378577715827179</v>
      </c>
      <c r="K801" s="1">
        <f t="shared" si="564"/>
        <v>9.544703974117251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9.0018950141062959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10.609941078076472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9.7346405850261561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13.536478966268993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13.378577715827179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9.544703974117251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0.62578737922649752</v>
      </c>
      <c r="G803" s="1">
        <f t="shared" ref="G803:K803" si="566">G804</f>
        <v>0.73757371082664192</v>
      </c>
      <c r="H803" s="1">
        <f t="shared" si="566"/>
        <v>0.7363381602693464</v>
      </c>
      <c r="I803" s="1">
        <f t="shared" si="566"/>
        <v>0.73430685026763531</v>
      </c>
      <c r="J803" s="1">
        <f t="shared" si="566"/>
        <v>0.73026484049996909</v>
      </c>
      <c r="K803" s="1">
        <f t="shared" si="566"/>
        <v>0.72628173832686749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0.62578737922649752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0.73757371082664192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0.7363381602693464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0.73430685026763531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0.73026484049996909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0.72628173832686749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7.7980411800498155</v>
      </c>
      <c r="G805" s="1">
        <f>[1]Industry!C$21</f>
        <v>8.080140817741464</v>
      </c>
      <c r="H805" s="1">
        <f>[1]Industry!D$21</f>
        <v>5.608260273081167</v>
      </c>
      <c r="I805" s="1">
        <f>[1]Industry!E$21</f>
        <v>5.5456269111792231</v>
      </c>
      <c r="J805" s="1">
        <f>[1]Industry!F$21</f>
        <v>5.4553080610299771</v>
      </c>
      <c r="K805" s="1">
        <f>[1]Industry!G$21</f>
        <v>5.5683487345697946E-4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7.7980411800498155</v>
      </c>
      <c r="G806" s="1">
        <f t="shared" ref="G806:K806" si="568">G805</f>
        <v>8.080140817741464</v>
      </c>
      <c r="H806" s="1">
        <f t="shared" si="568"/>
        <v>5.608260273081167</v>
      </c>
      <c r="I806" s="1">
        <f t="shared" si="568"/>
        <v>5.5456269111792231</v>
      </c>
      <c r="J806" s="1">
        <f t="shared" si="568"/>
        <v>5.4553080610299771</v>
      </c>
      <c r="K806" s="1">
        <f t="shared" si="568"/>
        <v>5.5683487345697946E-4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7.7980411800498155</v>
      </c>
      <c r="G808" s="1">
        <f t="shared" ref="G808:K808" si="569">G806</f>
        <v>8.080140817741464</v>
      </c>
      <c r="H808" s="1">
        <f t="shared" si="569"/>
        <v>5.608260273081167</v>
      </c>
      <c r="I808" s="1">
        <f t="shared" si="569"/>
        <v>5.5456269111792231</v>
      </c>
      <c r="J808" s="1">
        <f t="shared" si="569"/>
        <v>5.4553080610299771</v>
      </c>
      <c r="K808" s="1">
        <f t="shared" si="569"/>
        <v>5.5683487345697946E-4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8.5524060915033812E-2</v>
      </c>
      <c r="I809" s="1">
        <f>[1]Industry!E$22</f>
        <v>8.5524907661348945E-2</v>
      </c>
      <c r="J809" s="1">
        <f>[1]Industry!F$22</f>
        <v>8.5525887046735985E-2</v>
      </c>
      <c r="K809" s="1">
        <f>[1]Industry!G$22</f>
        <v>8.5526323463205281E-2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8.5524060915033812E-2</v>
      </c>
      <c r="I810" s="1">
        <f t="shared" si="572"/>
        <v>8.5524907661348945E-2</v>
      </c>
      <c r="J810" s="1">
        <f t="shared" si="572"/>
        <v>8.5525887046735985E-2</v>
      </c>
      <c r="K810" s="1">
        <f t="shared" si="572"/>
        <v>8.5526323463205281E-2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1.7897804165313068E-3</v>
      </c>
      <c r="I811" s="1">
        <f>[1]Industry!E$23</f>
        <v>1.4478744561695388E-2</v>
      </c>
      <c r="J811" s="1">
        <f>[1]Industry!F$23</f>
        <v>9.7474753110364976</v>
      </c>
      <c r="K811" s="1">
        <f>[1]Industry!G$23</f>
        <v>15.115135282540884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1.7897804165313068E-3</v>
      </c>
      <c r="I812" s="1">
        <f t="shared" si="575"/>
        <v>1.4478744561695388E-2</v>
      </c>
      <c r="J812" s="1">
        <f t="shared" si="575"/>
        <v>9.7474753110364976</v>
      </c>
      <c r="K812" s="1">
        <f t="shared" si="575"/>
        <v>15.115135282540884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0.74846150525522659</v>
      </c>
      <c r="G813" s="1">
        <f>[1]Industry!C$24</f>
        <v>0.94972902501294421</v>
      </c>
      <c r="H813" s="1">
        <f>[1]Industry!D$24</f>
        <v>1.6413443251305615</v>
      </c>
      <c r="I813" s="1">
        <f>[1]Industry!E$24</f>
        <v>2.6655734288329143</v>
      </c>
      <c r="J813" s="1">
        <f>[1]Industry!F$24</f>
        <v>2.7128035568798077</v>
      </c>
      <c r="K813" s="1">
        <f>[1]Industry!G$24</f>
        <v>3.7010454570285458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0.74846150525522659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0.94972902501294421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1.6371824014389618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2.6623284895599943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2.7085289179499266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3.6982281822671172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4.1619236915997337E-3</v>
      </c>
      <c r="I815" s="1">
        <f t="shared" si="580"/>
        <v>3.2449392729199111E-3</v>
      </c>
      <c r="J815" s="1">
        <f t="shared" si="580"/>
        <v>4.2746389298811138E-3</v>
      </c>
      <c r="K815" s="1">
        <f t="shared" si="580"/>
        <v>2.8172747614285676E-3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72.708177882207821</v>
      </c>
      <c r="G816" s="17">
        <f>[1]Industry!C$71</f>
        <v>74.034572852881411</v>
      </c>
      <c r="H816" s="17">
        <f>[1]Industry!D$71</f>
        <v>75.241556751938447</v>
      </c>
      <c r="I816" s="17">
        <f>[1]Industry!E$71</f>
        <v>76.742043358954774</v>
      </c>
      <c r="J816" s="17">
        <f>[1]Industry!F$71</f>
        <v>79.677832636021947</v>
      </c>
      <c r="K816" s="17">
        <f>[1]Industry!G$71</f>
        <v>83.536628065808102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58.985414819193188</v>
      </c>
      <c r="G817" s="18">
        <f t="shared" ref="G817:K817" si="581">SUM(G818:G820)</f>
        <v>61.365766670322131</v>
      </c>
      <c r="H817" s="18">
        <f t="shared" si="581"/>
        <v>63.472094300817162</v>
      </c>
      <c r="I817" s="18">
        <f t="shared" si="581"/>
        <v>66.671028421932917</v>
      </c>
      <c r="J817" s="18">
        <f t="shared" si="581"/>
        <v>69.520288558620805</v>
      </c>
      <c r="K817" s="18">
        <f t="shared" si="581"/>
        <v>72.641733450815678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9.8138878899934259</v>
      </c>
      <c r="G818" s="1">
        <f>[1]Industry!C$55</f>
        <v>10.335083119760561</v>
      </c>
      <c r="H818" s="1">
        <f>[1]Industry!D$55</f>
        <v>10.50055313311255</v>
      </c>
      <c r="I818" s="1">
        <f>[1]Industry!E$55</f>
        <v>10.677338160432015</v>
      </c>
      <c r="J818" s="1">
        <f>[1]Industry!F$55</f>
        <v>11.082871959610367</v>
      </c>
      <c r="K818" s="1">
        <f>[1]Industry!G$55</f>
        <v>11.091815259392316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1.1081292770287643</v>
      </c>
      <c r="G819" s="1">
        <f>[1]Industry!C$56</f>
        <v>1.4007915376510898</v>
      </c>
      <c r="H819" s="1">
        <f>[1]Industry!D$56</f>
        <v>2.4013733618233348</v>
      </c>
      <c r="I819" s="1">
        <f>[1]Industry!E$56</f>
        <v>3.8704094267408933</v>
      </c>
      <c r="J819" s="1">
        <f>[1]Industry!F$56</f>
        <v>3.8727099025112781</v>
      </c>
      <c r="K819" s="1">
        <f>[1]Industry!G$56</f>
        <v>5.2081160588991349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49.629892012910481</v>
      </c>
      <c r="H820" s="1">
        <f>[1]Industry!D$3-([1]Industry!D$6-[1]Industry!D$70)</f>
        <v>50.570167805881276</v>
      </c>
      <c r="I820" s="1">
        <f>[1]Industry!E$3-([1]Industry!E$6-[1]Industry!E$70)</f>
        <v>52.12328083476001</v>
      </c>
      <c r="J820" s="1">
        <f>[1]Industry!F$3-([1]Industry!F$6-[1]Industry!F$70)</f>
        <v>54.564706696499158</v>
      </c>
      <c r="K820" s="1">
        <f>[1]Industry!G$3-([1]Industry!G$6-[1]Industry!G$70)</f>
        <v>56.341802132524222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8.763525055664406</v>
      </c>
      <c r="G821" s="1">
        <f t="shared" ref="G821:K821" si="583">SUM(G822:G823)</f>
        <v>6.1776074937965149</v>
      </c>
      <c r="H821" s="1">
        <f t="shared" si="583"/>
        <v>6.1776054731284855</v>
      </c>
      <c r="I821" s="1">
        <f t="shared" si="583"/>
        <v>5.081644050830123</v>
      </c>
      <c r="J821" s="1">
        <f t="shared" si="583"/>
        <v>2.6709341950540297</v>
      </c>
      <c r="K821" s="1">
        <f t="shared" si="583"/>
        <v>0.19543969376590778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6.9177031822319357</v>
      </c>
      <c r="G822" s="1">
        <f>[1]Industry!C$57</f>
        <v>6.1773046178753699</v>
      </c>
      <c r="H822" s="1">
        <f>[1]Industry!D$57</f>
        <v>6.1767561630065622</v>
      </c>
      <c r="I822" s="1">
        <f>[1]Industry!E$57</f>
        <v>5.0812165506472002</v>
      </c>
      <c r="J822" s="1">
        <f>[1]Industry!F$57</f>
        <v>2.6701433567695845</v>
      </c>
      <c r="K822" s="1">
        <f>[1]Industry!G$57</f>
        <v>0.19543969376590778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1.8458218734324696</v>
      </c>
      <c r="G823" s="1">
        <f>[1]Industry!C$58</f>
        <v>3.0287592114509702E-4</v>
      </c>
      <c r="H823" s="1">
        <f>[1]Industry!D$58</f>
        <v>8.4931012192349922E-4</v>
      </c>
      <c r="I823" s="1">
        <f>[1]Industry!E$58</f>
        <v>4.2750018292302036E-4</v>
      </c>
      <c r="J823" s="1">
        <f>[1]Industry!F$58</f>
        <v>7.9083828444530984E-4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28.93028003464833</v>
      </c>
      <c r="G824" s="1">
        <f t="shared" ref="G824:K824" si="584">SUM(G825:G827)</f>
        <v>26.037555167630195</v>
      </c>
      <c r="H824" s="1">
        <f t="shared" si="584"/>
        <v>30.398907581843002</v>
      </c>
      <c r="I824" s="1">
        <f t="shared" si="584"/>
        <v>25.014445350253915</v>
      </c>
      <c r="J824" s="1">
        <f t="shared" si="584"/>
        <v>17.291273268824916</v>
      </c>
      <c r="K824" s="1">
        <f t="shared" si="584"/>
        <v>10.895507463516907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28.619768850261558</v>
      </c>
      <c r="G825" s="1">
        <f>[1]Industry!C$59</f>
        <v>25.645036533619415</v>
      </c>
      <c r="H825" s="1">
        <f>[1]Industry!D$59</f>
        <v>28.152189170361925</v>
      </c>
      <c r="I825" s="1">
        <f>[1]Industry!E$59</f>
        <v>19.815317284292458</v>
      </c>
      <c r="J825" s="1">
        <f>[1]Industry!F$59</f>
        <v>12.09033286952095</v>
      </c>
      <c r="K825" s="1">
        <f>[1]Industry!G$59</f>
        <v>5.6319533824673647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8.862410065109386E-3</v>
      </c>
      <c r="I826" s="1">
        <f>[1]Industry!E$60</f>
        <v>6.7634040129656249E-3</v>
      </c>
      <c r="J826" s="1">
        <f>[1]Industry!F$60</f>
        <v>8.5667386351954301E-3</v>
      </c>
      <c r="K826" s="1">
        <f>[1]Industry!G$60</f>
        <v>5.4512172096865602E-3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0.31051118438677189</v>
      </c>
      <c r="G827" s="1">
        <f>[1]Industry!C$68</f>
        <v>0.39251863401078024</v>
      </c>
      <c r="H827" s="1">
        <f>[1]Industry!D$68</f>
        <v>2.2378560014159659</v>
      </c>
      <c r="I827" s="1">
        <f>[1]Industry!E$68</f>
        <v>5.1923646619484911</v>
      </c>
      <c r="J827" s="1">
        <f>[1]Industry!F$68</f>
        <v>5.1923736606687729</v>
      </c>
      <c r="K827" s="1">
        <f>[1]Industry!G$68</f>
        <v>5.2581028638398548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2.3674006230494555</v>
      </c>
      <c r="G828" s="1">
        <f t="shared" ref="G828:K828" si="587">G829</f>
        <v>2.3075017562962921</v>
      </c>
      <c r="H828" s="1">
        <f t="shared" si="587"/>
        <v>5.4068319173807876E-3</v>
      </c>
      <c r="I828" s="1">
        <f t="shared" si="587"/>
        <v>3.5217986235964858E-4</v>
      </c>
      <c r="J828" s="1">
        <f t="shared" si="587"/>
        <v>5.8243587333915139E-4</v>
      </c>
      <c r="K828" s="1">
        <f t="shared" si="587"/>
        <v>1.6058573190001949E-4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2.3674006230494555</v>
      </c>
      <c r="G829" s="1">
        <f>[1]Industry!C$61</f>
        <v>2.3075017562962921</v>
      </c>
      <c r="H829" s="1">
        <f>[1]Industry!D$61</f>
        <v>5.4068319173807876E-3</v>
      </c>
      <c r="I829" s="1">
        <f>[1]Industry!E$61</f>
        <v>3.5217986235964858E-4</v>
      </c>
      <c r="J829" s="1">
        <f>[1]Industry!F$61</f>
        <v>5.8243587333915139E-4</v>
      </c>
      <c r="K829" s="1">
        <f>[1]Industry!G$61</f>
        <v>1.6058573190001949E-4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11.767325450363371</v>
      </c>
      <c r="G830" s="1">
        <f t="shared" ref="G830:K830" si="588">G831+G841</f>
        <v>12.635406751842702</v>
      </c>
      <c r="H830" s="1">
        <f t="shared" si="588"/>
        <v>12.429460127711737</v>
      </c>
      <c r="I830" s="1">
        <f t="shared" si="588"/>
        <v>16.45320689101322</v>
      </c>
      <c r="J830" s="1">
        <f t="shared" si="588"/>
        <v>19.345855023091971</v>
      </c>
      <c r="K830" s="1">
        <f t="shared" si="588"/>
        <v>25.051632610948793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5.1850538863116906</v>
      </c>
      <c r="G831" s="1">
        <f>[1]Industry!C$62</f>
        <v>5.5675578190905393</v>
      </c>
      <c r="H831" s="1">
        <f>[1]Industry!D$62</f>
        <v>5.634306552211771</v>
      </c>
      <c r="I831" s="1">
        <f>[1]Industry!E$62</f>
        <v>8.6163314662372219</v>
      </c>
      <c r="J831" s="1">
        <f>[1]Industry!F$62</f>
        <v>9.5926640922112263</v>
      </c>
      <c r="K831" s="1">
        <f>[1]Industry!G$62</f>
        <v>13.881370762389761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1.1221264105977435</v>
      </c>
      <c r="G832" s="1">
        <f t="shared" ref="G832:K832" si="589">IFERROR(G791/G$790,0)*G$831</f>
        <v>1.9712278141915225</v>
      </c>
      <c r="H832" s="1">
        <f t="shared" si="589"/>
        <v>3.2398479701263541E-2</v>
      </c>
      <c r="I832" s="1">
        <f t="shared" si="589"/>
        <v>1.2349349150522542</v>
      </c>
      <c r="J832" s="1">
        <f t="shared" si="589"/>
        <v>1.0869599303866408E-2</v>
      </c>
      <c r="K832" s="1">
        <f t="shared" si="589"/>
        <v>1.3146381547385598E-3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0.930199175747222</v>
      </c>
      <c r="G833" s="1">
        <f t="shared" si="590"/>
        <v>9.7836513945302198E-2</v>
      </c>
      <c r="H833" s="1">
        <f t="shared" si="590"/>
        <v>5.4799827196320421E-2</v>
      </c>
      <c r="I833" s="1">
        <f t="shared" si="590"/>
        <v>4.2462144298908544E-2</v>
      </c>
      <c r="J833" s="1">
        <f t="shared" si="590"/>
        <v>2.5735714640627773E-2</v>
      </c>
      <c r="K833" s="1">
        <f t="shared" si="590"/>
        <v>9.9561923450062484E-3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6.6190196327043085E-3</v>
      </c>
      <c r="K834" s="1">
        <f t="shared" si="590"/>
        <v>5.7594013108768476E-3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2.5250361218576471E-4</v>
      </c>
      <c r="J835" s="1">
        <f t="shared" si="590"/>
        <v>1.5127922121175588E-3</v>
      </c>
      <c r="K835" s="1">
        <f t="shared" si="590"/>
        <v>2.4383877897156286E-4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2.3361658011552962</v>
      </c>
      <c r="G836" s="1">
        <f t="shared" si="590"/>
        <v>1.7693012207172343</v>
      </c>
      <c r="H836" s="1">
        <f t="shared" si="590"/>
        <v>2.3923521149306781</v>
      </c>
      <c r="I836" s="1">
        <f t="shared" si="590"/>
        <v>2.1057977223846183</v>
      </c>
      <c r="J836" s="1">
        <f t="shared" si="590"/>
        <v>0.24081932308735959</v>
      </c>
      <c r="K836" s="1">
        <f t="shared" si="590"/>
        <v>1.863806324493749E-4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1.190722667662051</v>
      </c>
      <c r="K837" s="1">
        <f t="shared" si="590"/>
        <v>1.9102776389321583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0.79656249881142882</v>
      </c>
      <c r="G838" s="1">
        <f t="shared" si="590"/>
        <v>1.7291922702364808</v>
      </c>
      <c r="H838" s="1">
        <f t="shared" si="590"/>
        <v>3.1547561303835083</v>
      </c>
      <c r="I838" s="1">
        <f t="shared" si="590"/>
        <v>5.2322962425759476</v>
      </c>
      <c r="J838" s="1">
        <f t="shared" si="590"/>
        <v>7.5526598049034552</v>
      </c>
      <c r="K838" s="1">
        <f t="shared" si="590"/>
        <v>8.2457271460720618E-4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0.32822009771971883</v>
      </c>
      <c r="K839" s="1">
        <f t="shared" si="590"/>
        <v>11.822906925813051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5.8793831330777315E-4</v>
      </c>
      <c r="J840" s="1">
        <f t="shared" si="590"/>
        <v>0.2355050730493255</v>
      </c>
      <c r="K840" s="1">
        <f t="shared" si="590"/>
        <v>0.12990117370790191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6.5822715640516805</v>
      </c>
      <c r="G841" s="1">
        <f>[1]Industry!C$63</f>
        <v>7.0678489327521623</v>
      </c>
      <c r="H841" s="1">
        <f>[1]Industry!D$63</f>
        <v>6.7951535754999659</v>
      </c>
      <c r="I841" s="1">
        <f>[1]Industry!E$63</f>
        <v>7.8368754247759975</v>
      </c>
      <c r="J841" s="1">
        <f>[1]Industry!F$63</f>
        <v>9.753190930880745</v>
      </c>
      <c r="K841" s="1">
        <f>[1]Industry!G$63</f>
        <v>11.170261848559035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5.311118058322716</v>
      </c>
      <c r="G842" s="1">
        <f t="shared" ref="G842:K842" si="591">G843</f>
        <v>6.2669385301171685</v>
      </c>
      <c r="H842" s="1">
        <f t="shared" si="591"/>
        <v>5.7596623461404732</v>
      </c>
      <c r="I842" s="1">
        <f t="shared" si="591"/>
        <v>8.0316441866529331</v>
      </c>
      <c r="J842" s="1">
        <f t="shared" si="591"/>
        <v>7.9825513704435531</v>
      </c>
      <c r="K842" s="1">
        <f t="shared" si="591"/>
        <v>5.7268223844703554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5.311118058322716</v>
      </c>
      <c r="G843" s="1">
        <f>[1]Industry!C$64</f>
        <v>6.2669385301171685</v>
      </c>
      <c r="H843" s="1">
        <f>[1]Industry!D$64</f>
        <v>5.7596623461404732</v>
      </c>
      <c r="I843" s="1">
        <f>[1]Industry!E$64</f>
        <v>8.0316441866529331</v>
      </c>
      <c r="J843" s="1">
        <f>[1]Industry!F$64</f>
        <v>7.9825513704435531</v>
      </c>
      <c r="K843" s="1">
        <f>[1]Industry!G$64</f>
        <v>5.7268223844703554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0.46151819217954226</v>
      </c>
      <c r="G844" s="1">
        <f t="shared" ref="G844:K844" si="592">G845</f>
        <v>0.54457525649367033</v>
      </c>
      <c r="H844" s="1">
        <f t="shared" si="592"/>
        <v>0.54458343103253748</v>
      </c>
      <c r="I844" s="1">
        <f t="shared" si="592"/>
        <v>0.54461091394849626</v>
      </c>
      <c r="J844" s="1">
        <f t="shared" si="592"/>
        <v>0.54465586020622714</v>
      </c>
      <c r="K844" s="1">
        <f t="shared" si="592"/>
        <v>0.54471130374514998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0.46151819217954226</v>
      </c>
      <c r="G845" s="1">
        <f>[1]Industry!C$65</f>
        <v>0.54457525649367033</v>
      </c>
      <c r="H845" s="1">
        <f>[1]Industry!D$65</f>
        <v>0.54458343103253748</v>
      </c>
      <c r="I845" s="1">
        <f>[1]Industry!E$65</f>
        <v>0.54461091394849626</v>
      </c>
      <c r="J845" s="1">
        <f>[1]Industry!F$65</f>
        <v>0.54465586020622714</v>
      </c>
      <c r="K845" s="1">
        <f>[1]Industry!G$65</f>
        <v>0.54471130374514998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4.117365743066304</v>
      </c>
      <c r="G846" s="1">
        <f t="shared" ref="G846:K846" si="593">G847</f>
        <v>4.2663143517674929</v>
      </c>
      <c r="H846" s="1">
        <f t="shared" si="593"/>
        <v>2.9611614241868556</v>
      </c>
      <c r="I846" s="1">
        <f t="shared" si="593"/>
        <v>2.9280910091026282</v>
      </c>
      <c r="J846" s="1">
        <f t="shared" si="593"/>
        <v>2.8804026562238265</v>
      </c>
      <c r="K846" s="1">
        <f t="shared" si="593"/>
        <v>3.0291817116059671E-4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4.117365743066304</v>
      </c>
      <c r="G847" s="1">
        <f>[1]Industry!C$66</f>
        <v>4.2663143517674929</v>
      </c>
      <c r="H847" s="1">
        <f>[1]Industry!D$66</f>
        <v>2.9611614241868556</v>
      </c>
      <c r="I847" s="1">
        <f>[1]Industry!E$66</f>
        <v>2.9280910091026282</v>
      </c>
      <c r="J847" s="1">
        <f>[1]Industry!F$66</f>
        <v>2.8804026562238265</v>
      </c>
      <c r="K847" s="1">
        <f>[1]Industry!G$66</f>
        <v>3.0291817116059671E-4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8.5524060915033812E-2</v>
      </c>
      <c r="I848" s="1">
        <f t="shared" si="594"/>
        <v>8.5524907661348945E-2</v>
      </c>
      <c r="J848" s="1">
        <f t="shared" si="594"/>
        <v>8.5525887046735985E-2</v>
      </c>
      <c r="K848" s="1">
        <f t="shared" si="594"/>
        <v>8.5526323463205281E-2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8.5524060915033812E-2</v>
      </c>
      <c r="I849" s="1">
        <f>[1]Industry!E$67</f>
        <v>8.5524907661348945E-2</v>
      </c>
      <c r="J849" s="1">
        <f>[1]Industry!F$67</f>
        <v>8.5525887046735985E-2</v>
      </c>
      <c r="K849" s="1">
        <f>[1]Industry!G$67</f>
        <v>8.5526323463205281E-2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3.5263612181798479E-3</v>
      </c>
      <c r="J850" s="1">
        <f t="shared" si="595"/>
        <v>7.8133164344032808</v>
      </c>
      <c r="K850" s="1">
        <f t="shared" si="595"/>
        <v>12.23909534792738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3.5263612181798479E-3</v>
      </c>
      <c r="J851" s="1">
        <f>[1]Industry!F$69</f>
        <v>7.8133164344032808</v>
      </c>
      <c r="K851" s="1">
        <f>[1]Industry!G$69</f>
        <v>12.23909534792738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4.8941927859596897</v>
      </c>
      <c r="H852" s="1">
        <f t="shared" si="596"/>
        <v>4.8941964319861331</v>
      </c>
      <c r="I852" s="1">
        <f t="shared" si="596"/>
        <v>4.9683994773305056</v>
      </c>
      <c r="J852" s="1">
        <f t="shared" si="596"/>
        <v>6.6176671828484732</v>
      </c>
      <c r="K852" s="1">
        <f t="shared" si="596"/>
        <v>13.584677110072766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0.91688224509923177</v>
      </c>
      <c r="H853" s="1">
        <f>[1]Industry!D$6-H854</f>
        <v>0.916877451859063</v>
      </c>
      <c r="I853" s="1">
        <f>[1]Industry!E$6-I854</f>
        <v>0.91714955609184212</v>
      </c>
      <c r="J853" s="1">
        <f>[1]Industry!F$6-J854</f>
        <v>0.51051354011605277</v>
      </c>
      <c r="K853" s="1">
        <f>[1]Industry!G$6-K854</f>
        <v>1.0871789942968739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3.9773105408604579</v>
      </c>
      <c r="H854" s="1">
        <f>[1]Industry!D$70</f>
        <v>3.9773189801270701</v>
      </c>
      <c r="I854" s="1">
        <f>[1]Industry!E$70</f>
        <v>4.0512499212386635</v>
      </c>
      <c r="J854" s="1">
        <f>[1]Industry!F$70</f>
        <v>6.1071536427324205</v>
      </c>
      <c r="K854" s="1">
        <f>[1]Industry!G$70</f>
        <v>12.497498115775892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0.84306236513985355</v>
      </c>
      <c r="H856" s="4">
        <f t="shared" si="597"/>
        <v>0.84373276872970759</v>
      </c>
      <c r="I856" s="4">
        <f t="shared" si="597"/>
        <v>0.84485010804612903</v>
      </c>
      <c r="J856" s="4">
        <f t="shared" si="597"/>
        <v>0.84708478667897846</v>
      </c>
      <c r="K856" s="4">
        <f t="shared" si="597"/>
        <v>0.84931946531182367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3.0809801822513307</v>
      </c>
      <c r="G857" s="4">
        <f t="shared" si="600"/>
        <v>3.1055374774069113</v>
      </c>
      <c r="H857" s="4">
        <f t="shared" si="600"/>
        <v>3.1423734201402898</v>
      </c>
      <c r="I857" s="4">
        <f t="shared" si="600"/>
        <v>3.2037666580292505</v>
      </c>
      <c r="J857" s="4">
        <f t="shared" si="600"/>
        <v>3.3265531338071677</v>
      </c>
      <c r="K857" s="4">
        <f t="shared" si="600"/>
        <v>3.4493396095850839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1</v>
      </c>
      <c r="H858" s="4">
        <f t="shared" si="601"/>
        <v>1</v>
      </c>
      <c r="I858" s="4">
        <f t="shared" si="601"/>
        <v>1.0000013473538383</v>
      </c>
      <c r="J858" s="4">
        <f t="shared" si="601"/>
        <v>0.99999949709079228</v>
      </c>
      <c r="K858" s="4">
        <f t="shared" si="601"/>
        <v>0.96272360459709139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0.77746213224363547</v>
      </c>
      <c r="G859" s="4">
        <f t="shared" ref="G859:K860" si="602">IFERROR(G822/G767,"-")</f>
        <v>0.77871988564932371</v>
      </c>
      <c r="H859" s="4">
        <f t="shared" si="602"/>
        <v>0.78060651575785489</v>
      </c>
      <c r="I859" s="4">
        <f t="shared" si="602"/>
        <v>0.78375089927207808</v>
      </c>
      <c r="J859" s="4">
        <f t="shared" si="602"/>
        <v>0.79003966630051925</v>
      </c>
      <c r="K859" s="4">
        <f t="shared" si="602"/>
        <v>0.79632843332896175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0.67612500000000086</v>
      </c>
      <c r="G860" s="4">
        <f t="shared" si="602"/>
        <v>0.67904999999999904</v>
      </c>
      <c r="H860" s="4">
        <f t="shared" si="602"/>
        <v>0.68343749999999936</v>
      </c>
      <c r="I860" s="4">
        <f t="shared" si="602"/>
        <v>0.69074999999999998</v>
      </c>
      <c r="J860" s="4">
        <f t="shared" si="602"/>
        <v>0.70537499999999931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0.80510052778327446</v>
      </c>
      <c r="G861" s="4">
        <f t="shared" ref="G861:K863" si="603">IFERROR(G825/G777,"-")</f>
        <v>0.80577463467528398</v>
      </c>
      <c r="H861" s="4">
        <f t="shared" si="603"/>
        <v>0.80669760160323878</v>
      </c>
      <c r="I861" s="4">
        <f t="shared" si="603"/>
        <v>0.80874357604183633</v>
      </c>
      <c r="J861" s="4">
        <f t="shared" si="603"/>
        <v>0.81641073710155643</v>
      </c>
      <c r="K861" s="4">
        <f t="shared" si="603"/>
        <v>0.82040133250356784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0.70408034604361258</v>
      </c>
      <c r="G863" s="4">
        <f t="shared" si="603"/>
        <v>0.70762387838201002</v>
      </c>
      <c r="H863" s="4">
        <f t="shared" si="603"/>
        <v>0.71100000000000019</v>
      </c>
      <c r="I863" s="4">
        <f t="shared" si="603"/>
        <v>0.71099999999999974</v>
      </c>
      <c r="J863" s="4">
        <f t="shared" si="603"/>
        <v>0.71100000000000019</v>
      </c>
      <c r="K863" s="4">
        <f t="shared" si="603"/>
        <v>0.7200000000000002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0.66500000000000081</v>
      </c>
      <c r="G864" s="4">
        <f t="shared" ref="G864:K864" si="604">IFERROR(G829/G788,"-")</f>
        <v>0.66600000000000015</v>
      </c>
      <c r="H864" s="4">
        <f t="shared" si="604"/>
        <v>0.66749999999999965</v>
      </c>
      <c r="I864" s="4">
        <f t="shared" si="604"/>
        <v>0.67</v>
      </c>
      <c r="J864" s="4">
        <f t="shared" si="604"/>
        <v>0.67500000000000016</v>
      </c>
      <c r="K864" s="4">
        <f t="shared" si="604"/>
        <v>0.67999999999999994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1.2074518601440398</v>
      </c>
      <c r="G865" s="4">
        <f t="shared" ref="G865:K865" si="605">IFERROR(G832/G791,"-")</f>
        <v>0.95186571881718729</v>
      </c>
      <c r="H865" s="4">
        <f t="shared" si="605"/>
        <v>0.93806897900945285</v>
      </c>
      <c r="I865" s="4">
        <f t="shared" si="605"/>
        <v>0.93868964476020933</v>
      </c>
      <c r="J865" s="4">
        <f t="shared" si="605"/>
        <v>0.94267902505434109</v>
      </c>
      <c r="K865" s="4">
        <f t="shared" si="605"/>
        <v>0.94981284694185375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1.2074518601440398</v>
      </c>
      <c r="G866" s="4">
        <f t="shared" si="606"/>
        <v>0.95186571881718729</v>
      </c>
      <c r="H866" s="4">
        <f t="shared" si="606"/>
        <v>0.93806897900945285</v>
      </c>
      <c r="I866" s="4">
        <f t="shared" si="606"/>
        <v>0.93868964476020933</v>
      </c>
      <c r="J866" s="4">
        <f t="shared" si="606"/>
        <v>0.94267902505434109</v>
      </c>
      <c r="K866" s="4">
        <f t="shared" si="606"/>
        <v>0.94981284694185375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0.94267902505434098</v>
      </c>
      <c r="K867" s="4">
        <f t="shared" si="606"/>
        <v>0.94981284694185375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0.93868964476020933</v>
      </c>
      <c r="J868" s="4">
        <f t="shared" si="606"/>
        <v>0.9426790250543412</v>
      </c>
      <c r="K868" s="4">
        <f t="shared" si="606"/>
        <v>0.94981284694185364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1.20745186014404</v>
      </c>
      <c r="G869" s="4">
        <f t="shared" si="606"/>
        <v>0.95186571881718729</v>
      </c>
      <c r="H869" s="4">
        <f t="shared" si="606"/>
        <v>0.93806897900945274</v>
      </c>
      <c r="I869" s="4">
        <f t="shared" si="606"/>
        <v>0.93868964476020944</v>
      </c>
      <c r="J869" s="4">
        <f t="shared" si="606"/>
        <v>0.94267902505434109</v>
      </c>
      <c r="K869" s="4">
        <f t="shared" si="606"/>
        <v>0.94981284694185375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0.9426790250543412</v>
      </c>
      <c r="K870" s="4">
        <f t="shared" si="606"/>
        <v>0.94981284694185364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1.2074518601440398</v>
      </c>
      <c r="G871" s="4">
        <f t="shared" si="606"/>
        <v>0.95186571881718729</v>
      </c>
      <c r="H871" s="4">
        <f t="shared" si="606"/>
        <v>0.93806897900945296</v>
      </c>
      <c r="I871" s="4">
        <f t="shared" si="606"/>
        <v>0.93868964476020922</v>
      </c>
      <c r="J871" s="4">
        <f t="shared" si="606"/>
        <v>0.9426790250543412</v>
      </c>
      <c r="K871" s="4">
        <f t="shared" si="606"/>
        <v>0.94981284694185375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0.94267902505434109</v>
      </c>
      <c r="K872" s="4">
        <f t="shared" si="606"/>
        <v>0.94981284694185375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0.93868964476020922</v>
      </c>
      <c r="J873" s="4">
        <f t="shared" si="606"/>
        <v>0.94267902505434109</v>
      </c>
      <c r="K873" s="4">
        <f t="shared" si="606"/>
        <v>0.94981284694185364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0.92447626236575176</v>
      </c>
      <c r="G874" s="4">
        <f t="shared" si="606"/>
        <v>0.92645636412827193</v>
      </c>
      <c r="H874" s="4">
        <f t="shared" si="606"/>
        <v>0.9294265167720539</v>
      </c>
      <c r="I874" s="4">
        <f t="shared" si="606"/>
        <v>0.93437677117835816</v>
      </c>
      <c r="J874" s="4">
        <f t="shared" si="606"/>
        <v>0.94427727999096656</v>
      </c>
      <c r="K874" s="4">
        <f>IFERROR(K841/K800,"-")</f>
        <v>0.9500000000000004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0.59000000000000019</v>
      </c>
      <c r="G875" s="4">
        <f t="shared" ref="G875:K875" si="607">IFERROR(G843/G802,"-")</f>
        <v>0.59066666666666656</v>
      </c>
      <c r="H875" s="4">
        <f t="shared" si="607"/>
        <v>0.59166666666666645</v>
      </c>
      <c r="I875" s="4">
        <f t="shared" si="607"/>
        <v>0.59333333333333316</v>
      </c>
      <c r="J875" s="4">
        <f t="shared" si="607"/>
        <v>0.5966666666666669</v>
      </c>
      <c r="K875" s="4">
        <f t="shared" si="607"/>
        <v>0.60000000000000053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0.7375000000000006</v>
      </c>
      <c r="G876" s="4">
        <f t="shared" ref="G876:K876" si="608">IFERROR(G845/G804,"-")</f>
        <v>0.73833333333333295</v>
      </c>
      <c r="H876" s="4">
        <f t="shared" si="608"/>
        <v>0.73958333333333337</v>
      </c>
      <c r="I876" s="4">
        <f t="shared" si="608"/>
        <v>0.74166666666666681</v>
      </c>
      <c r="J876" s="4">
        <f t="shared" si="608"/>
        <v>0.74583333333333357</v>
      </c>
      <c r="K876" s="4">
        <f t="shared" si="608"/>
        <v>0.74999999999999911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0.52800000000000014</v>
      </c>
      <c r="G877" s="4">
        <f t="shared" ref="G877:K877" si="609">IFERROR(G847/G806,"-")</f>
        <v>0.52800000000000002</v>
      </c>
      <c r="H877" s="4">
        <f t="shared" si="609"/>
        <v>0.52799999999999991</v>
      </c>
      <c r="I877" s="4">
        <f t="shared" si="609"/>
        <v>0.52799999999999969</v>
      </c>
      <c r="J877" s="4">
        <f t="shared" si="609"/>
        <v>0.52799999999999969</v>
      </c>
      <c r="K877" s="4">
        <f t="shared" si="609"/>
        <v>0.54399999999999982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0.24355434983700885</v>
      </c>
      <c r="J879" s="4">
        <f t="shared" si="611"/>
        <v>0.80157334951715331</v>
      </c>
      <c r="K879" s="4">
        <f t="shared" si="611"/>
        <v>0.80972449926164103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140.10105646881203</v>
      </c>
      <c r="G880" s="17">
        <f t="shared" si="612"/>
        <v>139.78672560571204</v>
      </c>
      <c r="H880" s="17">
        <f t="shared" si="612"/>
        <v>142.55469108072683</v>
      </c>
      <c r="I880" s="17">
        <f t="shared" si="612"/>
        <v>137.53436173442648</v>
      </c>
      <c r="J880" s="17">
        <f t="shared" si="612"/>
        <v>127.74949871670464</v>
      </c>
      <c r="K880" s="17">
        <f t="shared" si="612"/>
        <v>113.10629305503731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60.950000888355632</v>
      </c>
      <c r="G881" s="1">
        <f>[1]Services!C$11</f>
        <v>60.1273271995152</v>
      </c>
      <c r="H881" s="1">
        <f>[1]Services!D$11</f>
        <v>65.268820677907101</v>
      </c>
      <c r="I881" s="1">
        <f>[1]Services!E$11</f>
        <v>65.888032045420246</v>
      </c>
      <c r="J881" s="1">
        <f>[1]Services!F$11</f>
        <v>66.368678938030115</v>
      </c>
      <c r="K881" s="1">
        <f>[1]Services!G$11</f>
        <v>65.988236752153128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2.6235997011966337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2.3190822723133465E-4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2.4869182104746224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2.0769452947341183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1.3154281462415931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0.68033180591008025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1.3316266122465583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1.4252001467733906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1.4626321125182131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1.5295252610580643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1.6737935628931577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2.2838979144084868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58.70189514451458</v>
      </c>
      <c r="H884" s="1">
        <f>[1]Services!D$11-[1]Services!D$28</f>
        <v>61.319270354914266</v>
      </c>
      <c r="I884" s="1">
        <f>[1]Services!E$11-[1]Services!E$28</f>
        <v>62.281561489628061</v>
      </c>
      <c r="J884" s="1">
        <f>[1]Services!F$11-[1]Services!F$28</f>
        <v>63.379457228895362</v>
      </c>
      <c r="K884" s="1">
        <f>[1]Services!G$11-[1]Services!G$28</f>
        <v>63.024007031834557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30.256634164483017</v>
      </c>
      <c r="G885" s="1">
        <f t="shared" ref="G885:K885" si="615">G886</f>
        <v>27.353921319205682</v>
      </c>
      <c r="H885" s="1">
        <f t="shared" si="615"/>
        <v>26.485496729096354</v>
      </c>
      <c r="I885" s="1">
        <f t="shared" si="615"/>
        <v>19.099262388870397</v>
      </c>
      <c r="J885" s="1">
        <f t="shared" si="615"/>
        <v>6.2479034501982325</v>
      </c>
      <c r="K885" s="1">
        <f t="shared" si="615"/>
        <v>0.83045365112890979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30.256634164483017</v>
      </c>
      <c r="G886" s="1">
        <f t="shared" ref="G886:K886" si="616">SUM(G889,G891)</f>
        <v>27.353921319205682</v>
      </c>
      <c r="H886" s="1">
        <f t="shared" si="616"/>
        <v>26.485496729096354</v>
      </c>
      <c r="I886" s="1">
        <f t="shared" si="616"/>
        <v>19.099262388870397</v>
      </c>
      <c r="J886" s="1">
        <f t="shared" si="616"/>
        <v>6.2479034501982325</v>
      </c>
      <c r="K886" s="1">
        <f t="shared" si="616"/>
        <v>0.83045365112890979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30.256634164483017</v>
      </c>
      <c r="G887" s="1">
        <f t="shared" ref="G887:K887" si="617">G888</f>
        <v>27.353921319205682</v>
      </c>
      <c r="H887" s="1">
        <f t="shared" si="617"/>
        <v>26.485314125994794</v>
      </c>
      <c r="I887" s="1">
        <f t="shared" si="617"/>
        <v>19.099009159238278</v>
      </c>
      <c r="J887" s="1">
        <f t="shared" si="617"/>
        <v>6.2472685308340683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30.256634164483017</v>
      </c>
      <c r="G888" s="1">
        <f>[1]Services!C$12</f>
        <v>27.353921319205682</v>
      </c>
      <c r="H888" s="1">
        <f>[1]Services!D$12</f>
        <v>26.485314125994794</v>
      </c>
      <c r="I888" s="1">
        <f>[1]Services!E$12</f>
        <v>19.099009159238278</v>
      </c>
      <c r="J888" s="1">
        <f>[1]Services!F$12</f>
        <v>6.2472685308340683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30.256634164483017</v>
      </c>
      <c r="G889" s="1">
        <f t="shared" ref="G889:K889" si="618">G888</f>
        <v>27.353921319205682</v>
      </c>
      <c r="H889" s="1">
        <f t="shared" si="618"/>
        <v>26.485314125994794</v>
      </c>
      <c r="I889" s="1">
        <f t="shared" si="618"/>
        <v>19.099009159238278</v>
      </c>
      <c r="J889" s="1">
        <f t="shared" si="618"/>
        <v>6.2472685308340683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1.8260310155973798E-4</v>
      </c>
      <c r="I890">
        <f t="shared" si="619"/>
        <v>2.5322963211777511E-4</v>
      </c>
      <c r="J890">
        <f t="shared" si="619"/>
        <v>6.3491936416436225E-4</v>
      </c>
      <c r="K890">
        <f t="shared" si="619"/>
        <v>0.83045365112890979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1.8260310155973798E-4</v>
      </c>
      <c r="I891">
        <f>[1]Services!E$13</f>
        <v>2.5322963211777511E-4</v>
      </c>
      <c r="J891">
        <f>[1]Services!F$13</f>
        <v>6.3491936416436225E-4</v>
      </c>
      <c r="K891">
        <f>[1]Services!G$13</f>
        <v>0.83045365112890979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26.950964574513087</v>
      </c>
      <c r="G892" s="1">
        <f t="shared" ref="G892:K892" si="620">SUM(G893:G895)</f>
        <v>28.287003949127886</v>
      </c>
      <c r="H892" s="1">
        <f t="shared" si="620"/>
        <v>27.494478411780417</v>
      </c>
      <c r="I892" s="1">
        <f t="shared" si="620"/>
        <v>27.522751655366136</v>
      </c>
      <c r="J892" s="1">
        <f t="shared" si="620"/>
        <v>28.384685014303049</v>
      </c>
      <c r="K892" s="1">
        <f t="shared" si="620"/>
        <v>22.124941066035934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25.548687575184953</v>
      </c>
      <c r="G893" s="1">
        <f>SUM([1]Services!C$14:C$15)</f>
        <v>26.749780649391337</v>
      </c>
      <c r="H893" s="1">
        <f>SUM([1]Services!D$14:D$15)</f>
        <v>25.942259325386406</v>
      </c>
      <c r="I893" s="1">
        <f>SUM([1]Services!E$14:E$15)</f>
        <v>25.816218776487222</v>
      </c>
      <c r="J893" s="1">
        <f>SUM([1]Services!F$14:F$15)</f>
        <v>24.449986441020123</v>
      </c>
      <c r="K893" s="1">
        <f>SUM([1]Services!G$14:G$15)</f>
        <v>15.389901257959112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9.5581719727996577E-4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6.7479831900109041E-4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5.1873882631152547E-3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1.8832460223145331E-3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1.4022769993281337</v>
      </c>
      <c r="G895" s="1">
        <f>[1]Services!C$16</f>
        <v>1.5372232997365489</v>
      </c>
      <c r="H895" s="1">
        <f>[1]Services!D$16</f>
        <v>1.5512632691967325</v>
      </c>
      <c r="I895" s="1">
        <f>[1]Services!E$16</f>
        <v>1.7058580805599146</v>
      </c>
      <c r="J895" s="1">
        <f>[1]Services!F$16</f>
        <v>3.9295111850198126</v>
      </c>
      <c r="K895" s="1">
        <f>[1]Services!G$16</f>
        <v>6.7331565620545062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25.263051254523468</v>
      </c>
      <c r="G896" s="1">
        <f>[1]Services!C$14</f>
        <v>22.595268966762625</v>
      </c>
      <c r="H896" s="1">
        <f>[1]Services!D$14</f>
        <v>25.940097560822707</v>
      </c>
      <c r="I896" s="1">
        <f>[1]Services!E$14</f>
        <v>25.815981758853301</v>
      </c>
      <c r="J896" s="1">
        <f>[1]Services!F$14</f>
        <v>24.44967196219029</v>
      </c>
      <c r="K896" s="1">
        <f>[1]Services!G$14</f>
        <v>15.389385731221241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25.263051254523468</v>
      </c>
      <c r="G897" s="1">
        <f>[1]Services!C$14*IFERROR(G893/SUM(G893:G894),0)</f>
        <v>22.595268966762625</v>
      </c>
      <c r="H897" s="1">
        <f>[1]Services!D$14*IFERROR(H893/SUM(H893:H894),0)</f>
        <v>25.939141858485449</v>
      </c>
      <c r="I897" s="1">
        <f>[1]Services!E$14*IFERROR(I893/SUM(I893:I894),0)</f>
        <v>25.815306984367218</v>
      </c>
      <c r="J897" s="1">
        <f>[1]Services!F$14*IFERROR(J893/SUM(J893:J894),0)</f>
        <v>24.444485740973505</v>
      </c>
      <c r="K897" s="1">
        <f>[1]Services!G$14*IFERROR(K893/SUM(K893:K894),0)</f>
        <v>15.387502778698309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9.5570233725794651E-4</v>
      </c>
      <c r="I898" s="1">
        <f t="shared" si="624"/>
        <v>6.7477448608244117E-4</v>
      </c>
      <c r="J898" s="1">
        <f t="shared" si="624"/>
        <v>5.1862212167854693E-3</v>
      </c>
      <c r="K898" s="1">
        <f t="shared" si="624"/>
        <v>1.8829525229318023E-3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1.6879133199896179</v>
      </c>
      <c r="G899" s="1">
        <f>[1]Services!C$15+G902</f>
        <v>5.6917349823652614</v>
      </c>
      <c r="H899" s="1">
        <f>[1]Services!D$15+H902</f>
        <v>1.5534250337604321</v>
      </c>
      <c r="I899" s="1">
        <f>[1]Services!E$15+I902</f>
        <v>1.706095098193837</v>
      </c>
      <c r="J899" s="1">
        <f>[1]Services!F$15+J902</f>
        <v>3.9298256638496429</v>
      </c>
      <c r="K899" s="1">
        <f>[1]Services!G$15+K902</f>
        <v>6.7336720887923773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0.2856363206614842</v>
      </c>
      <c r="G900" s="1">
        <f>[1]Services!C$15*G893/SUM(G893:G894)</f>
        <v>4.154511682628713</v>
      </c>
      <c r="H900" s="1">
        <f>[1]Services!D$15*H893/SUM(H893:H894)</f>
        <v>2.1616849185308123E-3</v>
      </c>
      <c r="I900" s="1">
        <f>[1]Services!E$15*I893/SUM(I893:I894)</f>
        <v>2.3701143878882404E-4</v>
      </c>
      <c r="J900" s="1">
        <f>[1]Services!F$15*J893/SUM(J893:J894)</f>
        <v>3.1441212313666251E-4</v>
      </c>
      <c r="K900" s="1">
        <f>[1]Services!G$15*K893/SUM(K893:K894)</f>
        <v>5.1546366112528502E-4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7.9645168692404049E-8</v>
      </c>
      <c r="I901" s="1">
        <f>[1]Services!E$15*I894/SUM(I893:I894)</f>
        <v>6.1951334493800105E-9</v>
      </c>
      <c r="J901" s="1">
        <f>[1]Services!F$15*J894/SUM(J893:J894)</f>
        <v>6.6706693734764382E-8</v>
      </c>
      <c r="K901" s="1">
        <f>[1]Services!G$15*K894/SUM(K893:K894)</f>
        <v>6.3076745795223639E-8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1.4022769993281337</v>
      </c>
      <c r="G902" s="1">
        <f>[1]Services!C$16</f>
        <v>1.5372232997365489</v>
      </c>
      <c r="H902" s="1">
        <f>[1]Services!D$16</f>
        <v>1.5512632691967325</v>
      </c>
      <c r="I902" s="1">
        <f>[1]Services!E$16</f>
        <v>1.7058580805599146</v>
      </c>
      <c r="J902" s="1">
        <f>[1]Services!F$16</f>
        <v>3.9295111850198126</v>
      </c>
      <c r="K902" s="1">
        <f>[1]Services!G$16</f>
        <v>6.7331565620545062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7.7268834142396852</v>
      </c>
      <c r="G903" s="1">
        <f>[1]Services!C$17</f>
        <v>8.3696916022375483</v>
      </c>
      <c r="H903" s="1">
        <f>[1]Services!D$17</f>
        <v>8.288661153765231</v>
      </c>
      <c r="I903" s="1">
        <f>[1]Services!E$17</f>
        <v>11.52571000316216</v>
      </c>
      <c r="J903" s="1">
        <f>[1]Services!F$17</f>
        <v>11.163274669810999</v>
      </c>
      <c r="K903" s="1">
        <f>[1]Services!G$17</f>
        <v>9.4207429502924196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2.116882795453598</v>
      </c>
      <c r="G904" s="1">
        <f>[1]Services!C$51/0.99</f>
        <v>2.2929886101121326</v>
      </c>
      <c r="H904" s="1">
        <f>[1]Services!D$51/0.99</f>
        <v>2.2117450535635248</v>
      </c>
      <c r="I904" s="1">
        <f>[1]Services!E$51/0.99</f>
        <v>3.4398181318379741</v>
      </c>
      <c r="J904" s="1">
        <f>[1]Services!F$51/0.99</f>
        <v>3.0773737437550581</v>
      </c>
      <c r="K904" s="1">
        <f>[1]Services!G$51/0.99</f>
        <v>1.3348199858150547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1.4243072690484406</v>
      </c>
      <c r="G905" s="1">
        <f t="shared" ref="G905:K905" si="626">G904-SUM(G906:G909)</f>
        <v>1.5427597589171711</v>
      </c>
      <c r="H905" s="1">
        <f t="shared" si="626"/>
        <v>1.5526539577984959</v>
      </c>
      <c r="I905" s="1">
        <f t="shared" si="626"/>
        <v>1.3042390380774531</v>
      </c>
      <c r="J905" s="1">
        <f t="shared" si="626"/>
        <v>0.83161533542964339</v>
      </c>
      <c r="K905" s="1">
        <f t="shared" si="626"/>
        <v>1.2842576632454956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0.6925755264051574</v>
      </c>
      <c r="G906" s="1">
        <f t="shared" si="627"/>
        <v>0.75022885119496152</v>
      </c>
      <c r="H906" s="1">
        <f t="shared" si="627"/>
        <v>0.659091095765029</v>
      </c>
      <c r="I906" s="1">
        <f t="shared" si="627"/>
        <v>2.132426049949157</v>
      </c>
      <c r="J906" s="1">
        <f t="shared" si="627"/>
        <v>2.2404461063777608</v>
      </c>
      <c r="K906" s="1">
        <f t="shared" si="627"/>
        <v>4.8971993344172259E-2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2.0364869697073298E-4</v>
      </c>
      <c r="J907" s="1">
        <f t="shared" si="627"/>
        <v>9.1547044566599059E-4</v>
      </c>
      <c r="K907" s="1">
        <f t="shared" si="627"/>
        <v>2.7480844007865627E-4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2.5107402014197325E-3</v>
      </c>
      <c r="J908" s="1">
        <f t="shared" si="628"/>
        <v>3.4538230741928901E-3</v>
      </c>
      <c r="K908" s="1">
        <f t="shared" si="628"/>
        <v>5.8317854080850654E-4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4.3865491297356011E-4</v>
      </c>
      <c r="J909" s="1">
        <f t="shared" si="629"/>
        <v>9.4300842779539422E-4</v>
      </c>
      <c r="K909" s="1">
        <f t="shared" si="629"/>
        <v>7.3234224449959329E-4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5.6100006187860867</v>
      </c>
      <c r="G910" s="1">
        <f t="shared" ref="G910:K910" si="630">G903-G904</f>
        <v>6.0767029921254156</v>
      </c>
      <c r="H910" s="1">
        <f t="shared" si="630"/>
        <v>6.0769161002017063</v>
      </c>
      <c r="I910" s="1">
        <f t="shared" si="630"/>
        <v>8.0858918713241863</v>
      </c>
      <c r="J910" s="1">
        <f t="shared" si="630"/>
        <v>8.0859009260559418</v>
      </c>
      <c r="K910" s="1">
        <f t="shared" si="630"/>
        <v>8.0859229644773656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8.5743678324264607</v>
      </c>
      <c r="G911" s="1">
        <f t="shared" ref="G911:K911" si="631">G912</f>
        <v>9.3689105286593222</v>
      </c>
      <c r="H911" s="1">
        <f t="shared" si="631"/>
        <v>8.5732667688208011</v>
      </c>
      <c r="I911" s="1">
        <f t="shared" si="631"/>
        <v>6.6533458742703493</v>
      </c>
      <c r="J911" s="1">
        <f t="shared" si="631"/>
        <v>3.1857798875520014</v>
      </c>
      <c r="K911" s="1">
        <f t="shared" si="631"/>
        <v>0.50869599397942566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8.5743678324264607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9.3689105286593222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8.5732667688208011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6.6533458742703493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3.1857798875520014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0.50869599397942566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2.0856336936784539</v>
      </c>
      <c r="G913" s="1">
        <f t="shared" ref="G913:K913" si="632">G914</f>
        <v>2.4000914045613251</v>
      </c>
      <c r="H913" s="1">
        <f t="shared" si="632"/>
        <v>2.3917579489778844</v>
      </c>
      <c r="I913" s="1">
        <f t="shared" si="632"/>
        <v>2.4725344161142111</v>
      </c>
      <c r="J913" s="1">
        <f t="shared" si="632"/>
        <v>2.5556991058831522</v>
      </c>
      <c r="K913" s="1">
        <f t="shared" si="632"/>
        <v>2.3564849418950553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2.0856336936784539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2.4000914045613251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2.3917579489778844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2.4725344161142111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2.5556991058831522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2.3564849418950553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0.68754362338277886</v>
      </c>
      <c r="I915" s="1">
        <f t="shared" si="633"/>
        <v>0.70108319776450068</v>
      </c>
      <c r="J915" s="1">
        <f t="shared" si="633"/>
        <v>5.4268894896142772</v>
      </c>
      <c r="K915" s="1">
        <f t="shared" si="633"/>
        <v>5.426891468847292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0.68754362338277886</v>
      </c>
      <c r="I916" s="1">
        <f>[1]Services!E$19</f>
        <v>0.70108319776450068</v>
      </c>
      <c r="J916" s="1">
        <f>[1]Services!F$19</f>
        <v>5.4268894896142772</v>
      </c>
      <c r="K916" s="1">
        <f>[1]Services!G$19</f>
        <v>5.426891468847292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6.1190820437771927E-4</v>
      </c>
      <c r="I917" s="1">
        <f>[1]Services!E$20</f>
        <v>7.8152691912028796E-4</v>
      </c>
      <c r="J917" s="1">
        <f>[1]Services!F$20</f>
        <v>6.4724897790592636E-2</v>
      </c>
      <c r="K917" s="1">
        <f>[1]Services!G$20</f>
        <v>5.4932070361385789E-2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6.1190820437771927E-4</v>
      </c>
      <c r="I919" s="1">
        <f t="shared" si="635"/>
        <v>7.8152691912028796E-4</v>
      </c>
      <c r="J919" s="1">
        <f t="shared" si="635"/>
        <v>6.4724897790592636E-2</v>
      </c>
      <c r="K919" s="1">
        <f t="shared" si="635"/>
        <v>5.4932070361385789E-2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6.1190820437771927E-4</v>
      </c>
      <c r="I920" s="1">
        <f>[1]Services!E$20</f>
        <v>7.8152691912028796E-4</v>
      </c>
      <c r="J920" s="1">
        <f>[1]Services!F$20</f>
        <v>6.4724897790592636E-2</v>
      </c>
      <c r="K920" s="1">
        <f>[1]Services!G$20</f>
        <v>5.4932070361385789E-2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2.9295785469424285</v>
      </c>
      <c r="G921" s="1">
        <f t="shared" ref="G921:K921" si="636">G922</f>
        <v>3.1924483287723961</v>
      </c>
      <c r="H921" s="1">
        <f t="shared" si="636"/>
        <v>3.3640538587918885</v>
      </c>
      <c r="I921" s="1">
        <f t="shared" si="636"/>
        <v>3.6708606265393531</v>
      </c>
      <c r="J921" s="1">
        <f t="shared" si="636"/>
        <v>4.3518632635222065</v>
      </c>
      <c r="K921" s="1">
        <f t="shared" si="636"/>
        <v>6.3949141603437596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2.9295785469424285</v>
      </c>
      <c r="G922" s="1">
        <f>[1]Services!C$21-G923</f>
        <v>3.1924483287723961</v>
      </c>
      <c r="H922" s="1">
        <f>[1]Services!D$21-H923</f>
        <v>3.3640538587918885</v>
      </c>
      <c r="I922" s="1">
        <f>[1]Services!E$21-I923</f>
        <v>3.6708606265393531</v>
      </c>
      <c r="J922" s="1">
        <f>[1]Services!F$21-J923</f>
        <v>4.3518632635222065</v>
      </c>
      <c r="K922" s="1">
        <f>[1]Services!G$21-K923</f>
        <v>6.3949141603437596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9.3670085333436546E-4</v>
      </c>
      <c r="I923" s="1">
        <f>[1]Services!E$50-I894</f>
        <v>7.0179025176113482E-4</v>
      </c>
      <c r="J923" s="1">
        <f>[1]Services!F$50-J894</f>
        <v>6.0173703852136971E-3</v>
      </c>
      <c r="K923" s="1">
        <f>[1]Services!G$50-K894</f>
        <v>2.4105549085626033E-3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73.238313533484032</v>
      </c>
      <c r="G924" s="17">
        <f>[1]Services!C$59</f>
        <v>78.632952162606045</v>
      </c>
      <c r="H924" s="17">
        <f>[1]Services!D$59</f>
        <v>79.064686331500837</v>
      </c>
      <c r="I924" s="17">
        <f>[1]Services!E$59</f>
        <v>77.791021518114832</v>
      </c>
      <c r="J924" s="17">
        <f>[1]Services!F$59</f>
        <v>75.52889843601902</v>
      </c>
      <c r="K924" s="17">
        <f>[1]Services!G$59</f>
        <v>71.502089403909309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63.650014461443355</v>
      </c>
      <c r="G925" s="1">
        <f t="shared" ref="G925:K925" si="639">SUM(G926:G928)</f>
        <v>63.319755816088282</v>
      </c>
      <c r="H925" s="1">
        <f t="shared" si="639"/>
        <v>68.430812432097923</v>
      </c>
      <c r="I925" s="1">
        <f t="shared" si="639"/>
        <v>69.40312177485454</v>
      </c>
      <c r="J925" s="1">
        <f t="shared" si="639"/>
        <v>70.638327942412232</v>
      </c>
      <c r="K925" s="1">
        <f t="shared" si="639"/>
        <v>72.34913432220138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2.3940347273419271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2.121960279166712E-4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2.2848561058735575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1.9211743976290589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1.2332138871014944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0.64631521561457639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4.2612051591889868</v>
      </c>
      <c r="G927" s="1">
        <f>[1]Services!C$47</f>
        <v>4.6176484755457867</v>
      </c>
      <c r="H927" s="1">
        <f>[1]Services!D$47</f>
        <v>4.8266859713101011</v>
      </c>
      <c r="I927" s="1">
        <f>[1]Services!E$47</f>
        <v>5.2003858875974176</v>
      </c>
      <c r="J927" s="1">
        <f>[1]Services!F$47</f>
        <v>6.0256568264153643</v>
      </c>
      <c r="K927" s="1">
        <f>[1]Services!G$47</f>
        <v>8.6788120747522459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58.70189514451458</v>
      </c>
      <c r="H928" s="1">
        <f>[1]Services!D$3-([1]Services!D$6-[1]Services!D$58)</f>
        <v>61.319270354914259</v>
      </c>
      <c r="I928" s="1">
        <f>[1]Services!E$3-([1]Services!E$6-[1]Services!E$58)</f>
        <v>62.281561489628068</v>
      </c>
      <c r="J928" s="1">
        <f>[1]Services!F$3-([1]Services!F$6-[1]Services!F$58)</f>
        <v>63.379457228895369</v>
      </c>
      <c r="K928" s="1">
        <f>[1]Services!G$3-([1]Services!G$6-[1]Services!G$58)</f>
        <v>63.024007031834557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24.84306971838679</v>
      </c>
      <c r="G929" s="1">
        <f t="shared" ref="G929:K929" si="642">G930</f>
        <v>22.504189491450955</v>
      </c>
      <c r="H929" s="1">
        <f t="shared" si="642"/>
        <v>21.854326891164291</v>
      </c>
      <c r="I929" s="1">
        <f t="shared" si="642"/>
        <v>15.837259654137567</v>
      </c>
      <c r="J929" s="1">
        <f t="shared" si="642"/>
        <v>5.2326191395410264</v>
      </c>
      <c r="K929" s="1">
        <f t="shared" si="642"/>
        <v>0.69550493282046022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24.84306971838679</v>
      </c>
      <c r="G930" s="1">
        <f>[1]Services!C$48</f>
        <v>22.504189491450955</v>
      </c>
      <c r="H930" s="1">
        <f>[1]Services!D$48</f>
        <v>21.854326891164291</v>
      </c>
      <c r="I930" s="1">
        <f>[1]Services!E$48</f>
        <v>15.837259654137567</v>
      </c>
      <c r="J930" s="1">
        <f>[1]Services!F$48</f>
        <v>5.2326191395410264</v>
      </c>
      <c r="K930" s="1">
        <f>[1]Services!G$48</f>
        <v>0.69550493282046022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25.412780830638109</v>
      </c>
      <c r="G931" s="1">
        <f t="shared" ref="G931:K931" si="643">SUM(G932:G934)</f>
        <v>26.66768613858164</v>
      </c>
      <c r="H931" s="1">
        <f t="shared" si="643"/>
        <v>25.916930639944244</v>
      </c>
      <c r="I931" s="1">
        <f t="shared" si="643"/>
        <v>25.931782208160516</v>
      </c>
      <c r="J931" s="1">
        <f t="shared" si="643"/>
        <v>26.643201090663858</v>
      </c>
      <c r="K931" s="1">
        <f t="shared" si="643"/>
        <v>20.497305546778751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24.189714831824112</v>
      </c>
      <c r="G932" s="1">
        <f>[1]Services!C$49</f>
        <v>25.326919976551423</v>
      </c>
      <c r="H932" s="1">
        <f>[1]Services!D$49</f>
        <v>24.562026298500239</v>
      </c>
      <c r="I932" s="1">
        <f>[1]Services!E$49</f>
        <v>24.442556201725399</v>
      </c>
      <c r="J932" s="1">
        <f>[1]Services!F$49</f>
        <v>23.204676676441252</v>
      </c>
      <c r="K932" s="1">
        <f>[1]Services!G$49</f>
        <v>14.620352592423931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1.8925180506143312E-3</v>
      </c>
      <c r="I933" s="1">
        <f>[1]Services!E$50</f>
        <v>1.3765885707622252E-3</v>
      </c>
      <c r="J933" s="1">
        <f>[1]Services!F$50</f>
        <v>1.1204758648328952E-2</v>
      </c>
      <c r="K933" s="1">
        <f>[1]Services!G$50</f>
        <v>4.2938009308771362E-3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1.2230659988139974</v>
      </c>
      <c r="G934" s="1">
        <f>[1]Services!C$56</f>
        <v>1.3407661620302185</v>
      </c>
      <c r="H934" s="1">
        <f>[1]Services!D$56</f>
        <v>1.3530118233933908</v>
      </c>
      <c r="I934" s="1">
        <f>[1]Services!E$56</f>
        <v>1.4878494178643569</v>
      </c>
      <c r="J934" s="1">
        <f>[1]Services!F$56</f>
        <v>3.4273196555742782</v>
      </c>
      <c r="K934" s="1">
        <f>[1]Services!G$56</f>
        <v>5.8726591534239425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7.649614580097289</v>
      </c>
      <c r="G935" s="1">
        <f t="shared" ref="G935:K935" si="648">G936+G942</f>
        <v>8.2859946862151759</v>
      </c>
      <c r="H935" s="1">
        <f t="shared" si="648"/>
        <v>8.2057745422275801</v>
      </c>
      <c r="I935" s="1">
        <f t="shared" si="648"/>
        <v>11.410452903130539</v>
      </c>
      <c r="J935" s="1">
        <f t="shared" si="648"/>
        <v>11.051641923112886</v>
      </c>
      <c r="K935" s="1">
        <f t="shared" si="648"/>
        <v>9.326535520789486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2.0957139674990621</v>
      </c>
      <c r="G936" s="1">
        <f>[1]Services!C$51</f>
        <v>2.2700587240110113</v>
      </c>
      <c r="H936" s="1">
        <f>[1]Services!D$51</f>
        <v>2.1896276030278896</v>
      </c>
      <c r="I936" s="1">
        <f>[1]Services!E$51</f>
        <v>3.4054199505195943</v>
      </c>
      <c r="J936" s="1">
        <f>[1]Services!F$51</f>
        <v>3.0466000063175076</v>
      </c>
      <c r="K936" s="1">
        <f>[1]Services!G$51</f>
        <v>1.3214717859569041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1.4100641963579563</v>
      </c>
      <c r="G937" s="1">
        <f t="shared" ref="G937:K937" si="649">IFERROR(G905/G$904,0)*G$936</f>
        <v>1.5273321613279995</v>
      </c>
      <c r="H937" s="1">
        <f t="shared" si="649"/>
        <v>1.537127418220511</v>
      </c>
      <c r="I937" s="1">
        <f t="shared" si="649"/>
        <v>1.2911966476966785</v>
      </c>
      <c r="J937" s="1">
        <f t="shared" si="649"/>
        <v>0.82329918207534691</v>
      </c>
      <c r="K937" s="1">
        <f t="shared" si="649"/>
        <v>1.2714150866130407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0.68564977114110592</v>
      </c>
      <c r="G938" s="1">
        <f t="shared" ref="G938:K941" si="650">IFERROR(G906/G$904,0)*G$936</f>
        <v>0.74272656268301196</v>
      </c>
      <c r="H938" s="1">
        <f t="shared" si="650"/>
        <v>0.6525001848073787</v>
      </c>
      <c r="I938" s="1">
        <f t="shared" si="650"/>
        <v>2.1111017894496653</v>
      </c>
      <c r="J938" s="1">
        <f t="shared" si="650"/>
        <v>2.2180416453139835</v>
      </c>
      <c r="K938" s="1">
        <f t="shared" si="650"/>
        <v>4.8482273410730532E-2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2.0161221000102565E-4</v>
      </c>
      <c r="J939" s="1">
        <f t="shared" si="650"/>
        <v>9.0631574120933066E-4</v>
      </c>
      <c r="K939" s="1">
        <f t="shared" si="650"/>
        <v>2.7206035567786972E-4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2.485632799405535E-3</v>
      </c>
      <c r="J940" s="1">
        <f t="shared" si="650"/>
        <v>3.4192848434509613E-3</v>
      </c>
      <c r="K940" s="1">
        <f t="shared" si="650"/>
        <v>5.7734675540042143E-4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4.342683638438245E-4</v>
      </c>
      <c r="J941" s="1">
        <f t="shared" si="650"/>
        <v>9.335783435174402E-4</v>
      </c>
      <c r="K941" s="1">
        <f t="shared" si="650"/>
        <v>7.2501882205459726E-4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5.5539006125982269</v>
      </c>
      <c r="G942" s="1">
        <f>[1]Services!C$52</f>
        <v>6.015935962204165</v>
      </c>
      <c r="H942" s="1">
        <f>[1]Services!D$52</f>
        <v>6.0161469391996905</v>
      </c>
      <c r="I942" s="1">
        <f>[1]Services!E$52</f>
        <v>8.0050329526109447</v>
      </c>
      <c r="J942" s="1">
        <f>[1]Services!F$52</f>
        <v>8.0050419167953777</v>
      </c>
      <c r="K942" s="1">
        <f>[1]Services!G$52</f>
        <v>8.0050637348325822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6.1735448393470609</v>
      </c>
      <c r="G943" s="1">
        <f t="shared" ref="G943:K943" si="651">G944</f>
        <v>6.7456155806347047</v>
      </c>
      <c r="H943" s="1">
        <f t="shared" si="651"/>
        <v>6.1727520735509742</v>
      </c>
      <c r="I943" s="1">
        <f t="shared" si="651"/>
        <v>4.7904090294746515</v>
      </c>
      <c r="J943" s="1">
        <f t="shared" si="651"/>
        <v>2.2937615190374383</v>
      </c>
      <c r="K943" s="1">
        <f t="shared" si="651"/>
        <v>0.36626111566518671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6.1735448393470609</v>
      </c>
      <c r="G944" s="1">
        <f>[1]Services!C$53</f>
        <v>6.7456155806347047</v>
      </c>
      <c r="H944" s="1">
        <f>[1]Services!D$53</f>
        <v>6.1727520735509742</v>
      </c>
      <c r="I944" s="1">
        <f>[1]Services!E$53</f>
        <v>4.7904090294746515</v>
      </c>
      <c r="J944" s="1">
        <f>[1]Services!F$53</f>
        <v>2.2937615190374383</v>
      </c>
      <c r="K944" s="1">
        <f>[1]Services!G$53</f>
        <v>0.36626111566518671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1.8770703243106102</v>
      </c>
      <c r="G945" s="1">
        <f t="shared" ref="G945:K945" si="652">G946</f>
        <v>2.1600822641051951</v>
      </c>
      <c r="H945" s="1">
        <f t="shared" si="652"/>
        <v>2.1525821540800965</v>
      </c>
      <c r="I945" s="1">
        <f t="shared" si="652"/>
        <v>2.2252809745027906</v>
      </c>
      <c r="J945" s="1">
        <f t="shared" si="652"/>
        <v>2.3001291952948368</v>
      </c>
      <c r="K945" s="1">
        <f t="shared" si="652"/>
        <v>2.1208364477055519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1.8770703243106102</v>
      </c>
      <c r="G946" s="1">
        <f>[1]Services!C$54</f>
        <v>2.1600822641051951</v>
      </c>
      <c r="H946" s="1">
        <f>[1]Services!D$54</f>
        <v>2.1525821540800965</v>
      </c>
      <c r="I946" s="1">
        <f>[1]Services!E$54</f>
        <v>2.2252809745027906</v>
      </c>
      <c r="J946" s="1">
        <f>[1]Services!F$54</f>
        <v>2.3001291952948368</v>
      </c>
      <c r="K946" s="1">
        <f>[1]Services!G$54</f>
        <v>2.1208364477055519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0.68754362338277886</v>
      </c>
      <c r="I947" s="1">
        <f t="shared" si="653"/>
        <v>0.70108319776450068</v>
      </c>
      <c r="J947" s="1">
        <f t="shared" si="653"/>
        <v>5.4268894896142772</v>
      </c>
      <c r="K947" s="1">
        <f t="shared" si="653"/>
        <v>5.426891468847292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0.68754362338277886</v>
      </c>
      <c r="I948" s="1">
        <f>[1]Services!E$55</f>
        <v>0.70108319776450068</v>
      </c>
      <c r="J948" s="1">
        <f>[1]Services!F$55</f>
        <v>5.4268894896142772</v>
      </c>
      <c r="K948" s="1">
        <f>[1]Services!G$55</f>
        <v>5.426891468847292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5.6049989988205136E-4</v>
      </c>
      <c r="J949" s="1">
        <f t="shared" si="654"/>
        <v>1.1491916304356513E-3</v>
      </c>
      <c r="K949" s="1">
        <f t="shared" si="654"/>
        <v>1.1639748583946827E-3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5.6049989988205136E-4</v>
      </c>
      <c r="J950" s="1">
        <f>[1]Services!F$57</f>
        <v>1.1491916304356513E-3</v>
      </c>
      <c r="K950" s="1">
        <f>[1]Services!G$57</f>
        <v>1.1639748583946827E-3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6.9641920564119992</v>
      </c>
      <c r="H951" s="1">
        <f>[1]Services!D$58</f>
        <v>6.9632343299672055</v>
      </c>
      <c r="I951" s="1">
        <f>[1]Services!E$58</f>
        <v>9.772632765817896</v>
      </c>
      <c r="J951" s="1">
        <f>[1]Services!F$58</f>
        <v>15.320636173607406</v>
      </c>
      <c r="K951" s="1">
        <f>[1]Services!G$58</f>
        <v>23.742463106077352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0.91249999999999953</v>
      </c>
      <c r="G953" s="4">
        <f t="shared" si="657"/>
        <v>0.91499999999999992</v>
      </c>
      <c r="H953" s="4">
        <f t="shared" si="657"/>
        <v>0.91874999999999929</v>
      </c>
      <c r="I953" s="4">
        <f t="shared" si="657"/>
        <v>0.92499999999999982</v>
      </c>
      <c r="J953" s="4">
        <f t="shared" si="657"/>
        <v>0.93750000000000067</v>
      </c>
      <c r="K953" s="4">
        <f t="shared" si="657"/>
        <v>0.95000000000000018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</v>
      </c>
      <c r="G954" s="4">
        <f t="shared" si="657"/>
        <v>3.2400000000000011</v>
      </c>
      <c r="H954" s="4">
        <f t="shared" si="657"/>
        <v>3.2999999999999985</v>
      </c>
      <c r="I954" s="4">
        <f t="shared" si="657"/>
        <v>3.3999999999999995</v>
      </c>
      <c r="J954" s="4">
        <f t="shared" si="657"/>
        <v>3.5999999999999979</v>
      </c>
      <c r="K954" s="4">
        <f t="shared" si="657"/>
        <v>3.7999999999999985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1.0000000000000002</v>
      </c>
      <c r="J955" s="4">
        <f t="shared" si="657"/>
        <v>1.0000000000000002</v>
      </c>
      <c r="K955" s="4">
        <f t="shared" si="657"/>
        <v>1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0.82107843137254899</v>
      </c>
      <c r="G956" s="4">
        <f t="shared" si="658"/>
        <v>0.82270432925645498</v>
      </c>
      <c r="H956" s="4">
        <f t="shared" si="658"/>
        <v>0.82514317608231347</v>
      </c>
      <c r="I956" s="4">
        <f t="shared" si="658"/>
        <v>0.82920792079207839</v>
      </c>
      <c r="J956" s="4">
        <f t="shared" si="658"/>
        <v>0.83750000000000113</v>
      </c>
      <c r="K956" s="4">
        <f t="shared" si="658"/>
        <v>0.83749999999999791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0.94680851063830029</v>
      </c>
      <c r="G957" s="4">
        <f t="shared" si="659"/>
        <v>0.94680851063829974</v>
      </c>
      <c r="H957" s="4">
        <f t="shared" si="659"/>
        <v>0.94679595907302083</v>
      </c>
      <c r="I957" s="4">
        <f t="shared" si="659"/>
        <v>0.94679071375034518</v>
      </c>
      <c r="J957" s="4">
        <f t="shared" si="659"/>
        <v>0.94906705704795014</v>
      </c>
      <c r="K957" s="4">
        <f t="shared" si="659"/>
        <v>0.949996517025267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1.9799999999999989</v>
      </c>
      <c r="I958" s="4">
        <f t="shared" si="659"/>
        <v>2.0400000000000014</v>
      </c>
      <c r="J958" s="4">
        <f t="shared" si="659"/>
        <v>2.16</v>
      </c>
      <c r="K958" s="4">
        <f t="shared" si="659"/>
        <v>2.2800000000000002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0.87219999999999942</v>
      </c>
      <c r="G959" s="4">
        <f t="shared" si="659"/>
        <v>0.87220000000000031</v>
      </c>
      <c r="H959" s="4">
        <f t="shared" si="659"/>
        <v>0.87220000000000042</v>
      </c>
      <c r="I959" s="4">
        <f t="shared" si="659"/>
        <v>0.87219999999999964</v>
      </c>
      <c r="J959" s="4">
        <f t="shared" si="659"/>
        <v>0.87219999999999942</v>
      </c>
      <c r="K959" s="4">
        <f t="shared" si="659"/>
        <v>0.87220000000000031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0.9900000000000001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0.9900000000000001</v>
      </c>
      <c r="H961" s="4">
        <f t="shared" si="660"/>
        <v>0.99</v>
      </c>
      <c r="I961" s="4">
        <f t="shared" si="660"/>
        <v>0.99</v>
      </c>
      <c r="J961" s="4">
        <f t="shared" si="660"/>
        <v>0.99000000000000021</v>
      </c>
      <c r="K961" s="4">
        <f t="shared" si="660"/>
        <v>0.98999999999999988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0.99</v>
      </c>
      <c r="K962" s="4">
        <f t="shared" si="660"/>
        <v>0.99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</v>
      </c>
      <c r="K963" s="4">
        <f t="shared" si="660"/>
        <v>0.98999999999999988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0.98999999999999988</v>
      </c>
      <c r="K964" s="4">
        <f t="shared" si="660"/>
        <v>0.98999999999999988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0.99000000000000021</v>
      </c>
      <c r="G965" s="4">
        <f t="shared" si="660"/>
        <v>0.99000000000000055</v>
      </c>
      <c r="H965" s="4">
        <f t="shared" si="660"/>
        <v>0.99000000000000021</v>
      </c>
      <c r="I965" s="4">
        <f t="shared" si="660"/>
        <v>0.99</v>
      </c>
      <c r="J965" s="4">
        <f t="shared" si="660"/>
        <v>0.98999999999999944</v>
      </c>
      <c r="K965" s="4">
        <f t="shared" si="660"/>
        <v>0.98999999999999877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0.72000000000000108</v>
      </c>
      <c r="G966" s="4">
        <f t="shared" si="661"/>
        <v>0.7199999999999992</v>
      </c>
      <c r="H966" s="4">
        <f t="shared" si="661"/>
        <v>0.71999999999999975</v>
      </c>
      <c r="I966" s="4">
        <f t="shared" si="661"/>
        <v>0.72</v>
      </c>
      <c r="J966" s="4">
        <f t="shared" si="661"/>
        <v>0.7199999999999992</v>
      </c>
      <c r="K966" s="4">
        <f t="shared" si="661"/>
        <v>0.72000000000000042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0.9000000000000008</v>
      </c>
      <c r="G967" s="4">
        <f t="shared" si="662"/>
        <v>0.90000000000000102</v>
      </c>
      <c r="H967" s="4">
        <f t="shared" si="662"/>
        <v>0.90000000000000024</v>
      </c>
      <c r="I967" s="4">
        <f t="shared" si="662"/>
        <v>0.90000000000000024</v>
      </c>
      <c r="J967" s="4">
        <f t="shared" si="662"/>
        <v>0.89999999999999991</v>
      </c>
      <c r="K967" s="4">
        <f t="shared" si="662"/>
        <v>0.90000000000000091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0.71718566074853596</v>
      </c>
      <c r="J969" s="4">
        <f t="shared" si="664"/>
        <v>1.7755016534034284E-2</v>
      </c>
      <c r="K969" s="4">
        <f t="shared" si="664"/>
        <v>2.1189349877715383E-2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217.10110430217961</v>
      </c>
      <c r="G970" s="3">
        <f>[1]Residential!C$26</f>
        <v>216.42958719459034</v>
      </c>
      <c r="H970" s="3">
        <f>[1]Residential!D$26</f>
        <v>215.21127113044281</v>
      </c>
      <c r="I970" s="3">
        <f>[1]Residential!E$26</f>
        <v>211.22125256057768</v>
      </c>
      <c r="J970" s="3">
        <f>[1]Residential!F$26</f>
        <v>192.41736742795231</v>
      </c>
      <c r="K970" s="3">
        <f>[1]Residential!G$26</f>
        <v>175.43532386280245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69.470003233209724</v>
      </c>
      <c r="G971" s="1">
        <f>[1]Residential!C$15</f>
        <v>69.673951422254078</v>
      </c>
      <c r="H971" s="1">
        <f>[1]Residential!D$15</f>
        <v>72.781252332593581</v>
      </c>
      <c r="I971" s="1">
        <f>[1]Residential!E$15</f>
        <v>67.366278660525182</v>
      </c>
      <c r="J971" s="1">
        <f>[1]Residential!F$15</f>
        <v>63.166571308931253</v>
      </c>
      <c r="K971" s="1">
        <f>[1]Residential!G$15</f>
        <v>68.859826550028771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15.333193940187222</v>
      </c>
      <c r="G972" s="1">
        <f t="shared" ref="G972:K972" si="665">SUM(G973:G974)</f>
        <v>14.761305892562564</v>
      </c>
      <c r="H972" s="1">
        <f t="shared" si="665"/>
        <v>16.427742175605282</v>
      </c>
      <c r="I972" s="1">
        <f t="shared" si="665"/>
        <v>13.076907803334727</v>
      </c>
      <c r="J972" s="1">
        <f t="shared" si="665"/>
        <v>11.126772883629251</v>
      </c>
      <c r="K972" s="1">
        <f t="shared" si="665"/>
        <v>17.394892917495167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9.3768418056785947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7.7828212858221946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8.9879056579280121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5.0349175649422611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1.7229926892330782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0.54176441144853438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5.9563521345086263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6.9784846067403699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7.4398365176772678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8.0419902383924651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9.4037801943961732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16.853128506046634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9.5599031634626979</v>
      </c>
      <c r="G975" s="1">
        <f t="shared" ref="G975:K975" si="669">SUM(G976:G977)</f>
        <v>10.085306803055751</v>
      </c>
      <c r="H975" s="1">
        <f t="shared" si="669"/>
        <v>11.720018902402565</v>
      </c>
      <c r="I975" s="1">
        <f t="shared" si="669"/>
        <v>9.4510978439636073</v>
      </c>
      <c r="J975" s="1">
        <f t="shared" si="669"/>
        <v>6.9879314695642609</v>
      </c>
      <c r="K975" s="1">
        <f t="shared" si="669"/>
        <v>6.5328450463460204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8.411006045485145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8.7988749318544226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8.4890760858793808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4.5693751065630845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1.5443739755597421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0.47967886167944424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1.1488971179775522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1.286431871201329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3.2309428165231844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4.8817227374005228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5.4435574940045184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6.0531661846665763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44.576906129559802</v>
      </c>
      <c r="G978" s="1">
        <f>[1]Residential!C$3-([1]Residential!C$10-[1]Residential!C$244)</f>
        <v>44.827338726635766</v>
      </c>
      <c r="H978" s="1">
        <f>[1]Residential!D$3-([1]Residential!D$10-[1]Residential!D$244)</f>
        <v>44.633491254585735</v>
      </c>
      <c r="I978" s="1">
        <f>[1]Residential!E$3-([1]Residential!E$10-[1]Residential!E$244)</f>
        <v>44.838273013226853</v>
      </c>
      <c r="J978" s="1">
        <f>[1]Residential!F$3-([1]Residential!F$10-[1]Residential!F$244)</f>
        <v>45.051866955737744</v>
      </c>
      <c r="K978" s="1">
        <f>[1]Residential!G$3-([1]Residential!G$10-[1]Residential!G$244)</f>
        <v>44.932088586187589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60.231817126323676</v>
      </c>
      <c r="G979" s="1">
        <f>SUM([1]Residential!C$16:C$17)</f>
        <v>51.32000125248976</v>
      </c>
      <c r="H979" s="1">
        <f>SUM([1]Residential!D$16:D$17)</f>
        <v>43.977061280133611</v>
      </c>
      <c r="I979" s="1">
        <f>SUM([1]Residential!E$16:E$17)</f>
        <v>42.298996855019979</v>
      </c>
      <c r="J979" s="1">
        <f>SUM([1]Residential!F$16:F$17)</f>
        <v>25.426431797452405</v>
      </c>
      <c r="K979" s="1">
        <f>SUM([1]Residential!G$16:G$17)</f>
        <v>1.9214590969552458E-3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60.231817126323676</v>
      </c>
      <c r="G980" s="1">
        <f>[1]Residential!C$16</f>
        <v>51.32000125248976</v>
      </c>
      <c r="H980" s="1">
        <f>[1]Residential!D$16</f>
        <v>43.976878968309947</v>
      </c>
      <c r="I980" s="1">
        <f>[1]Residential!E$16</f>
        <v>42.298749507090371</v>
      </c>
      <c r="J980" s="1">
        <f>[1]Residential!F$16</f>
        <v>25.425795605768077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1.8231182366309728E-4</v>
      </c>
      <c r="I981" s="1">
        <f>[1]Residential!E$17</f>
        <v>2.4734792960611786E-4</v>
      </c>
      <c r="J981" s="1">
        <f>[1]Residential!F$17</f>
        <v>6.3619168433070368E-4</v>
      </c>
      <c r="K981" s="1">
        <f>[1]Residential!G$17</f>
        <v>1.9214590969552458E-3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50.371408586807448</v>
      </c>
      <c r="G982" s="1">
        <f t="shared" ref="G982:K982" si="672">SUM(G984,G986)</f>
        <v>42.916897174718947</v>
      </c>
      <c r="H982" s="1">
        <f t="shared" si="672"/>
        <v>43.964911884721346</v>
      </c>
      <c r="I982" s="1">
        <f t="shared" si="672"/>
        <v>42.297391962535301</v>
      </c>
      <c r="J982" s="1">
        <f t="shared" si="672"/>
        <v>25.425580874306696</v>
      </c>
      <c r="K982" s="1">
        <f t="shared" si="672"/>
        <v>1.7007187425127734E-3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50.371408586807448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42.916897174718947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43.964911884721346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42.297391962535301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25.425580874306696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1.7007187425127734E-3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50.371408586807448</v>
      </c>
      <c r="G984" s="1">
        <f t="shared" ref="G984:K984" si="673">G985</f>
        <v>42.916897174718947</v>
      </c>
      <c r="H984" s="1">
        <f t="shared" si="673"/>
        <v>43.964729623264361</v>
      </c>
      <c r="I984" s="1">
        <f t="shared" si="673"/>
        <v>42.297144623990476</v>
      </c>
      <c r="J984" s="1">
        <f t="shared" si="673"/>
        <v>25.424944703913212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50.371408586807448</v>
      </c>
      <c r="G985" s="1">
        <f t="shared" ref="G985:K985" si="674">G983*IFERROR(G980/G979,0)</f>
        <v>42.916897174718947</v>
      </c>
      <c r="H985" s="1">
        <f t="shared" si="674"/>
        <v>43.964729623264361</v>
      </c>
      <c r="I985" s="1">
        <f t="shared" si="674"/>
        <v>42.297144623990476</v>
      </c>
      <c r="J985" s="1">
        <f t="shared" si="674"/>
        <v>25.424944703913212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1.822614569846337E-4</v>
      </c>
      <c r="I986" s="1">
        <f t="shared" si="675"/>
        <v>2.4733854482406059E-4</v>
      </c>
      <c r="J986" s="1">
        <f t="shared" si="675"/>
        <v>6.3617039348429216E-4</v>
      </c>
      <c r="K986" s="1">
        <f t="shared" si="675"/>
        <v>1.7007187425127734E-3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1.822614569846337E-4</v>
      </c>
      <c r="I987" s="1">
        <f t="shared" si="676"/>
        <v>2.4733854482406059E-4</v>
      </c>
      <c r="J987" s="1">
        <f t="shared" si="676"/>
        <v>6.3617039348429216E-4</v>
      </c>
      <c r="K987" s="1">
        <f t="shared" si="676"/>
        <v>1.7007187425127734E-3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9.8604085395162198</v>
      </c>
      <c r="G988" s="1">
        <f t="shared" ref="G988:K988" si="677">G989</f>
        <v>8.4031040777708181</v>
      </c>
      <c r="H988" s="1">
        <f t="shared" si="677"/>
        <v>1.2149395412263087E-2</v>
      </c>
      <c r="I988" s="1">
        <f t="shared" si="677"/>
        <v>1.6048924846804504E-3</v>
      </c>
      <c r="J988" s="1">
        <f t="shared" si="677"/>
        <v>8.5092314571390292E-4</v>
      </c>
      <c r="K988" s="1">
        <f t="shared" si="677"/>
        <v>2.2074035444247234E-4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9.8604085395162198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8.4031040777708181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1.2149395412263087E-2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1.6048924846804504E-3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8.5092314571390292E-4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2.2074035444247234E-4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9.8604085395162198</v>
      </c>
      <c r="G990" s="1">
        <f t="shared" ref="G990:K990" si="678">IFERROR(G980/G979,0)*G989</f>
        <v>8.4031040777708181</v>
      </c>
      <c r="H990" s="1">
        <f t="shared" si="678"/>
        <v>1.2149345045586244E-2</v>
      </c>
      <c r="I990" s="1">
        <f t="shared" si="678"/>
        <v>1.6048830998991828E-3</v>
      </c>
      <c r="J990" s="1">
        <f t="shared" si="678"/>
        <v>8.5090185486847022E-4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5.0366676843105473E-8</v>
      </c>
      <c r="I991" s="1">
        <f t="shared" si="679"/>
        <v>9.3847812676454978E-9</v>
      </c>
      <c r="J991" s="1">
        <f t="shared" si="679"/>
        <v>2.1290845432704077E-8</v>
      </c>
      <c r="K991" s="1">
        <f t="shared" si="679"/>
        <v>2.2074035444247234E-4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47.001913099061504</v>
      </c>
      <c r="G992" s="1">
        <f t="shared" ref="G992:K992" si="680">SUM(G993:G994)</f>
        <v>48.25341991070264</v>
      </c>
      <c r="H992" s="1">
        <f t="shared" si="680"/>
        <v>47.775202833755557</v>
      </c>
      <c r="I992" s="1">
        <f t="shared" si="680"/>
        <v>45.385825614775243</v>
      </c>
      <c r="J992" s="1">
        <f t="shared" si="680"/>
        <v>38.376932911986522</v>
      </c>
      <c r="K992" s="1">
        <f t="shared" si="680"/>
        <v>20.930257313799725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46.69414802551411</v>
      </c>
      <c r="G993" s="1">
        <f>[1]Residential!C$18</f>
        <v>48.252706895276674</v>
      </c>
      <c r="H993" s="1">
        <f>[1]Residential!D$18</f>
        <v>47.77449060266364</v>
      </c>
      <c r="I993" s="1">
        <f>[1]Residential!E$18</f>
        <v>45.38512446828571</v>
      </c>
      <c r="J993" s="1">
        <f>[1]Residential!F$18</f>
        <v>38.376261827288992</v>
      </c>
      <c r="K993" s="1">
        <f>[1]Residential!G$18</f>
        <v>20.929612055095916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0.30776507354739646</v>
      </c>
      <c r="G994" s="1">
        <f>[1]Residential!C$19</f>
        <v>7.1301542596309054E-4</v>
      </c>
      <c r="H994" s="1">
        <f>[1]Residential!D$19</f>
        <v>7.1223109191645493E-4</v>
      </c>
      <c r="I994" s="1">
        <f>[1]Residential!E$19</f>
        <v>7.0114648953577285E-4</v>
      </c>
      <c r="J994" s="1">
        <f>[1]Residential!F$19</f>
        <v>6.7108469753169729E-4</v>
      </c>
      <c r="K994" s="1">
        <f>[1]Residential!G$19</f>
        <v>6.4525870381010829E-4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38.494647674454541</v>
      </c>
      <c r="G995" s="1">
        <f t="shared" ref="G995:K995" si="683">SUM(G996:G997)</f>
        <v>41.232432783714593</v>
      </c>
      <c r="H995" s="1">
        <f t="shared" si="683"/>
        <v>39.380489367763673</v>
      </c>
      <c r="I995" s="1">
        <f t="shared" si="683"/>
        <v>39.198250989424274</v>
      </c>
      <c r="J995" s="1">
        <f t="shared" si="683"/>
        <v>33.33508366801847</v>
      </c>
      <c r="K995" s="1">
        <f t="shared" si="683"/>
        <v>18.23200492039005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38.494647674454541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41.232432783714593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39.376110375248842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39.193866246393881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33.327855525314881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18.228579102527352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4.3789925148324362E-3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4.3847430303897055E-3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7.2281427035910499E-3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3.4258178626974146E-3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38.242587549843442</v>
      </c>
      <c r="G998" s="1">
        <f t="shared" ref="G998:K998" si="684">SUM(G999:G1000)</f>
        <v>41.231823513725459</v>
      </c>
      <c r="H998" s="1">
        <f t="shared" si="684"/>
        <v>39.379902284773358</v>
      </c>
      <c r="I998" s="1">
        <f t="shared" si="684"/>
        <v>39.197645432167022</v>
      </c>
      <c r="J998" s="1">
        <f t="shared" si="684"/>
        <v>33.334500748466461</v>
      </c>
      <c r="K998" s="1">
        <f t="shared" si="684"/>
        <v>18.231442846083631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38.242587549843442</v>
      </c>
      <c r="G999" s="1">
        <f t="shared" ref="G999:K999" si="685">G996-G1002</f>
        <v>41.231823513725459</v>
      </c>
      <c r="H999" s="1">
        <f t="shared" si="685"/>
        <v>39.375523357540395</v>
      </c>
      <c r="I999" s="1">
        <f t="shared" si="685"/>
        <v>39.193260756874679</v>
      </c>
      <c r="J999" s="1">
        <f t="shared" si="685"/>
        <v>33.327272732159003</v>
      </c>
      <c r="K999" s="1">
        <f t="shared" si="685"/>
        <v>18.22801713383544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4.3789272329616052E-3</v>
      </c>
      <c r="I1000" s="1">
        <f t="shared" si="686"/>
        <v>4.3846752923428238E-3</v>
      </c>
      <c r="J1000" s="1">
        <f t="shared" si="686"/>
        <v>7.228016307456917E-3</v>
      </c>
      <c r="K1000" s="1">
        <f t="shared" si="686"/>
        <v>3.425712248191084E-3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0.25206012461110172</v>
      </c>
      <c r="G1001" s="1">
        <f t="shared" ref="G1001:K1001" si="687">SUM(G1002:G1003)</f>
        <v>6.092699891361268E-4</v>
      </c>
      <c r="H1001" s="1">
        <f t="shared" si="687"/>
        <v>5.8708299031625148E-4</v>
      </c>
      <c r="I1001" s="1">
        <f t="shared" si="687"/>
        <v>6.055572572470667E-4</v>
      </c>
      <c r="J1001" s="1">
        <f t="shared" si="687"/>
        <v>5.8291955200929623E-4</v>
      </c>
      <c r="K1001" s="1">
        <f t="shared" si="687"/>
        <v>5.6207430641733809E-4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0.25206012461110172</v>
      </c>
      <c r="G1002" s="1">
        <f t="shared" ref="G1002:K1002" si="688">G996*IFERROR(G994/G992,0)</f>
        <v>6.092699891361268E-4</v>
      </c>
      <c r="H1002" s="1">
        <f t="shared" si="688"/>
        <v>5.8701770844542017E-4</v>
      </c>
      <c r="I1002" s="1">
        <f t="shared" si="688"/>
        <v>6.0548951920018465E-4</v>
      </c>
      <c r="J1002" s="1">
        <f t="shared" si="688"/>
        <v>5.8279315587516322E-4</v>
      </c>
      <c r="K1002" s="1">
        <f t="shared" si="688"/>
        <v>5.6196869191100726E-4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6.5281870831314669E-8</v>
      </c>
      <c r="I1003" s="1">
        <f t="shared" si="689"/>
        <v>6.773804688204994E-8</v>
      </c>
      <c r="J1003" s="1">
        <f t="shared" si="689"/>
        <v>1.2639613413296752E-7</v>
      </c>
      <c r="K1003" s="1">
        <f t="shared" si="689"/>
        <v>1.0561450633080359E-7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8.5072654246069632</v>
      </c>
      <c r="G1004" s="1">
        <f t="shared" ref="G1004:K1004" si="690">SUM(G1005:G1006)</f>
        <v>7.0209871269880466</v>
      </c>
      <c r="H1004" s="1">
        <f t="shared" si="690"/>
        <v>8.3947134659918827</v>
      </c>
      <c r="I1004" s="1">
        <f t="shared" si="690"/>
        <v>6.1875746253509716</v>
      </c>
      <c r="J1004" s="1">
        <f t="shared" si="690"/>
        <v>5.0418492439680502</v>
      </c>
      <c r="K1004" s="1">
        <f t="shared" si="690"/>
        <v>2.6982523934096756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8.5072654246069632</v>
      </c>
      <c r="G1005" s="1">
        <f t="shared" ref="G1005:K1005" si="691">G992-G996-G997-G1006</f>
        <v>7.0209871269880466</v>
      </c>
      <c r="H1005" s="1">
        <f t="shared" si="691"/>
        <v>8.3936792922828722</v>
      </c>
      <c r="I1005" s="1">
        <f t="shared" si="691"/>
        <v>6.1863848789396956</v>
      </c>
      <c r="J1005" s="1">
        <f t="shared" si="691"/>
        <v>5.0393995727911243</v>
      </c>
      <c r="K1005" s="1">
        <f t="shared" si="691"/>
        <v>2.6973606223276727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1.034173709010723E-3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1.1897464112761648E-3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2.4496711769263426E-3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8.9177108200297784E-4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8.4515604756706679</v>
      </c>
      <c r="G1007" s="1">
        <f t="shared" ref="G1007:K1007" si="692">SUM(G1008:G1009)</f>
        <v>7.0208833815512195</v>
      </c>
      <c r="H1007" s="1">
        <f t="shared" si="692"/>
        <v>8.3945883178902836</v>
      </c>
      <c r="I1007" s="1">
        <f t="shared" si="692"/>
        <v>6.1874790361186829</v>
      </c>
      <c r="J1007" s="1">
        <f t="shared" si="692"/>
        <v>5.0417610788225282</v>
      </c>
      <c r="K1007" s="1">
        <f t="shared" si="692"/>
        <v>2.6981692090122831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8.4515604756706679</v>
      </c>
      <c r="G1008" s="1">
        <f t="shared" ref="G1008:K1008" si="693">G1005-G1011</f>
        <v>7.0208833815512195</v>
      </c>
      <c r="H1008" s="1">
        <f t="shared" si="693"/>
        <v>8.3935541595986987</v>
      </c>
      <c r="I1008" s="1">
        <f t="shared" si="693"/>
        <v>6.1862893080872974</v>
      </c>
      <c r="J1008" s="1">
        <f t="shared" si="693"/>
        <v>5.039311450482189</v>
      </c>
      <c r="K1008" s="1">
        <f t="shared" si="693"/>
        <v>2.6972774654226823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1.0341582915843949E-3</v>
      </c>
      <c r="I1009" s="1">
        <f t="shared" si="694"/>
        <v>1.1897280313853419E-3</v>
      </c>
      <c r="J1009" s="1">
        <f t="shared" si="694"/>
        <v>2.4496283403389429E-3</v>
      </c>
      <c r="K1009" s="1">
        <f t="shared" si="694"/>
        <v>8.9174358960076596E-4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5.5704948936294768E-2</v>
      </c>
      <c r="G1010" s="1">
        <f t="shared" si="695"/>
        <v>1.0374543682696379E-4</v>
      </c>
      <c r="H1010" s="1">
        <f t="shared" si="695"/>
        <v>1.2514810160020343E-4</v>
      </c>
      <c r="I1010" s="1">
        <f t="shared" si="695"/>
        <v>9.5589232288706115E-5</v>
      </c>
      <c r="J1010" s="1">
        <f t="shared" si="695"/>
        <v>8.8165145522401103E-5</v>
      </c>
      <c r="K1010" s="1">
        <f t="shared" si="695"/>
        <v>8.3184397392770121E-5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5.5704948936294768E-2</v>
      </c>
      <c r="G1011" s="1">
        <f t="shared" ref="G1011:K1011" si="696">G1005*IFERROR(G$994/G$992,0)</f>
        <v>1.0374543682696379E-4</v>
      </c>
      <c r="H1011" s="1">
        <f t="shared" si="696"/>
        <v>1.2513268417387532E-4</v>
      </c>
      <c r="I1011" s="1">
        <f t="shared" si="696"/>
        <v>9.557085239788327E-5</v>
      </c>
      <c r="J1011" s="1">
        <f t="shared" si="696"/>
        <v>8.8122308935001327E-5</v>
      </c>
      <c r="K1011" s="1">
        <f t="shared" si="696"/>
        <v>8.315690499055827E-5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1.5417426328111234E-8</v>
      </c>
      <c r="I1012" s="1">
        <f t="shared" si="697"/>
        <v>1.837989082284094E-8</v>
      </c>
      <c r="J1012" s="1">
        <f t="shared" si="697"/>
        <v>4.283658739977811E-8</v>
      </c>
      <c r="K1012" s="1">
        <f t="shared" si="697"/>
        <v>2.749240221185392E-8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0.10000082029184086</v>
      </c>
      <c r="G1013" s="1">
        <f>[1]Residential!C$20</f>
        <v>0.10000022858426263</v>
      </c>
      <c r="H1013" s="1">
        <f>[1]Residential!D$20</f>
        <v>1.8982409774259163E-3</v>
      </c>
      <c r="I1013" s="1">
        <f>[1]Residential!E$20</f>
        <v>9.4894623812846876E-4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0.10000082029184086</v>
      </c>
      <c r="G1014" s="1">
        <f t="shared" ref="G1014:G1015" si="698">G1013</f>
        <v>0.10000022858426263</v>
      </c>
      <c r="H1014" s="1">
        <f t="shared" ref="H1014:H1015" si="699">H1013</f>
        <v>1.8982409774259163E-3</v>
      </c>
      <c r="I1014" s="1">
        <f t="shared" ref="I1014:I1015" si="700">I1013</f>
        <v>9.4894623812846876E-4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0.10000082029184086</v>
      </c>
      <c r="G1015" s="1">
        <f t="shared" si="698"/>
        <v>0.10000022858426263</v>
      </c>
      <c r="H1015" s="1">
        <f t="shared" si="699"/>
        <v>1.8982409774259163E-3</v>
      </c>
      <c r="I1015" s="1">
        <f t="shared" si="700"/>
        <v>9.4894623812846876E-4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13.722985575682669</v>
      </c>
      <c r="G1018" s="1">
        <f t="shared" ref="G1018:K1018" si="704">G1019+G1021</f>
        <v>12.564098354381413</v>
      </c>
      <c r="H1018" s="1">
        <f t="shared" si="704"/>
        <v>10.685956845108473</v>
      </c>
      <c r="I1018" s="1">
        <f t="shared" si="704"/>
        <v>10.021238698793734</v>
      </c>
      <c r="J1018" s="1">
        <f t="shared" si="704"/>
        <v>8.4305426468403422</v>
      </c>
      <c r="K1018" s="1">
        <f t="shared" si="704"/>
        <v>3.3586152376387424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12.682045528600749</v>
      </c>
      <c r="G1019" s="1">
        <f t="shared" ref="G1019:K1019" si="705">G1020</f>
        <v>11.369616811725543</v>
      </c>
      <c r="H1019" s="1">
        <f t="shared" si="705"/>
        <v>10.095046315096008</v>
      </c>
      <c r="I1019" s="1">
        <f t="shared" si="705"/>
        <v>9.4670925920787674</v>
      </c>
      <c r="J1019" s="1">
        <f t="shared" si="705"/>
        <v>7.9643557930570834</v>
      </c>
      <c r="K1019" s="1">
        <f t="shared" si="705"/>
        <v>3.1728914153092411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12.682045528600749</v>
      </c>
      <c r="G1020" s="1">
        <f>[1]Residential!C$22-G1022-G1023</f>
        <v>11.369616811725543</v>
      </c>
      <c r="H1020" s="1">
        <f>[1]Residential!D$22-H1022-H1023</f>
        <v>10.095046315096008</v>
      </c>
      <c r="I1020" s="1">
        <f>[1]Residential!E$22-I1022-I1023</f>
        <v>9.4670925920787674</v>
      </c>
      <c r="J1020" s="1">
        <f>[1]Residential!F$22-J1022-J1023</f>
        <v>7.9643557930570834</v>
      </c>
      <c r="K1020" s="1">
        <f>[1]Residential!G$22-K1022-K1023</f>
        <v>3.1728914153092411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1.0409400470819201</v>
      </c>
      <c r="G1021" s="1">
        <f t="shared" ref="G1021" si="706">G1022</f>
        <v>1.1944815426558701</v>
      </c>
      <c r="H1021" s="1">
        <f t="shared" ref="H1021" si="707">H1022</f>
        <v>0.59091053001246552</v>
      </c>
      <c r="I1021" s="1">
        <f t="shared" ref="I1021" si="708">I1022</f>
        <v>0.554146106714967</v>
      </c>
      <c r="J1021" s="1">
        <f t="shared" ref="J1021" si="709">J1022</f>
        <v>0.46618685378325925</v>
      </c>
      <c r="K1021" s="1">
        <f t="shared" ref="K1021" si="710">K1022</f>
        <v>0.18572382232950135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1.0409400470819201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1.1944815426558701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0.59091053001246552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0.554146106714967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0.46618685378325925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0.18572382232950135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3.2682047164136363</v>
      </c>
      <c r="G1023" s="1">
        <f t="shared" ref="G1023:K1023" si="711">G1024+G1026</f>
        <v>3.8319837075916454</v>
      </c>
      <c r="H1023" s="1">
        <f t="shared" si="711"/>
        <v>3.7315284042849615</v>
      </c>
      <c r="I1023" s="1">
        <f t="shared" si="711"/>
        <v>3.8854297525032391</v>
      </c>
      <c r="J1023" s="1">
        <f t="shared" si="711"/>
        <v>4.138964195800372</v>
      </c>
      <c r="K1023" s="1">
        <f t="shared" si="711"/>
        <v>4.4891567143280957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2.9965378105181824</v>
      </c>
      <c r="G1024" s="1">
        <f t="shared" ref="G1024:K1024" si="712">G1025</f>
        <v>3.5202452913198514</v>
      </c>
      <c r="H1024" s="1">
        <f t="shared" si="712"/>
        <v>3.5251783729023716</v>
      </c>
      <c r="I1024" s="1">
        <f t="shared" si="712"/>
        <v>3.6705753404708892</v>
      </c>
      <c r="J1024" s="1">
        <f t="shared" si="712"/>
        <v>3.9100881261773681</v>
      </c>
      <c r="K1024" s="1">
        <f t="shared" si="712"/>
        <v>4.2409193658902664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2.9965378105181824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3.5202452913198514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3.5251783729023716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3.6705753404708892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3.9100881261773681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4.2409193658902664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0.27166690589545384</v>
      </c>
      <c r="G1026" s="1">
        <f t="shared" ref="G1026:K1026" si="713">G1027</f>
        <v>0.31173841627179411</v>
      </c>
      <c r="H1026" s="1">
        <f t="shared" si="713"/>
        <v>0.20635003138258984</v>
      </c>
      <c r="I1026" s="1">
        <f t="shared" si="713"/>
        <v>0.21485441203234984</v>
      </c>
      <c r="J1026" s="1">
        <f t="shared" si="713"/>
        <v>0.22887606962300422</v>
      </c>
      <c r="K1026" s="1">
        <f t="shared" si="713"/>
        <v>0.24823734843782938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0.27166690589545384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0.31173841627179411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0.20635003138258984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0.21485441203234984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0.22887606962300422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0.24823734843782938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2.9298512900935463</v>
      </c>
      <c r="I1028" s="1">
        <f>[1]Residential!E$23</f>
        <v>2.9299593965159105</v>
      </c>
      <c r="J1028" s="1">
        <f>[1]Residential!F$23</f>
        <v>5.4712373779894463</v>
      </c>
      <c r="K1028" s="1">
        <f>[1]Residential!G$23</f>
        <v>5.4711202001725736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0.94312705865974222</v>
      </c>
      <c r="I1029" s="1">
        <f t="shared" si="714"/>
        <v>0.94322929414785239</v>
      </c>
      <c r="J1029" s="1">
        <f t="shared" si="714"/>
        <v>2.4073433898468517</v>
      </c>
      <c r="K1029" s="1">
        <f t="shared" si="714"/>
        <v>2.4072925683126032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0.94312705865974222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0.94322929414785239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2.4073433898468517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2.4072925683126032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1.9867242314338041</v>
      </c>
      <c r="I1031" s="1">
        <f t="shared" si="715"/>
        <v>1.9867301023680581</v>
      </c>
      <c r="J1031" s="1">
        <f t="shared" si="715"/>
        <v>3.0638939881425946</v>
      </c>
      <c r="K1031" s="1">
        <f t="shared" si="715"/>
        <v>3.0638276318599704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1.9867242314338041</v>
      </c>
      <c r="I1032" s="1">
        <f t="shared" si="716"/>
        <v>1.9867301023680581</v>
      </c>
      <c r="J1032" s="1">
        <f t="shared" si="716"/>
        <v>3.0638939881425946</v>
      </c>
      <c r="K1032" s="1">
        <f t="shared" si="716"/>
        <v>3.0638276318599704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7.6220251829485529E-4</v>
      </c>
      <c r="I1033" s="1">
        <f>[1]Residential!E$24</f>
        <v>2.2115629296861006E-4</v>
      </c>
      <c r="J1033" s="1">
        <f>[1]Residential!F$24</f>
        <v>8.8094905973948798E-2</v>
      </c>
      <c r="K1033" s="1">
        <f>[1]Residential!G$24</f>
        <v>7.2051376744324061E-2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7.6220251829485529E-4</v>
      </c>
      <c r="I1034" s="1">
        <f t="shared" si="717"/>
        <v>2.2115629296861006E-4</v>
      </c>
      <c r="J1034" s="1">
        <f t="shared" si="717"/>
        <v>8.8094905973948798E-2</v>
      </c>
      <c r="K1034" s="1">
        <f t="shared" si="717"/>
        <v>7.2051376744324061E-2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5.6043877169139549</v>
      </c>
      <c r="G1040" s="1">
        <f>[1]Residential!C$21</f>
        <v>9.6842687464425694</v>
      </c>
      <c r="H1040" s="1">
        <f>[1]Residential!D$21</f>
        <v>10.034255143125517</v>
      </c>
      <c r="I1040" s="1">
        <f>[1]Residential!E$21</f>
        <v>10.45867691859603</v>
      </c>
      <c r="J1040" s="1">
        <f>[1]Residential!F$21</f>
        <v>10.976042426092302</v>
      </c>
      <c r="K1040" s="1">
        <f>[1]Residential!G$21</f>
        <v>10.540221811645406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0.14607950207457587</v>
      </c>
      <c r="G1041" s="1">
        <f t="shared" ref="G1041:K1041" si="721">SUM(G1042:G1044)</f>
        <v>1.9321822532467475E-2</v>
      </c>
      <c r="H1041" s="1">
        <f t="shared" si="721"/>
        <v>8.7814898101292199E-2</v>
      </c>
      <c r="I1041" s="1">
        <f t="shared" si="721"/>
        <v>0.57171495659922045</v>
      </c>
      <c r="J1041" s="1">
        <f t="shared" si="721"/>
        <v>1.7332215962593072</v>
      </c>
      <c r="K1041" s="1">
        <f t="shared" si="721"/>
        <v>1.6724918462837715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0.14607019046994563</v>
      </c>
      <c r="G1042" s="1">
        <f t="shared" si="722"/>
        <v>1.9309453365595929E-2</v>
      </c>
      <c r="H1042" s="1">
        <f t="shared" si="722"/>
        <v>8.7802169183935935E-2</v>
      </c>
      <c r="I1042" s="1">
        <f t="shared" si="722"/>
        <v>0.56057646471650513</v>
      </c>
      <c r="J1042" s="1">
        <f t="shared" si="722"/>
        <v>1.7128066276432727</v>
      </c>
      <c r="K1042" s="1">
        <f t="shared" si="722"/>
        <v>1.6663130252618372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9.3116046302356725E-6</v>
      </c>
      <c r="G1044" s="1">
        <f t="shared" si="723"/>
        <v>1.2369166871544458E-5</v>
      </c>
      <c r="H1044" s="1">
        <f t="shared" si="723"/>
        <v>1.2728917356267156E-5</v>
      </c>
      <c r="I1044" s="1">
        <f t="shared" si="723"/>
        <v>1.1138491882715342E-2</v>
      </c>
      <c r="J1044" s="1">
        <f t="shared" si="723"/>
        <v>2.0414968616034354E-2</v>
      </c>
      <c r="K1044" s="1">
        <f t="shared" si="723"/>
        <v>6.17882102193432E-3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5.4583082148393789</v>
      </c>
      <c r="G1045" s="1">
        <f t="shared" ref="G1045:K1045" si="724">G1040-G1041</f>
        <v>9.6649469239101027</v>
      </c>
      <c r="H1045" s="1">
        <f t="shared" si="724"/>
        <v>9.946440245024224</v>
      </c>
      <c r="I1045" s="1">
        <f t="shared" si="724"/>
        <v>9.8869619619968088</v>
      </c>
      <c r="J1045" s="1">
        <f t="shared" si="724"/>
        <v>9.2428208298329952</v>
      </c>
      <c r="K1045" s="1">
        <f t="shared" si="724"/>
        <v>8.8677299653616348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15.19496751727416</v>
      </c>
      <c r="G1046" s="1">
        <f>[1]Residential!C$25</f>
        <v>18.07387664468807</v>
      </c>
      <c r="H1046" s="1">
        <f>[1]Residential!D$25</f>
        <v>23.293502557851866</v>
      </c>
      <c r="I1046" s="1">
        <f>[1]Residential!E$25</f>
        <v>28.873676561317225</v>
      </c>
      <c r="J1046" s="1">
        <f>[1]Residential!F$25</f>
        <v>36.342549856885711</v>
      </c>
      <c r="K1046" s="1">
        <f>[1]Residential!G$25</f>
        <v>61.712153199347846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13.103974762555016</v>
      </c>
      <c r="G1047" s="1">
        <f t="shared" ref="G1047:K1047" si="725">G1046-G1050</f>
        <v>15.724852047874444</v>
      </c>
      <c r="H1047" s="1">
        <f t="shared" si="725"/>
        <v>17.363997533761804</v>
      </c>
      <c r="I1047" s="1">
        <f t="shared" si="725"/>
        <v>19.841644777174253</v>
      </c>
      <c r="J1047" s="1">
        <f t="shared" si="725"/>
        <v>25.399024858968048</v>
      </c>
      <c r="K1047" s="1">
        <f t="shared" si="725"/>
        <v>48.878663263471211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13.103974762555016</v>
      </c>
      <c r="G1048" s="1">
        <f t="shared" ref="G1048:K1048" si="726">G1047-G1049</f>
        <v>15.724852047874444</v>
      </c>
      <c r="H1048" s="1">
        <f t="shared" si="726"/>
        <v>17.35961854124697</v>
      </c>
      <c r="I1048" s="1">
        <f t="shared" si="726"/>
        <v>19.836909254701432</v>
      </c>
      <c r="J1048" s="1">
        <f t="shared" si="726"/>
        <v>25.390206524869665</v>
      </c>
      <c r="K1048" s="1">
        <f t="shared" si="726"/>
        <v>48.874072667535195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4.3789925148324362E-3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4.7355224728208795E-3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8.8183340983810816E-3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4.5905959360145326E-3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2.090992754719144</v>
      </c>
      <c r="G1050" s="1">
        <f t="shared" ref="G1050:K1050" si="727">SUM(G1051:G1052)</f>
        <v>2.3490245968136261</v>
      </c>
      <c r="H1050" s="1">
        <f t="shared" si="727"/>
        <v>5.9295050240900613</v>
      </c>
      <c r="I1050" s="1">
        <f t="shared" si="727"/>
        <v>9.0320317841429727</v>
      </c>
      <c r="J1050" s="1">
        <f t="shared" si="727"/>
        <v>10.943524997917663</v>
      </c>
      <c r="K1050" s="1">
        <f t="shared" si="727"/>
        <v>12.833489935876635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2.090992754719144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2.3490245968136261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5.9287800683200444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9.0311870641909664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10.941550562949061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12.832712311493129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7.2495577001651756E-4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8.4471995200607842E-4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1.9744349686026288E-3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7.7762438350659636E-4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156.64696944704903</v>
      </c>
      <c r="G1053" s="3">
        <f>[1]Residential!C$245</f>
        <v>162.45978960828225</v>
      </c>
      <c r="H1053" s="3">
        <f>[1]Residential!D$245</f>
        <v>164.30800498475293</v>
      </c>
      <c r="I1053" s="3">
        <f>[1]Residential!E$245</f>
        <v>164.28677227113161</v>
      </c>
      <c r="J1053" s="3">
        <f>[1]Residential!F$245</f>
        <v>165.39489974159346</v>
      </c>
      <c r="K1053" s="3">
        <f>[1]Residential!G$245</f>
        <v>163.13977429531661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129.66869125364497</v>
      </c>
      <c r="G1054" s="1">
        <f>[1]Residential!C$116</f>
        <v>136.31491110054361</v>
      </c>
      <c r="H1054" s="1">
        <f>[1]Residential!D$116</f>
        <v>138.18101089665657</v>
      </c>
      <c r="I1054" s="1">
        <f>[1]Residential!E$116</f>
        <v>138.07472722678119</v>
      </c>
      <c r="J1054" s="1">
        <f>[1]Residential!F$116</f>
        <v>138.70767214401977</v>
      </c>
      <c r="K1054" s="1">
        <f>[1]Residential!G$116</f>
        <v>136.83806273145842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27.968326612458306</v>
      </c>
      <c r="G1055" s="1">
        <f t="shared" ref="G1055:K1055" si="730">SUM(G1056:G1057)</f>
        <v>30.097016876145897</v>
      </c>
      <c r="H1055" s="1">
        <f t="shared" si="730"/>
        <v>33.337965433955851</v>
      </c>
      <c r="I1055" s="1">
        <f t="shared" si="730"/>
        <v>32.662071179789038</v>
      </c>
      <c r="J1055" s="1">
        <f t="shared" si="730"/>
        <v>36.430829774037264</v>
      </c>
      <c r="K1055" s="1">
        <f t="shared" si="730"/>
        <v>66.24187736445792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8.9079997153946628</v>
      </c>
      <c r="G1056" s="1">
        <f>[1]Residential!C$102</f>
        <v>7.393680221531084</v>
      </c>
      <c r="H1056" s="1">
        <f>[1]Residential!D$102</f>
        <v>8.5385103750316134</v>
      </c>
      <c r="I1056" s="1">
        <f>[1]Residential!E$102</f>
        <v>4.7831716866951446</v>
      </c>
      <c r="J1056" s="1">
        <f>[1]Residential!F$102</f>
        <v>1.6368430547714241</v>
      </c>
      <c r="K1056" s="1">
        <f>[1]Residential!G$102</f>
        <v>0.51467619087610761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19.060326897063643</v>
      </c>
      <c r="G1057" s="1">
        <f>[1]Residential!C$104</f>
        <v>22.703336654614812</v>
      </c>
      <c r="H1057" s="1">
        <f>[1]Residential!D$104</f>
        <v>24.799455058924238</v>
      </c>
      <c r="I1057" s="1">
        <f>[1]Residential!E$104</f>
        <v>27.878899493093897</v>
      </c>
      <c r="J1057" s="1">
        <f>[1]Residential!F$104</f>
        <v>34.793986719265838</v>
      </c>
      <c r="K1057" s="1">
        <f>[1]Residential!G$104</f>
        <v>65.727201173581818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45.124386859015019</v>
      </c>
      <c r="G1058" s="1">
        <f t="shared" ref="G1058:K1058" si="731">G1059</f>
        <v>38.446387052352421</v>
      </c>
      <c r="H1058" s="1">
        <f t="shared" si="731"/>
        <v>39.385233563396206</v>
      </c>
      <c r="I1058" s="1">
        <f t="shared" si="731"/>
        <v>37.891413633104591</v>
      </c>
      <c r="J1058" s="1">
        <f t="shared" si="731"/>
        <v>22.777082866566445</v>
      </c>
      <c r="K1058" s="1">
        <f t="shared" si="731"/>
        <v>1.5235605401676946E-3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45.124386859015019</v>
      </c>
      <c r="G1059" s="1">
        <f>[1]Residential!C$105</f>
        <v>38.446387052352421</v>
      </c>
      <c r="H1059" s="1">
        <f>[1]Residential!D$105</f>
        <v>39.385233563396206</v>
      </c>
      <c r="I1059" s="1">
        <f>[1]Residential!E$105</f>
        <v>37.891413633104591</v>
      </c>
      <c r="J1059" s="1">
        <f>[1]Residential!F$105</f>
        <v>22.777082866566445</v>
      </c>
      <c r="K1059" s="1">
        <f>[1]Residential!G$105</f>
        <v>1.5235605401676946E-3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36.569915290731821</v>
      </c>
      <c r="G1060" s="1">
        <f t="shared" ref="G1060:K1060" si="732">SUM(G1061:G1062)</f>
        <v>39.170811144528841</v>
      </c>
      <c r="H1060" s="1">
        <f t="shared" si="732"/>
        <v>37.416062841516087</v>
      </c>
      <c r="I1060" s="1">
        <f t="shared" si="732"/>
        <v>37.243293199577437</v>
      </c>
      <c r="J1060" s="1">
        <f t="shared" si="732"/>
        <v>31.677509225851107</v>
      </c>
      <c r="K1060" s="1">
        <f t="shared" si="732"/>
        <v>17.325166561199698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36.569915290731821</v>
      </c>
      <c r="G1061" s="1">
        <f>[1]Residential!C$106</f>
        <v>39.170811144528841</v>
      </c>
      <c r="H1061" s="1">
        <f>[1]Residential!D$106</f>
        <v>37.407304856486419</v>
      </c>
      <c r="I1061" s="1">
        <f>[1]Residential!E$106</f>
        <v>37.234172934074223</v>
      </c>
      <c r="J1061" s="1">
        <f>[1]Residential!F$106</f>
        <v>31.661462749049136</v>
      </c>
      <c r="K1061" s="1">
        <f>[1]Residential!G$106</f>
        <v>17.317150147400987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8.7579850296648706E-3</v>
      </c>
      <c r="I1062" s="1">
        <f>[1]Residential!E$107</f>
        <v>9.120265503210585E-3</v>
      </c>
      <c r="J1062" s="1">
        <f>[1]Residential!F$107</f>
        <v>1.6046476801972132E-2</v>
      </c>
      <c r="K1062" s="1">
        <f>[1]Residential!G$107</f>
        <v>8.0164137987119473E-3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7.2000590610125439E-2</v>
      </c>
      <c r="G1063" s="1">
        <f t="shared" ref="G1063:K1063" si="733">G1064</f>
        <v>7.2000164580669088E-2</v>
      </c>
      <c r="H1063" s="1">
        <f t="shared" si="733"/>
        <v>1.3667335037466615E-3</v>
      </c>
      <c r="I1063" s="1">
        <f t="shared" si="733"/>
        <v>6.8324129145249789E-4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7.2000590610125439E-2</v>
      </c>
      <c r="G1064" s="1">
        <f>[1]Residential!C$108</f>
        <v>7.2000164580669088E-2</v>
      </c>
      <c r="H1064" s="1">
        <f>[1]Residential!D$108</f>
        <v>1.3667335037466615E-3</v>
      </c>
      <c r="I1064" s="1">
        <f>[1]Residential!E$108</f>
        <v>6.8324129145249789E-4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3.8550085443184292</v>
      </c>
      <c r="G1065" s="1">
        <f>SUM([1]Residential!C$109:C$110)</f>
        <v>7.7108167962639644</v>
      </c>
      <c r="H1065" s="1">
        <f>SUM([1]Residential!D$109:D$110)</f>
        <v>8.1238385838622236</v>
      </c>
      <c r="I1065" s="1">
        <f>SUM([1]Residential!E$109:E$110)</f>
        <v>8.4773548548634192</v>
      </c>
      <c r="J1065" s="1">
        <f>SUM([1]Residential!F$109:F$110)</f>
        <v>8.9171671280148548</v>
      </c>
      <c r="K1065" s="1">
        <f>SUM([1]Residential!G$109:G$110)</f>
        <v>8.5634779637970144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7.3566504686612216E-2</v>
      </c>
      <c r="G1066" s="1">
        <f>[1]Residential!C$109</f>
        <v>1.7809329790035418E-2</v>
      </c>
      <c r="H1066" s="1">
        <f>[1]Residential!D$109</f>
        <v>6.8477615560983487E-2</v>
      </c>
      <c r="I1066" s="1">
        <f>[1]Residential!E$109</f>
        <v>0.54044171010305986</v>
      </c>
      <c r="J1066" s="1">
        <f>[1]Residential!F$109</f>
        <v>1.5545158047203611</v>
      </c>
      <c r="K1066" s="1">
        <f>[1]Residential!G$109</f>
        <v>1.5545167077515663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7.3561815307226719E-2</v>
      </c>
      <c r="G1067" s="1">
        <f t="shared" ref="G1067:K1067" si="734">IFERROR(G$1066/G$1041,0)*G1042</f>
        <v>1.7797928869047082E-2</v>
      </c>
      <c r="H1067" s="1">
        <f t="shared" si="734"/>
        <v>6.8467689615294591E-2</v>
      </c>
      <c r="I1067" s="1">
        <f t="shared" si="734"/>
        <v>0.52991250226691855</v>
      </c>
      <c r="J1067" s="1">
        <f t="shared" si="734"/>
        <v>1.5362057447516948</v>
      </c>
      <c r="K1067" s="1">
        <f t="shared" si="734"/>
        <v>1.5487737317638832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4.6893793854828312E-6</v>
      </c>
      <c r="G1069" s="1">
        <f t="shared" si="736"/>
        <v>1.1400920988336209E-5</v>
      </c>
      <c r="H1069" s="1">
        <f t="shared" si="736"/>
        <v>9.9259456889031724E-6</v>
      </c>
      <c r="I1069" s="1">
        <f t="shared" si="736"/>
        <v>1.0529207836141362E-2</v>
      </c>
      <c r="J1069" s="1">
        <f t="shared" si="736"/>
        <v>1.8310059968666369E-2</v>
      </c>
      <c r="K1069" s="1">
        <f t="shared" si="736"/>
        <v>5.7429759876831202E-3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3.7814420396318171</v>
      </c>
      <c r="G1070" s="1">
        <f t="shared" ref="G1070:K1070" si="737">G1065-G1066</f>
        <v>7.6930074664739294</v>
      </c>
      <c r="H1070" s="1">
        <f t="shared" si="737"/>
        <v>8.0553609683012404</v>
      </c>
      <c r="I1070" s="1">
        <f t="shared" si="737"/>
        <v>7.9369131447603589</v>
      </c>
      <c r="J1070" s="1">
        <f t="shared" si="737"/>
        <v>7.3626513232944939</v>
      </c>
      <c r="K1070" s="1">
        <f t="shared" si="737"/>
        <v>7.0089612560454482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9.131072780592536</v>
      </c>
      <c r="G1071" s="1">
        <f t="shared" ref="G1071:K1071" si="738">G1072</f>
        <v>8.1861241044423956</v>
      </c>
      <c r="H1071" s="1">
        <f t="shared" si="738"/>
        <v>7.2684333468691236</v>
      </c>
      <c r="I1071" s="1">
        <f t="shared" si="738"/>
        <v>6.8163066662967084</v>
      </c>
      <c r="J1071" s="1">
        <f t="shared" si="738"/>
        <v>5.7343361710010994</v>
      </c>
      <c r="K1071" s="1">
        <f t="shared" si="738"/>
        <v>2.2844818190226541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9.131072780592536</v>
      </c>
      <c r="G1072" s="1">
        <f>[1]Residential!C$111</f>
        <v>8.1861241044423956</v>
      </c>
      <c r="H1072" s="1">
        <f>[1]Residential!D$111</f>
        <v>7.2684333468691236</v>
      </c>
      <c r="I1072" s="1">
        <f>[1]Residential!E$111</f>
        <v>6.8163066662967084</v>
      </c>
      <c r="J1072" s="1">
        <f>[1]Residential!F$111</f>
        <v>5.7343361710010994</v>
      </c>
      <c r="K1072" s="1">
        <f>[1]Residential!G$111</f>
        <v>2.2844818190226541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2.6968840294663643</v>
      </c>
      <c r="G1073" s="1">
        <f t="shared" ref="G1073:K1073" si="739">G1074</f>
        <v>3.1682207621878655</v>
      </c>
      <c r="H1073" s="1">
        <f t="shared" si="739"/>
        <v>3.172660535612136</v>
      </c>
      <c r="I1073" s="1">
        <f t="shared" si="739"/>
        <v>3.3035178064238</v>
      </c>
      <c r="J1073" s="1">
        <f t="shared" si="739"/>
        <v>3.5190793135596317</v>
      </c>
      <c r="K1073" s="1">
        <f t="shared" si="739"/>
        <v>3.8168274293012385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2.6968840294663643</v>
      </c>
      <c r="G1074" s="1">
        <f>[1]Residential!C$112</f>
        <v>3.1682207621878655</v>
      </c>
      <c r="H1074" s="1">
        <f>[1]Residential!D$112</f>
        <v>3.172660535612136</v>
      </c>
      <c r="I1074" s="1">
        <f>[1]Residential!E$112</f>
        <v>3.3035178064238</v>
      </c>
      <c r="J1074" s="1">
        <f>[1]Residential!F$112</f>
        <v>3.5190793135596317</v>
      </c>
      <c r="K1074" s="1">
        <f>[1]Residential!G$112</f>
        <v>3.8168274293012385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0.94312705865974211</v>
      </c>
      <c r="I1075" s="1">
        <f t="shared" si="740"/>
        <v>0.9432292941478525</v>
      </c>
      <c r="J1075" s="1">
        <f t="shared" si="740"/>
        <v>2.4073433898468517</v>
      </c>
      <c r="K1075" s="1">
        <f t="shared" si="740"/>
        <v>2.4072925683126032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0.94312705865974211</v>
      </c>
      <c r="I1076" s="1">
        <f>[1]Residential!E$113</f>
        <v>0.9432292941478525</v>
      </c>
      <c r="J1076" s="1">
        <f>[1]Residential!F$113</f>
        <v>2.4073433898468517</v>
      </c>
      <c r="K1076" s="1">
        <f>[1]Residential!G$113</f>
        <v>2.4072925683126032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3.4657600741038284</v>
      </c>
      <c r="G1079" s="1">
        <f>[1]Residential!C$10-[1]Residential!C$223</f>
        <v>8.5222645568587794</v>
      </c>
      <c r="H1079" s="1">
        <f>[1]Residential!D$10-[1]Residential!D$223</f>
        <v>8.5323227992814736</v>
      </c>
      <c r="I1079" s="1">
        <f>[1]Residential!E$10-[1]Residential!E$223</f>
        <v>10.736857351286911</v>
      </c>
      <c r="J1079" s="1">
        <f>[1]Residential!F$10-[1]Residential!F$223</f>
        <v>27.244324275142493</v>
      </c>
      <c r="K1079" s="1">
        <f>[1]Residential!G$10-[1]Residential!G$223</f>
        <v>36.19741546482711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26.978278193404066</v>
      </c>
      <c r="G1080" s="1">
        <f>[1]Residential!C$224</f>
        <v>26.144878507738675</v>
      </c>
      <c r="H1080" s="1">
        <f>[1]Residential!D$224</f>
        <v>26.126994088096332</v>
      </c>
      <c r="I1080" s="1">
        <f>[1]Residential!E$224</f>
        <v>26.212045044350365</v>
      </c>
      <c r="J1080" s="1">
        <f>[1]Residential!F$224</f>
        <v>26.687227597573713</v>
      </c>
      <c r="K1080" s="1">
        <f>[1]Residential!G$224</f>
        <v>26.301711563858177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9.8845846486299642</v>
      </c>
      <c r="G1081" s="1">
        <f t="shared" ref="G1081:K1081" si="742">SUM(G1082:G1083)</f>
        <v>10.604165414043653</v>
      </c>
      <c r="H1081" s="1">
        <f t="shared" si="742"/>
        <v>15.908538373117336</v>
      </c>
      <c r="I1081" s="1">
        <f t="shared" si="742"/>
        <v>17.568409886841955</v>
      </c>
      <c r="J1081" s="1">
        <f t="shared" si="742"/>
        <v>17.63605097715697</v>
      </c>
      <c r="K1081" s="1">
        <f t="shared" si="742"/>
        <v>19.27921516273685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6.6446947759332673</v>
      </c>
      <c r="G1082" s="1">
        <f>[1]Residential!C$231-G1056</f>
        <v>6.9687089460286993</v>
      </c>
      <c r="H1082" s="1">
        <f>[1]Residential!D$231-H1056</f>
        <v>6.7488154882741096</v>
      </c>
      <c r="I1082" s="1">
        <f>[1]Residential!E$231-I1056</f>
        <v>3.6555000852504662</v>
      </c>
      <c r="J1082" s="1">
        <f>[1]Residential!F$231-J1056</f>
        <v>1.2509429202033915</v>
      </c>
      <c r="K1082" s="1">
        <f>[1]Residential!G$231-K1056</f>
        <v>0.39333666657714383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3.2398898726966969</v>
      </c>
      <c r="G1083" s="1">
        <f>[1]Residential!C$233-G1057</f>
        <v>3.6354564680149544</v>
      </c>
      <c r="H1083" s="1">
        <f>[1]Residential!D$233-H1057</f>
        <v>9.1597228848432266</v>
      </c>
      <c r="I1083" s="1">
        <f>[1]Residential!E$233-I1057</f>
        <v>13.912909801591489</v>
      </c>
      <c r="J1083" s="1">
        <f>[1]Residential!F$233-J1057</f>
        <v>16.385108056953577</v>
      </c>
      <c r="K1083" s="1">
        <f>[1]Residential!G$233-K1057</f>
        <v>18.885878496159705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6.9844560488239864</v>
      </c>
      <c r="G1084" s="1">
        <f t="shared" ref="G1084:K1084" si="743">G1085</f>
        <v>6.0047181222403978</v>
      </c>
      <c r="H1084" s="1">
        <f t="shared" si="743"/>
        <v>8.7956560536710526E-3</v>
      </c>
      <c r="I1084" s="1">
        <f t="shared" si="743"/>
        <v>1.1869517334588409E-3</v>
      </c>
      <c r="J1084" s="1">
        <f t="shared" si="743"/>
        <v>6.4262425066985429E-4</v>
      </c>
      <c r="K1084" s="1">
        <f t="shared" si="743"/>
        <v>1.6670495517790871E-4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6.9844560488239864</v>
      </c>
      <c r="G1085" s="1">
        <f>[1]Residential!C$234-G1059</f>
        <v>6.0047181222403978</v>
      </c>
      <c r="H1085" s="1">
        <f>[1]Residential!D$234-H1059</f>
        <v>8.7956560536710526E-3</v>
      </c>
      <c r="I1085" s="1">
        <f>[1]Residential!E$234-I1059</f>
        <v>1.1869517334588409E-3</v>
      </c>
      <c r="J1085" s="1">
        <f>[1]Residential!F$234-J1059</f>
        <v>6.4262425066985429E-4</v>
      </c>
      <c r="K1085" s="1">
        <f>[1]Residential!G$234-K1059</f>
        <v>1.6670495517790871E-4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6.3804490684552277</v>
      </c>
      <c r="G1086" s="1">
        <f t="shared" ref="G1086:K1086" si="744">SUM(G1087:G1088)</f>
        <v>5.2938242937489832</v>
      </c>
      <c r="H1086" s="1">
        <f t="shared" si="744"/>
        <v>6.3815346655279095</v>
      </c>
      <c r="I1086" s="1">
        <f t="shared" si="744"/>
        <v>4.7657211134924378</v>
      </c>
      <c r="J1086" s="1">
        <f t="shared" si="744"/>
        <v>4.0551447443699411</v>
      </c>
      <c r="K1086" s="1">
        <f t="shared" si="744"/>
        <v>2.2171989947231094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6.3804490684552277</v>
      </c>
      <c r="G1087" s="1">
        <f>[1]Residential!C$235-G1061</f>
        <v>5.2938242937489832</v>
      </c>
      <c r="H1087" s="1">
        <f>[1]Residential!D$235-H1061</f>
        <v>6.3797755360488821</v>
      </c>
      <c r="I1087" s="1">
        <f>[1]Residential!E$235-I1061</f>
        <v>4.7636866471291555</v>
      </c>
      <c r="J1087" s="1">
        <f>[1]Residential!F$235-J1061</f>
        <v>4.0507206382244121</v>
      </c>
      <c r="K1087" s="1">
        <f>[1]Residential!G$235-K1061</f>
        <v>2.2155295992576001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1.7591294790272397E-3</v>
      </c>
      <c r="I1088" s="1">
        <f>[1]Residential!E$236-I1062</f>
        <v>2.0344663632822432E-3</v>
      </c>
      <c r="J1088" s="1">
        <f>[1]Residential!F$236-J1062</f>
        <v>4.4241061455289714E-3</v>
      </c>
      <c r="K1088" s="1">
        <f>[1]Residential!G$236-K1062</f>
        <v>1.6693954655095742E-3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1.3170385631094086</v>
      </c>
      <c r="G1091" s="1">
        <f t="shared" ref="G1091:K1091" si="745">SUM(G1092,G1096)</f>
        <v>1.463376111934692</v>
      </c>
      <c r="H1091" s="1">
        <f t="shared" si="745"/>
        <v>1.416977127343263</v>
      </c>
      <c r="I1091" s="1">
        <f t="shared" si="745"/>
        <v>1.4786399290367553</v>
      </c>
      <c r="J1091" s="1">
        <f t="shared" si="745"/>
        <v>1.5553542932475291</v>
      </c>
      <c r="K1091" s="1">
        <f t="shared" si="745"/>
        <v>1.4932928156446756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2.5133517218330209E-2</v>
      </c>
      <c r="G1092" s="1">
        <f>[1]Residential!C$238-G1066</f>
        <v>3.3798945653762819E-3</v>
      </c>
      <c r="H1092" s="1">
        <f>[1]Residential!D$238-H1066</f>
        <v>1.1944010701747387E-2</v>
      </c>
      <c r="I1092" s="1">
        <f>[1]Residential!E$238-I1066</f>
        <v>9.4265098672475678E-2</v>
      </c>
      <c r="J1092" s="1">
        <f>[1]Residential!F$238-J1066</f>
        <v>0.27114248236942129</v>
      </c>
      <c r="K1092" s="1">
        <f>[1]Residential!G$238-K1066</f>
        <v>0.27107544870189049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2.5131915122403124E-2</v>
      </c>
      <c r="G1093" s="1">
        <f t="shared" ref="G1093:K1095" si="746">IFERROR(G$1092/G$1041,0)*G1042</f>
        <v>3.3777308730114897E-3</v>
      </c>
      <c r="H1093" s="1">
        <f t="shared" si="746"/>
        <v>1.1942279397282974E-2</v>
      </c>
      <c r="I1093" s="1">
        <f t="shared" si="746"/>
        <v>9.2428569779419684E-2</v>
      </c>
      <c r="J1093" s="1">
        <f t="shared" si="746"/>
        <v>0.26794879653029258</v>
      </c>
      <c r="K1093" s="1">
        <f t="shared" si="746"/>
        <v>0.27007399288930095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1.6020959270851969E-6</v>
      </c>
      <c r="G1095" s="1">
        <f t="shared" si="746"/>
        <v>2.163692364791977E-6</v>
      </c>
      <c r="H1095" s="1">
        <f t="shared" si="746"/>
        <v>1.7313044644149715E-6</v>
      </c>
      <c r="I1095" s="1">
        <f t="shared" si="746"/>
        <v>1.83652889305601E-3</v>
      </c>
      <c r="J1095" s="1">
        <f t="shared" si="746"/>
        <v>3.1936858391286961E-3</v>
      </c>
      <c r="K1095" s="1">
        <f t="shared" si="746"/>
        <v>1.0014558125895549E-3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1.2919050458910784</v>
      </c>
      <c r="G1096" s="1">
        <f>[1]Residential!C$239-G1070</f>
        <v>1.4599962173693157</v>
      </c>
      <c r="H1096" s="1">
        <f>[1]Residential!D$239-H1070</f>
        <v>1.4050331166415155</v>
      </c>
      <c r="I1096" s="1">
        <f>[1]Residential!E$239-I1070</f>
        <v>1.3843748303642798</v>
      </c>
      <c r="J1096" s="1">
        <f>[1]Residential!F$239-J1070</f>
        <v>1.2842118108781078</v>
      </c>
      <c r="K1096" s="1">
        <f>[1]Residential!G$239-K1070</f>
        <v>1.2222173669427852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0.52047002354096072</v>
      </c>
      <c r="G1097" s="1">
        <f t="shared" ref="G1097:K1097" si="747">G1098</f>
        <v>0.59724077132793418</v>
      </c>
      <c r="H1097" s="1">
        <f t="shared" si="747"/>
        <v>0.29545526500623254</v>
      </c>
      <c r="I1097" s="1">
        <f t="shared" si="747"/>
        <v>0.27707305335748345</v>
      </c>
      <c r="J1097" s="1">
        <f t="shared" si="747"/>
        <v>0.23309342689162982</v>
      </c>
      <c r="K1097" s="1">
        <f t="shared" si="747"/>
        <v>9.2861911164750843E-2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0.52047002354096072</v>
      </c>
      <c r="G1098" s="1">
        <f>[1]Residential!C$240-G1072</f>
        <v>0.59724077132793418</v>
      </c>
      <c r="H1098" s="1">
        <f>[1]Residential!D$240-H1072</f>
        <v>0.29545526500623254</v>
      </c>
      <c r="I1098" s="1">
        <f>[1]Residential!E$240-I1072</f>
        <v>0.27707305335748345</v>
      </c>
      <c r="J1098" s="1">
        <f>[1]Residential!F$240-J1072</f>
        <v>0.23309342689162982</v>
      </c>
      <c r="K1098" s="1">
        <f>[1]Residential!G$240-K1072</f>
        <v>9.2861911164750843E-2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0.16979181618465855</v>
      </c>
      <c r="G1099" s="1">
        <f t="shared" ref="G1099" si="748">G1100</f>
        <v>0.19483651016987125</v>
      </c>
      <c r="H1099" s="1">
        <f t="shared" ref="H1099" si="749">H1100</f>
        <v>0.12896876961411863</v>
      </c>
      <c r="I1099" s="1">
        <f t="shared" ref="I1099" si="750">I1100</f>
        <v>0.13428400752021874</v>
      </c>
      <c r="J1099" s="1">
        <f t="shared" ref="J1099" si="751">J1100</f>
        <v>0.14304754351437721</v>
      </c>
      <c r="K1099" s="1">
        <f t="shared" ref="K1099" si="752">K1100</f>
        <v>0.15514834277364331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0.16979181618465855</v>
      </c>
      <c r="G1100" s="1">
        <f>[1]Residential!C$241-G1074</f>
        <v>0.19483651016987125</v>
      </c>
      <c r="H1100" s="1">
        <f>[1]Residential!D$241-H1074</f>
        <v>0.12896876961411863</v>
      </c>
      <c r="I1100" s="1">
        <f>[1]Residential!E$241-I1074</f>
        <v>0.13428400752021874</v>
      </c>
      <c r="J1100" s="1">
        <f>[1]Residential!F$241-J1074</f>
        <v>0.14304754351437721</v>
      </c>
      <c r="K1100" s="1">
        <f>[1]Residential!G$241-K1074</f>
        <v>0.15514834277364331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1.9867242314338043</v>
      </c>
      <c r="I1101" s="1">
        <f t="shared" ref="I1101" si="755">I1102</f>
        <v>1.9867301023680581</v>
      </c>
      <c r="J1101" s="1">
        <f t="shared" ref="J1101" si="756">J1102</f>
        <v>3.0638939881425946</v>
      </c>
      <c r="K1101" s="1">
        <f t="shared" ref="K1101" si="757">K1102</f>
        <v>3.0638276318599704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1.9867242314338043</v>
      </c>
      <c r="I1102" s="1">
        <f>[1]Residential!E$242-I1076</f>
        <v>1.9867301023680581</v>
      </c>
      <c r="J1102" s="1">
        <f>[1]Residential!F$242-J1076</f>
        <v>3.0638939881425946</v>
      </c>
      <c r="K1102" s="1">
        <f>[1]Residential!G$242-K1076</f>
        <v>3.0638276318599704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0.94999999999999973</v>
      </c>
      <c r="G1107" s="4">
        <f t="shared" ref="G1107:K1108" si="765">IFERROR(G1056/G973,"-")</f>
        <v>0.94999999999999984</v>
      </c>
      <c r="H1107" s="4">
        <f t="shared" si="765"/>
        <v>0.95000000000000018</v>
      </c>
      <c r="I1107" s="4">
        <f t="shared" si="765"/>
        <v>0.94999999999999929</v>
      </c>
      <c r="J1107" s="4">
        <f t="shared" si="765"/>
        <v>0.94999999999999984</v>
      </c>
      <c r="K1107" s="4">
        <f t="shared" si="765"/>
        <v>0.95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3.2000000111873907</v>
      </c>
      <c r="G1108" s="4">
        <f t="shared" si="765"/>
        <v>3.2533333429848281</v>
      </c>
      <c r="H1108" s="4">
        <f t="shared" si="765"/>
        <v>3.3333333333333348</v>
      </c>
      <c r="I1108" s="4">
        <f t="shared" si="765"/>
        <v>3.466666666666669</v>
      </c>
      <c r="J1108" s="4">
        <f t="shared" si="765"/>
        <v>3.6999999999999997</v>
      </c>
      <c r="K1108" s="4">
        <f t="shared" si="765"/>
        <v>3.8999999999999968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0.89583333333333359</v>
      </c>
      <c r="G1109" s="4">
        <f t="shared" ref="G1109:K1109" si="766">IFERROR(G1059/G983,"-")</f>
        <v>0.89583333333333404</v>
      </c>
      <c r="H1109" s="4">
        <f t="shared" si="766"/>
        <v>0.89583333333333337</v>
      </c>
      <c r="I1109" s="4">
        <f t="shared" si="766"/>
        <v>0.89583333333333459</v>
      </c>
      <c r="J1109" s="4">
        <f t="shared" si="766"/>
        <v>0.89583333333333448</v>
      </c>
      <c r="K1109" s="4">
        <f t="shared" si="766"/>
        <v>0.89583333333333437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0.95000000000000018</v>
      </c>
      <c r="G1110" s="4">
        <f t="shared" ref="G1110:K1110" si="767">IFERROR(G1061/G996,"-")</f>
        <v>0.94999999999999951</v>
      </c>
      <c r="H1110" s="4">
        <f t="shared" si="767"/>
        <v>0.95000000000000051</v>
      </c>
      <c r="I1110" s="4">
        <f t="shared" si="767"/>
        <v>0.95000000000000095</v>
      </c>
      <c r="J1110" s="4">
        <f t="shared" si="767"/>
        <v>0.95</v>
      </c>
      <c r="K1110" s="4">
        <f t="shared" si="767"/>
        <v>0.95000000000000018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1.9999999999999996</v>
      </c>
      <c r="I1111" s="4">
        <f t="shared" si="768"/>
        <v>2.0799999999999996</v>
      </c>
      <c r="J1111" s="4">
        <f t="shared" si="768"/>
        <v>2.2200000000000002</v>
      </c>
      <c r="K1111" s="4">
        <f t="shared" si="768"/>
        <v>2.339999999999999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0.7200000000000002</v>
      </c>
      <c r="G1112" s="4">
        <f t="shared" ref="G1112:K1112" si="769">IFERROR(G1064/G1015,"-")</f>
        <v>0.71999999999999986</v>
      </c>
      <c r="H1112" s="4">
        <f t="shared" si="769"/>
        <v>0.72000000000000097</v>
      </c>
      <c r="I1112" s="4">
        <f t="shared" si="769"/>
        <v>0.72000000000000042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0.71999999999999975</v>
      </c>
      <c r="G1117" s="4">
        <f t="shared" ref="G1117:K1117" si="770">IFERROR(G1072/G1020,"-")</f>
        <v>0.72000000000000042</v>
      </c>
      <c r="H1117" s="4">
        <f t="shared" si="770"/>
        <v>0.71999999999999975</v>
      </c>
      <c r="I1117" s="4">
        <f t="shared" si="770"/>
        <v>0.71999999999999953</v>
      </c>
      <c r="J1117" s="4">
        <f t="shared" si="770"/>
        <v>0.71999999999999986</v>
      </c>
      <c r="K1117" s="4">
        <f t="shared" si="770"/>
        <v>0.7200000000000002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</v>
      </c>
      <c r="G1118" s="4">
        <f t="shared" ref="G1118:K1118" si="771">IFERROR(G1074/G1025,"-")</f>
        <v>0.8999999999999998</v>
      </c>
      <c r="H1118" s="4">
        <f t="shared" si="771"/>
        <v>0.90000000000000047</v>
      </c>
      <c r="I1118" s="4">
        <f t="shared" si="771"/>
        <v>0.89999999999999991</v>
      </c>
      <c r="J1118" s="4">
        <f t="shared" si="771"/>
        <v>0.90000000000000013</v>
      </c>
      <c r="K1118" s="4">
        <f t="shared" si="771"/>
        <v>0.89999999999999969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0.79000000000000037</v>
      </c>
      <c r="G1121" s="4">
        <f t="shared" ref="G1121:K1122" si="773">IFERROR(G1082/G976,"-")</f>
        <v>0.79199999999999959</v>
      </c>
      <c r="H1121" s="4">
        <f t="shared" si="773"/>
        <v>0.79500000000000026</v>
      </c>
      <c r="I1121" s="4">
        <f t="shared" si="773"/>
        <v>0.79999999999999971</v>
      </c>
      <c r="J1121" s="4">
        <f t="shared" si="773"/>
        <v>0.81000000000000028</v>
      </c>
      <c r="K1121" s="4">
        <f t="shared" si="773"/>
        <v>0.81999999999999906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</v>
      </c>
      <c r="G1122" s="4">
        <f t="shared" si="773"/>
        <v>2.8259999999999992</v>
      </c>
      <c r="H1122" s="4">
        <f t="shared" si="773"/>
        <v>2.8349999999999995</v>
      </c>
      <c r="I1122" s="4">
        <f t="shared" si="773"/>
        <v>2.8499999999999996</v>
      </c>
      <c r="J1122" s="4">
        <f t="shared" si="773"/>
        <v>3.0099999999999958</v>
      </c>
      <c r="K1122" s="4">
        <f t="shared" si="773"/>
        <v>3.1199999999999979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0.70833333333333304</v>
      </c>
      <c r="G1123" s="4">
        <f t="shared" ref="G1123:K1123" si="774">IFERROR(G1085/G989,"-")</f>
        <v>0.71458333333333346</v>
      </c>
      <c r="H1123" s="4">
        <f t="shared" si="774"/>
        <v>0.72395833333345039</v>
      </c>
      <c r="I1123" s="4">
        <f t="shared" si="774"/>
        <v>0.73958333333162463</v>
      </c>
      <c r="J1123" s="4">
        <f t="shared" si="774"/>
        <v>0.75520833333392157</v>
      </c>
      <c r="K1123" s="4">
        <f t="shared" si="774"/>
        <v>0.75520833333333293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0.75000000000000067</v>
      </c>
      <c r="G1124" s="4">
        <f t="shared" ref="G1124:K1124" si="775">IFERROR(G1087/G1005,"-")</f>
        <v>0.75399999999999945</v>
      </c>
      <c r="H1124" s="4">
        <f t="shared" si="775"/>
        <v>0.76006901311019015</v>
      </c>
      <c r="I1124" s="4">
        <f t="shared" si="775"/>
        <v>0.77002752663290797</v>
      </c>
      <c r="J1124" s="4">
        <f t="shared" si="775"/>
        <v>0.8038101721671731</v>
      </c>
      <c r="K1124" s="4">
        <f t="shared" si="775"/>
        <v>0.82136944571605741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1.7009999999999998</v>
      </c>
      <c r="I1125" s="4">
        <f t="shared" si="776"/>
        <v>1.7100000000000011</v>
      </c>
      <c r="J1125" s="4">
        <f t="shared" si="776"/>
        <v>1.8059999999999987</v>
      </c>
      <c r="K1125" s="4">
        <f t="shared" si="776"/>
        <v>1.8719999999999997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0.50000000000000067</v>
      </c>
      <c r="G1130" s="4">
        <f t="shared" ref="G1130:K1130" si="777">IFERROR(G1098/G1022,"-")</f>
        <v>0.49999999999999928</v>
      </c>
      <c r="H1130" s="4">
        <f t="shared" si="777"/>
        <v>0.49999999999999961</v>
      </c>
      <c r="I1130" s="4">
        <f t="shared" si="777"/>
        <v>0.49999999999999989</v>
      </c>
      <c r="J1130" s="4">
        <f t="shared" si="777"/>
        <v>0.50000000000000044</v>
      </c>
      <c r="K1130" s="4">
        <f t="shared" si="777"/>
        <v>0.50000000000000089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0.62499999999999967</v>
      </c>
      <c r="G1131" s="4">
        <f t="shared" ref="G1131:K1131" si="778">IFERROR(G1100/G1027,"-")</f>
        <v>0.62499999999999978</v>
      </c>
      <c r="H1131" s="4">
        <f t="shared" si="778"/>
        <v>0.62499999999999989</v>
      </c>
      <c r="I1131" s="4">
        <f t="shared" si="778"/>
        <v>0.62500000000000044</v>
      </c>
      <c r="J1131" s="4">
        <f t="shared" si="778"/>
        <v>0.62499999999999811</v>
      </c>
      <c r="K1131" s="4">
        <f t="shared" si="778"/>
        <v>0.62499999999999978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139.05466324668001</v>
      </c>
      <c r="G1134" s="3">
        <f t="shared" si="780"/>
        <v>139.17869699322293</v>
      </c>
      <c r="H1134" s="3">
        <f t="shared" si="780"/>
        <v>125.03007005407942</v>
      </c>
      <c r="I1134" s="3">
        <f t="shared" si="780"/>
        <v>85.507266668941369</v>
      </c>
      <c r="J1134" s="3">
        <f t="shared" si="780"/>
        <v>52.614627028894269</v>
      </c>
      <c r="K1134" s="3">
        <f t="shared" si="780"/>
        <v>53.690467177097283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0.7384012802448785</v>
      </c>
      <c r="G1135" s="1">
        <f t="shared" ref="G1135:K1135" si="781">SUM(G1136:G1149)</f>
        <v>1.6538642199068132</v>
      </c>
      <c r="H1135" s="1">
        <f t="shared" si="781"/>
        <v>4.4779597828904603</v>
      </c>
      <c r="I1135" s="1">
        <f t="shared" si="781"/>
        <v>18.371613104586508</v>
      </c>
      <c r="J1135" s="1">
        <f t="shared" si="781"/>
        <v>36.543134607362219</v>
      </c>
      <c r="K1135" s="1">
        <f t="shared" si="781"/>
        <v>45.670166003455407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0.46789117180742662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0.37693234573857737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0.26222943627794748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0.11309586298890702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7.5966552389220357E-3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0.18124671853182983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0.43710871382824745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0.87640188518076434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1.2081838558159823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1.134788612131588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6.6151183587225562E-2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0.10280847881910006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0.13285449801086593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5.0567382520793487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11.55239374624972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10.307696337675656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4.5635959312828066E-2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6.9100503423486809E-2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9.0510813316360683E-2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8.0963726593403659E-2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0.47568691033408556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0.53576428655350616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0.14998237717231325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0.82539115229643845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3.1839912527141583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10.193840038481591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16.281318930778831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15.198925818874729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1.2775158973027704E-4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1.3878621727276736E-4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2.2704950393144158E-4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2.5453517828186585E-4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2.3226153340096315E-4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1.1439331261630559E-3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7.97087268954811E-3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1.4570151909532151E-3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1.2502086896252658E-2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7.680914285412942E-3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5.5131913740036143E-3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1.7604293311801193E-2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0.19332286969078899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1.1455164853398108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3.3009752854002028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3.7092858530526449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1.7848035519871998E-2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2.0942321256395759E-2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2.6421690031936926E-2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4.572685959870061E-3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3.4265435145264455E-3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2.0002075591191948E-4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1.943076479594623E-4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2.9914641496294684E-4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2.5542860925748667E-4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2.3496880560267545E-4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4.9694730370785182E-5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2.2433776919970823E-4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6.5660769948357341E-4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2.230017157519815E-2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1.5695762745526271E-2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3.1730800267589106E-4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9.276386712028091E-2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0.74975961553570558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2.2868299422495602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2.5732729148865174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5.4267044497470454E-2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6.2221563850030408E-2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7.7529619034783448E-2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5.2061270441877043E-3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3.8575824455635557E-3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3.7661038805623485E-2</v>
      </c>
      <c r="J1149" s="1">
        <f>[1]Transport!F$32</f>
        <v>1.3974760738816301</v>
      </c>
      <c r="K1149" s="1">
        <f>[1]Transport!G$32</f>
        <v>12.18147186986214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9.269978821849253E-4</v>
      </c>
      <c r="G1150" s="1">
        <f t="shared" ref="G1150:K1150" si="786">SUM(G1151:G1154)</f>
        <v>2.2209317211533686E-3</v>
      </c>
      <c r="H1150" s="1">
        <f t="shared" si="786"/>
        <v>2.4073898604685222E-3</v>
      </c>
      <c r="I1150" s="1">
        <f t="shared" si="786"/>
        <v>2.398698381381863E-3</v>
      </c>
      <c r="J1150" s="1">
        <f t="shared" si="786"/>
        <v>2.4687837484440875E-3</v>
      </c>
      <c r="K1150" s="1">
        <f t="shared" si="786"/>
        <v>7.745372194204253E-2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5.436680866060304E-5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1.273069045061547E-4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1.8609167954979758E-4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5.7026181490002752E-4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3.1804922508284807E-4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8.465357172110716E-5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1.5269792673521128E-4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2.3899701832725119E-4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3.0054757578222455E-4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4.7430343728903666E-4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2.9729920240743776E-4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8.4234431046381814E-4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1.9383721853440624E-3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1.8668704418289984E-3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1.6588796541620653E-3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4.4350651462956697E-4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3.2288544744621091E-4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7.5494800413491731E-5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1.7421549580611814E-4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2.531794718877753E-4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9.8071198162545605E-4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7.6515488067106036E-2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77.782068104679453</v>
      </c>
      <c r="G1155" s="1">
        <f t="shared" ref="G1155:K1155" si="787">SUM(G1160:G1177)</f>
        <v>78.206253515254019</v>
      </c>
      <c r="H1155" s="1">
        <f t="shared" si="787"/>
        <v>73.943496189632683</v>
      </c>
      <c r="I1155" s="1">
        <f t="shared" si="787"/>
        <v>40.434662751506529</v>
      </c>
      <c r="J1155" s="1">
        <f t="shared" si="787"/>
        <v>9.3909812182940655</v>
      </c>
      <c r="K1155" s="1">
        <f t="shared" si="787"/>
        <v>4.6838220299106466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73.524188406485251</v>
      </c>
      <c r="G1156" s="1">
        <f t="shared" ref="G1156:K1156" si="788">G1155-G1157</f>
        <v>73.925113125150403</v>
      </c>
      <c r="H1156" s="1">
        <f t="shared" si="788"/>
        <v>69.895619392329365</v>
      </c>
      <c r="I1156" s="1">
        <f t="shared" si="788"/>
        <v>38.220874136079082</v>
      </c>
      <c r="J1156" s="1">
        <f t="shared" si="788"/>
        <v>4.8152724420294577</v>
      </c>
      <c r="K1156" s="1">
        <f t="shared" si="788"/>
        <v>-1.0689522069704083E-2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4.2578796981942029</v>
      </c>
      <c r="G1157" s="1">
        <f t="shared" ref="G1157" si="790">SUM(G1158:G1159)</f>
        <v>4.2811403901036105</v>
      </c>
      <c r="H1157" s="1">
        <f t="shared" ref="H1157" si="791">SUM(H1158:H1159)</f>
        <v>4.0478767973033225</v>
      </c>
      <c r="I1157" s="1">
        <f t="shared" ref="I1157" si="792">SUM(I1158:I1159)</f>
        <v>2.2137886154274478</v>
      </c>
      <c r="J1157" s="1">
        <f t="shared" ref="J1157" si="793">SUM(J1158:J1159)</f>
        <v>4.5757087762646078</v>
      </c>
      <c r="K1157" s="1">
        <f t="shared" ref="K1157" si="794">SUM(K1158:K1159)</f>
        <v>4.6945115519803506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4.2578796981942029</v>
      </c>
      <c r="G1158" s="1">
        <f>[1]Transport!C$25/SUM([1]Transport!C$21,[1]Transport!C$25)*G1155*(G$34+G$598)/(G$34+G$598+G$37)</f>
        <v>4.2811403901036105</v>
      </c>
      <c r="H1158" s="1">
        <f>[1]Transport!D$25/SUM([1]Transport!D$21,[1]Transport!D$25)*H1155*(H$34+H$598)/(H$34+H$598+H$37)</f>
        <v>4.0478767973033225</v>
      </c>
      <c r="I1158" s="1">
        <f>[1]Transport!E$25/SUM([1]Transport!E$21,[1]Transport!E$25)*I1155*(I$34+I$598)/(I$34+I$598+I$37)</f>
        <v>2.2137886154274478</v>
      </c>
      <c r="J1158" s="1">
        <f>[1]Transport!F$25/SUM([1]Transport!F$21,[1]Transport!F$25)*J1155*(J$34+J$598)/(J$34+J$598+J$37)</f>
        <v>4.0250297641111326</v>
      </c>
      <c r="K1158" s="1">
        <f>[1]Transport!G$25/SUM([1]Transport!G$21,[1]Transport!G$25)*K1155*(K$34+K$598)/(K$34+K$598+K$37)</f>
        <v>3.9677104173753439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0.55067901215347503</v>
      </c>
      <c r="K1159" s="1">
        <f>(K$37+K$717)/([1]Transport!G$21+[1]Transport!G$25)*K1155</f>
        <v>0.72680113460500706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1.4551812597267526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1.242879742452202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0.92517588869364165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0.43896153882992228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4.5177715964621175E-2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5.3228671700951573E-2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3.7970458019005879E-2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5.2877081239039565E-2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2.1153882308934197E-2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3.4751183646505954E-3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0.13855271552821255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0.20559093872786582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0.95571335984553807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0.83207119656138617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4.9224788076108063E-2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6.4444742792844738E-4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0.10305817338867271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1.4774353481121456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1.3964946641198694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1.11789750837505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8.4958485487763268E-4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2.4747263571357287E-4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8.4975993538747893E-2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0.13025097807356115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0.12449909484635502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0.10576779626940615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1.0440321766549956E-3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3.2977319546028641E-4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63.987652192256164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58.47772780341073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49.198051766930234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14.856595323263628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0.49214515765068406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0.54828084817140976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0.39210938424356512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0.29990421047529536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2.2193604340486261E-3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2.001079399371913E-4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3.7136707679111041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5.3067936020772377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4.9156796676026788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4.1119735696514965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2.2022440528556087E-3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2.8191472431328066E-4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3.7060427542360257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5.7399823766314171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5.6637627124647549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4.5636265268229801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2.5742216383181902E-3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3.2491234463591286E-4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3.705993167531469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4.3674974464420364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7.8628273700883158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6.722035849562257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0.22095537096525802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2.1631994777422266E-3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1.3735591893160488E-4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1.2897635933635514E-3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2.5101596279375792E-3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1.2479106250126166E-3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2.4367008012296323E-4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1.4363337826470894E-4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1.2140451202983303E-3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1.936896228217955E-3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1.2311514623350706E-3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3.2092622601154251E-4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1.5485565785221288E-4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1.2659796052234889E-3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2.0028261182723902E-3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1.3293081682372592E-3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3.5073864866343131E-4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1.9221663057314236E-4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1.9088823403511303E-3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3.2645185530834468E-3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3.0571855820762145E-3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1.0637029315665851E-3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2.9953383828577233E-4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2.8668736506830702E-3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2.4821899641887558E-3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2.3132670756855303E-3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1.1935189091129815E-3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5.2237984311502908E-4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8.4890628779112881E-2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0.14824530800819327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0.12400060414017573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0.10500671790491661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2.953385445442417E-2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9.9104796925211514E-3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8.9661398751249899E-2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0.23985574150800687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2.0915859117243922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7.0371844830599697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9.0389984480093108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4.6588501360401979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0.17476664557834587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0.26498977470195395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0.24746444629075209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0.17873328188800236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1.4166356576501907E-2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4.8930503380659653E-3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60.421437039366602</v>
      </c>
      <c r="G1178" s="1">
        <f t="shared" ref="G1178:K1178" si="795">SUM(G1183:G1200)</f>
        <v>59.198408275616089</v>
      </c>
      <c r="H1178" s="1">
        <f t="shared" si="795"/>
        <v>46.425194241993999</v>
      </c>
      <c r="I1178" s="1">
        <f t="shared" si="795"/>
        <v>26.341680068551945</v>
      </c>
      <c r="J1178" s="1">
        <f t="shared" si="795"/>
        <v>6.514694332282752</v>
      </c>
      <c r="K1178" s="1">
        <f t="shared" si="795"/>
        <v>3.2302202673023177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58.920346419190068</v>
      </c>
      <c r="G1179" s="1">
        <f t="shared" ref="G1179:K1179" si="796">G1178-G1180</f>
        <v>57.624020229405467</v>
      </c>
      <c r="H1179" s="1">
        <f t="shared" si="796"/>
        <v>44.906163182596401</v>
      </c>
      <c r="I1179" s="1">
        <f t="shared" si="796"/>
        <v>25.124751066142469</v>
      </c>
      <c r="J1179" s="1">
        <f t="shared" si="796"/>
        <v>5.5335183751582244</v>
      </c>
      <c r="K1179" s="1">
        <f t="shared" si="796"/>
        <v>-0.34224831465862904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1.5010906201765357</v>
      </c>
      <c r="G1180" s="1">
        <f t="shared" ref="G1180" si="800">SUM(G1181:G1182)</f>
        <v>1.5743880462106239</v>
      </c>
      <c r="H1180" s="1">
        <f t="shared" ref="H1180" si="801">SUM(H1181:H1182)</f>
        <v>1.519031059397598</v>
      </c>
      <c r="I1180" s="1">
        <f t="shared" ref="I1180" si="802">SUM(I1181:I1182)</f>
        <v>1.2169290024094768</v>
      </c>
      <c r="J1180" s="1">
        <f t="shared" ref="J1180" si="803">SUM(J1181:J1182)</f>
        <v>0.98117595712452776</v>
      </c>
      <c r="K1180" s="1">
        <f t="shared" ref="K1180" si="804">SUM(K1181:K1182)</f>
        <v>3.5724685819609467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1.5010906201765357</v>
      </c>
      <c r="G1181" s="1">
        <f>[1]Transport!C$26/SUM([1]Transport!C$22,[1]Transport!C$26)*G1178*(G$33+G$580)/(G$33+G$580+G$36)</f>
        <v>1.5743880462106239</v>
      </c>
      <c r="H1181" s="1">
        <f>[1]Transport!D$26/SUM([1]Transport!D$22,[1]Transport!D$26)*H1178*(H$33+H$580)/(H$33+H$580+H$36)</f>
        <v>1.519031059397598</v>
      </c>
      <c r="I1181" s="1">
        <f>[1]Transport!E$26/SUM([1]Transport!E$22,[1]Transport!E$26)*I1178*(I$33+I$580)/(I$33+I$580+I$36)</f>
        <v>1.2169290024094768</v>
      </c>
      <c r="J1181" s="1">
        <f>[1]Transport!F$26/SUM([1]Transport!F$22,[1]Transport!F$26)*J1178*(J$33+J$580)/(J$33+J$580+J$36)</f>
        <v>0.45941353162478443</v>
      </c>
      <c r="K1181" s="1">
        <f>[1]Transport!G$26/SUM([1]Transport!G$22,[1]Transport!G$26)*K1178*(K$33+K$580)/(K$33+K$580+K$36)</f>
        <v>0.35351003062756969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0.52176242549974328</v>
      </c>
      <c r="K1182" s="1">
        <f>(K$36+K$716)/([1]Transport!G$22+[1]Transport!G$26)*K1178</f>
        <v>3.2189585513333769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3.1917430286587346E-5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2.6180485819957328E-4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1.3215212533672098E-3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1.788329569829444E-3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7.8789992669577782E-3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2.3181930300057935E-3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2.7199871089504898E-3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0.67277289137269258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1.5847874792313044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1.3454902928808348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5.9899744552077652E-2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6.3749581686969425E-4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2.8872644551342828E-2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4.5418160783431014E-2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4.3617815414295338E-2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3.2896681633858539E-2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8.1578841788867615E-4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2.4634226493291825E-4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3.5275031859515575E-2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0.15122673970828446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0.14309748673010542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0.11629472466302666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1.0023651805400073E-3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3.2827319210153782E-4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52.165676636301846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48.700922939634182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34.528015897428482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13.242783760753833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5.0378455936172881E-3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5.9324273213271122E-3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4.707742070617393E-3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3.6427835435798332E-3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5.2697674336910907E-4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1.0111696365202508E-4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1.217434616461273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1.2802609452322888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0.94992434954005156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0.82834120900812924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6.725423562461768E-4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1.3247136423667939E-4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5.0217917234934815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5.3262495116558757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5.2750112577270825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4.0289981546916858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7.2697810337074738E-4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1.4433676129517231E-4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1.93877213994443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2.2105837717603896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2.1696200464548512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1.6704020448938466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4.8893004575376834E-4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9.9509368179636801E-5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1.3570904676714048E-4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1.003499289792713E-3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1.9423924963310898E-3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1.2435113264546729E-3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3.2569797998372563E-4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1.419821012551479E-4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1.0257288166955721E-3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1.7764455501310277E-3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1.1965307696967268E-3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3.4754550734014596E-4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1.5200697671629608E-4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1.0325577449990799E-3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1.6576547157287791E-3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1.2692338966620953E-3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3.7294133518185829E-4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1.4510800025754336E-4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6.2181396303999598E-4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9.5035715549261377E-4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8.1637640818658333E-4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2.6044807485926276E-4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1.7433059050184309E-5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4.3978558811490756E-3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3.4025653066849008E-3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2.9845579761547192E-3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1.1754962733689827E-3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5.1898470333891522E-4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4.2159930584149741E-6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9.1304753689479029E-4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3.8562441692074445E-3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5.5169091751501335E-3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8.5882547539499282E-2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2.7880149977639667E-2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9.504278005035168E-5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4.2666735203194597E-3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0.98905064721437652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4.5390089701051286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6.3350971477770974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3.1910632322966892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5.7078047896954535E-3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0.79462670022605453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0.72509758963904047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0.5172047997392003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1.6001163625582467E-2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5.4435286660114175E-3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0.11182982450687272</v>
      </c>
      <c r="G1201" s="1">
        <f t="shared" ref="G1201:K1201" si="805">SUM(G1206:G1210)</f>
        <v>0.11795005072485973</v>
      </c>
      <c r="H1201" s="1">
        <f t="shared" si="805"/>
        <v>0.18101244970181601</v>
      </c>
      <c r="I1201" s="1">
        <f t="shared" si="805"/>
        <v>0.35691204591500186</v>
      </c>
      <c r="J1201" s="1">
        <f t="shared" si="805"/>
        <v>0.16334808720679489</v>
      </c>
      <c r="K1201" s="1">
        <f t="shared" si="805"/>
        <v>2.8805154486874492E-2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0.10338304000911439</v>
      </c>
      <c r="G1202" s="1">
        <f t="shared" ref="G1202:K1202" si="806">G1201-G1203</f>
        <v>0.10054072584509577</v>
      </c>
      <c r="H1202" s="1">
        <f t="shared" si="806"/>
        <v>0.18094562095171757</v>
      </c>
      <c r="I1202" s="1">
        <f t="shared" si="806"/>
        <v>0.356896458748929</v>
      </c>
      <c r="J1202" s="1">
        <f t="shared" si="806"/>
        <v>-0.24438325881666095</v>
      </c>
      <c r="K1202" s="1">
        <f t="shared" si="806"/>
        <v>-3.3871109052495137E-2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8.4467844977583265E-3</v>
      </c>
      <c r="G1203" s="1">
        <f t="shared" ref="G1203" si="807">SUM(G1204:G1205)</f>
        <v>1.7409324879763953E-2</v>
      </c>
      <c r="H1203" s="1">
        <f t="shared" ref="H1203" si="808">SUM(H1204:H1205)</f>
        <v>6.6828750098443622E-5</v>
      </c>
      <c r="I1203" s="1">
        <f t="shared" ref="I1203" si="809">SUM(I1204:I1205)</f>
        <v>1.5587166072850504E-5</v>
      </c>
      <c r="J1203" s="1">
        <f t="shared" ref="J1203" si="810">SUM(J1204:J1205)</f>
        <v>0.40773134602345584</v>
      </c>
      <c r="K1203" s="1">
        <f t="shared" ref="K1203" si="811">SUM(K1204:K1205)</f>
        <v>6.2676263539369628E-2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8.4467844977583265E-3</v>
      </c>
      <c r="G1204" s="1">
        <f>[1]Transport!C$27/SUM([1]Transport!C$24,[1]Transport!C$27)*G1201*(G$45+G$612)/(G$45+G$612+G$47)</f>
        <v>1.7409324879763953E-2</v>
      </c>
      <c r="H1204" s="1">
        <f>[1]Transport!D$27/SUM([1]Transport!D$24,[1]Transport!D$27)*H1201*(H$45+H$612)/(H$45+H$612+H$47)</f>
        <v>6.6828750098443622E-5</v>
      </c>
      <c r="I1204" s="1">
        <f>[1]Transport!E$27/SUM([1]Transport!E$24,[1]Transport!E$27)*I1201*(I$45+I$612)/(I$45+I$612+I$47)</f>
        <v>1.5587166072850504E-5</v>
      </c>
      <c r="J1204" s="1">
        <f>[1]Transport!F$27/SUM([1]Transport!F$24,[1]Transport!F$27)*J1201*(J$45+J$612)/(J$45+J$612+J$47)</f>
        <v>2.5940490806711986E-5</v>
      </c>
      <c r="K1204" s="1">
        <f>[1]Transport!G$27/SUM([1]Transport!G$24,[1]Transport!G$27)*K1201*(K$45+K$612)/(K$45+K$612+K$47)</f>
        <v>4.6611083291059183E-6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0.40770540553264911</v>
      </c>
      <c r="K1205" s="1">
        <f>(K$47+K$714)/([1]Transport!G$24+[1]Transport!G$27)*K1201</f>
        <v>6.2671602431040516E-2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3.5372398690756693E-3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4.1986046071019181E-3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3.3932352844660858E-3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2.8305737135521816E-3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3.8819699625487183E-4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6.6830689031751044E-5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5.5776445743115473E-2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6.0947864374046166E-2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6.063206017421939E-2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5.0181259019887473E-2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8.6042893518611897E-4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1.4895779294464006E-4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4.2269368075407666E-3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5.2116079111160438E-3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2.5278484741529668E-2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2.539073454222638E-2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5.2132519483154413E-3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5.9111275408664228E-4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4.8289202087140812E-2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4.759197383259562E-2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9.1708669501600851E-2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0.27850947863933584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0.15688620932703845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2.7998253250811459E-2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49.003193001660811</v>
      </c>
      <c r="G1211" s="3">
        <f t="shared" ref="G1211:K1211" si="812">SUM(G1212:G1261)</f>
        <v>57.664218998341937</v>
      </c>
      <c r="H1211" s="3">
        <f t="shared" si="812"/>
        <v>60.261367579527096</v>
      </c>
      <c r="I1211" s="3">
        <f t="shared" si="812"/>
        <v>62.143262948166303</v>
      </c>
      <c r="J1211" s="3">
        <f t="shared" si="812"/>
        <v>61.954387965602606</v>
      </c>
      <c r="K1211" s="3">
        <f t="shared" si="812"/>
        <v>60.21630577306253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0.41619480935615782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0.36070366292472067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0.27746376883132673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0.13873230552381316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1.3762647388746014E-2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0.32835960025412825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0.7918976062180878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1.5877527329102081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2.3223643171745851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2.4020917224958311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9.6831987902783689E-2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0.15049087314043325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0.19447218396713367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7.4020446906629029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17.954670474574151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17.704584193321303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6.1035938147739929E-2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9.2418656612924102E-2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0.12105393392543704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0.10828515677058247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0.67040774162286632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0.84882470826760059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0.19422311744677143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1.0688591935559104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4.1231824610628482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13.200746836762994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22.488170232537527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23.101575851439591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2.125359152061225E-4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2.2795179539546301E-3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2.0255636034459319E-3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2.0663280775094074E-3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1.3907277221663883E-3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9.1219526384197233E-4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5.1468609939003776E-2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9.8857797267788872E-2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7.4859307131530689E-2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8.0331340398765744E-2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3.1488146563171449E-2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1.7073265277096763E-2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4.8913533182192687E-2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0.15551893773218814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1.411916753247197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5.4441024896217218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10.600428812883518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9.4274518661251374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9.0835957541702095E-2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0.16163801296023633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0.15667414828331835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0.12829031801140309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1.443706086424385E-2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8.4098825217164639E-3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1.269833950781775E-5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3.5669848408386145E-3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2.8321541943358377E-3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2.7191311422476929E-3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1.3959968403219312E-3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9.2292477156355197E-4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2.9901153844854552E-6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6.1739105182462642E-4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2.6329128390798818E-3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4.271872775462135E-3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9.2029737689827029E-2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4.8897876879059915E-2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5.2088101753461553E-5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2.8065895532443088E-3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0.67749937968370366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3.5632555826713159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7.3431778829160139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6.5394067292174007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3.0074128473269925E-3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0.49145415440998086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0.46546724817795182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0.3764121840492109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1.6465353815754195E-2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9.4827619414832014E-3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5.9616993193594811E-5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1.3960088970498834E-4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2.0406249081793802E-4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6.8145394464016313E-4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4.03493410090924E-4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7.5468252688132073E-5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1.361294684384062E-4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2.1306469418978964E-4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2.6793672059891417E-4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4.6147267680350846E-4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3.1300274900399527E-4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6.9915005053115787E-4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1.6088587463542953E-3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1.5495119365395566E-3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1.3768785277292323E-3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4.0235822715672736E-4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3.2097823037005824E-4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6.3170487214295282E-5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1.4577530757185406E-4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2.1184863731291533E-4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9.0278511747992956E-4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8.1107590404395705E-2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0.7185617350172292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0.62769430135795856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0.48283773261544516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0.24141991578290753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5.141682443498518E-2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6.164031302120767E-2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4.3865048020709389E-2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5.589887112677841E-2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1.9178651958005506E-2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3.224556578168379E-3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0.22172277722022929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0.39010647605807675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1.798054221070654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1.5603194883189644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8.9009200650436354E-2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5.053934845118803E-4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0.20252355744583134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3.6978459985579755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3.4922071734827642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2.8104268505017274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6.1770921956214682E-4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1.7536537567388328E-4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0.10206879698478699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0.18178587483958306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0.17378889484641985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0.14664750800748186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7.3529718803897338E-4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2.3065825904637253E-4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18.302989993002072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17.107574472112276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14.87317454010515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4.7330903169894158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0.3363570143995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0.37093971320052654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0.26471595865714548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0.20440303343907995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1.3377210267308422E-3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1.257002053347361E-4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2.2492221017324296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3.207736685916847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2.9951132643865805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2.5053024913734565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1.1266102413663589E-3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1.4223810308893213E-4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1.9123492558869821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2.9619896570223481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2.922221126436785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2.3740034464686088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1.1995645425032211E-3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1.5236822846938591E-4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1.6861225175780907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1.9720849620378049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3.491183601119753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2.9895234863202762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9.6283612492949727E-2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1.0238401877658205E-3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7.1202049777397319E-5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7.0893158137179879E-4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1.4634299304470515E-3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8.1703767240890531E-4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1.7745857713802465E-4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5.9943539305601383E-5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5.3815594421974527E-4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9.0473992535870459E-4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6.7658091533101756E-4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1.9044321363446642E-4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6.0079335633005247E-5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5.2175630952833131E-4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8.6857540970032099E-4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6.8483003336064323E-4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1.9349603785944155E-4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7.5603526926421944E-5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7.971974980326026E-4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1.4379412334770613E-3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1.6360802589416256E-3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5.9959887346847194E-4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1.3349183592980273E-5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4.0164128401468503E-4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1.8581086593599614E-3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2.1746185265075308E-3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7.3381940079438124E-3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2.1539247406355553E-3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3.190453390479834E-3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1.803976539819762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3.5573237633705643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2.9981357321008248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0.11463320009899733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4.9966919928348284E-4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2.5966331113813589E-2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5.3986794941087789E-2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5.1674272460224005E-2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4.1276624291475633E-2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5.8395548571076874E-4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1.7443610494539594E-4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4.7448229193403003E-2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0.24599167335661057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0.23329677326940776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0.19131847017991646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7.0777886846102006E-4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2.2944992558039014E-4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17.685129457288745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17.23595167164315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12.991439747268972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5.4758560892492287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3.7789484380669081E-3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4.550427572131829E-3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3.6409322924196488E-3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2.8462742841106193E-3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3.4458142419869912E-4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6.5855214225248881E-5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0.84867549616958526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0.901619613808192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0.67635823980774878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0.63216582361769669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3.5411145251436024E-4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6.9232929363225866E-5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2.6524886110879136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2.8358522971619688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2.8061156631377826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2.1805816863859233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3.5076902092979069E-4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7.0115448308362535E-5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0.90349184102184765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1.0074884678603708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0.99115767210656824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0.77393565010692367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2.1925802083845559E-4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4.5679957406811871E-5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7.6273294827606739E-5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5.912730141401152E-4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1.2027120021932351E-3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8.7020505374911625E-4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2.4542823047477892E-4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6.4190314939481714E-5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4.8718845128721631E-4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8.8299098554390164E-4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6.9058485006445215E-4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2.13052771546028E-4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6.3885719626737285E-5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4.5588464941108376E-4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7.6467778775568529E-4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6.8543925705037234E-4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2.126609416371726E-4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5.7961074671078575E-5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2.5961867157449451E-4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4.1407756848474609E-4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4.1939499463691939E-4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1.4036030320791588E-4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2.1766928691586513E-3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2.5692707526395755E-3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2.0604684230705345E-3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1.7188072100418705E-3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2.2866676016468108E-4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4.0857410550376714E-5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3.5225929905977907E-2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3.7602784451827687E-2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3.7293552231089801E-2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3.1338480678836621E-2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4.0639933065535075E-4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7.2889275295409596E-5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1.9777185489039855E-3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2.4848840327349425E-3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1.247462491434069E-2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1.230201629519943E-2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2.440512174735347E-3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2.7768952090352335E-4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3.2966425219700168E-2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3.2376190723757782E-2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5.1126820731172792E-2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0.12956642631338455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7.1937463432089788E-2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1.3274311649487178E-2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0.88951199431361394</v>
      </c>
      <c r="G1263" s="1">
        <f t="shared" si="816"/>
        <v>0.95694536964701837</v>
      </c>
      <c r="H1263" s="1">
        <f t="shared" si="816"/>
        <v>1.0580954326471257</v>
      </c>
      <c r="I1263" s="1">
        <f t="shared" si="816"/>
        <v>1.226678870980636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1.8116719735064521</v>
      </c>
      <c r="G1264" s="1">
        <f t="shared" si="816"/>
        <v>1.8116719735064502</v>
      </c>
      <c r="H1264" s="1">
        <f t="shared" si="816"/>
        <v>1.8116719735064515</v>
      </c>
      <c r="I1264" s="1">
        <f t="shared" si="816"/>
        <v>1.8116719735064495</v>
      </c>
      <c r="J1264" s="1">
        <f t="shared" si="816"/>
        <v>1.922194462370223</v>
      </c>
      <c r="K1264" s="1">
        <f t="shared" si="816"/>
        <v>2.1167746105450775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1.4637982671179732</v>
      </c>
      <c r="G1265" s="1">
        <f t="shared" si="816"/>
        <v>1.4637982671179706</v>
      </c>
      <c r="H1265" s="1">
        <f t="shared" si="816"/>
        <v>1.4637982671179723</v>
      </c>
      <c r="I1265" s="1">
        <f t="shared" si="816"/>
        <v>1.4637982671179699</v>
      </c>
      <c r="J1265" s="1">
        <f t="shared" si="816"/>
        <v>1.5541948161525239</v>
      </c>
      <c r="K1265" s="1">
        <f t="shared" si="816"/>
        <v>1.7176082427466635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1.3374527251492005</v>
      </c>
      <c r="G1266" s="1">
        <f t="shared" si="816"/>
        <v>1.3374527251492008</v>
      </c>
      <c r="H1266" s="1">
        <f t="shared" si="816"/>
        <v>1.3374527251491992</v>
      </c>
      <c r="I1266" s="1">
        <f t="shared" si="816"/>
        <v>1.3374527251491999</v>
      </c>
      <c r="J1266" s="1">
        <f t="shared" si="816"/>
        <v>1.4093466249723456</v>
      </c>
      <c r="K1266" s="1">
        <f t="shared" si="816"/>
        <v>1.5843249159587822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1.2949729235430802</v>
      </c>
      <c r="G1267" s="1">
        <f t="shared" si="816"/>
        <v>1.29497292354308</v>
      </c>
      <c r="H1267" s="1">
        <f t="shared" si="816"/>
        <v>1.2949729235430802</v>
      </c>
      <c r="I1267" s="1">
        <f t="shared" si="816"/>
        <v>1.2949729235430785</v>
      </c>
      <c r="J1267" s="1">
        <f t="shared" si="816"/>
        <v>1.3812253373419905</v>
      </c>
      <c r="K1267" s="1">
        <f t="shared" si="816"/>
        <v>1.5199479309748973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0.70955560955136943</v>
      </c>
      <c r="G1268" s="1">
        <f t="shared" si="820"/>
        <v>0.76120307916725805</v>
      </c>
      <c r="H1268" s="1">
        <f t="shared" si="820"/>
        <v>0.77282793249819848</v>
      </c>
      <c r="I1268" s="1">
        <f t="shared" si="820"/>
        <v>0.81341360918920103</v>
      </c>
      <c r="J1268" s="1">
        <f t="shared" si="820"/>
        <v>0.96041144752293528</v>
      </c>
      <c r="K1268" s="1">
        <f t="shared" si="820"/>
        <v>1.2087798154580003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0.59823178963438817</v>
      </c>
      <c r="G1269" s="1">
        <f t="shared" si="820"/>
        <v>0.63282687379911207</v>
      </c>
      <c r="H1269" s="1">
        <f t="shared" si="820"/>
        <v>0.59669000201533684</v>
      </c>
      <c r="I1269" s="1">
        <f t="shared" si="820"/>
        <v>0.683619755427607</v>
      </c>
      <c r="J1269" s="1">
        <f t="shared" si="820"/>
        <v>0.8461196355484667</v>
      </c>
      <c r="K1269" s="1">
        <f t="shared" si="820"/>
        <v>1.1069521129863982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0.54553613777423726</v>
      </c>
      <c r="G1270" s="1">
        <f t="shared" si="820"/>
        <v>0.604050791187973</v>
      </c>
      <c r="H1270" s="1">
        <f t="shared" si="820"/>
        <v>0.61793134357543689</v>
      </c>
      <c r="I1270" s="1">
        <f t="shared" si="820"/>
        <v>0.66531851898852634</v>
      </c>
      <c r="J1270" s="1">
        <f t="shared" si="820"/>
        <v>0.859031716103551</v>
      </c>
      <c r="K1270" s="1">
        <f t="shared" si="820"/>
        <v>1.1265892282836971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0.51975568473665867</v>
      </c>
      <c r="G1271" s="1">
        <f t="shared" si="820"/>
        <v>0.57148658036019218</v>
      </c>
      <c r="H1271" s="1">
        <f t="shared" si="820"/>
        <v>0.58371906831968101</v>
      </c>
      <c r="I1271" s="1">
        <f t="shared" si="820"/>
        <v>0.62533370169292191</v>
      </c>
      <c r="J1271" s="1">
        <f t="shared" si="820"/>
        <v>0.77042681536273316</v>
      </c>
      <c r="K1271" s="1">
        <f t="shared" si="820"/>
        <v>1.0108525332755181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0.72840569582556991</v>
      </c>
      <c r="G1272" s="1">
        <f t="shared" si="821"/>
        <v>0.77578959211021026</v>
      </c>
      <c r="H1272" s="1">
        <f t="shared" si="821"/>
        <v>0.78739344704374292</v>
      </c>
      <c r="I1272" s="1">
        <f t="shared" si="821"/>
        <v>0.8280681871373291</v>
      </c>
      <c r="J1272" s="1">
        <f t="shared" si="821"/>
        <v>0.97559058289598855</v>
      </c>
      <c r="K1272" s="1">
        <f t="shared" si="821"/>
        <v>1.224113636474967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0.70923157202958143</v>
      </c>
      <c r="G1273" s="1">
        <f t="shared" si="821"/>
        <v>0.64128383350007956</v>
      </c>
      <c r="H1273" s="1">
        <f t="shared" si="821"/>
        <v>0.64522974389962473</v>
      </c>
      <c r="I1273" s="1">
        <f t="shared" si="821"/>
        <v>0.69196745748193933</v>
      </c>
      <c r="J1273" s="1">
        <f t="shared" si="821"/>
        <v>0.85068796978799643</v>
      </c>
      <c r="K1273" s="1">
        <f t="shared" si="821"/>
        <v>1.1221308705500666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0.5480490125169567</v>
      </c>
      <c r="G1274" s="1">
        <f t="shared" si="821"/>
        <v>0.61226022381747613</v>
      </c>
      <c r="H1274" s="1">
        <f t="shared" si="821"/>
        <v>0.62626205389782785</v>
      </c>
      <c r="I1274" s="1">
        <f t="shared" si="821"/>
        <v>0.67374012021355245</v>
      </c>
      <c r="J1274" s="1">
        <f t="shared" si="821"/>
        <v>0.85168638127434104</v>
      </c>
      <c r="K1274" s="1">
        <f t="shared" si="821"/>
        <v>1.1344596432692322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0.52689483227534428</v>
      </c>
      <c r="G1275" s="1">
        <f t="shared" si="821"/>
        <v>0.57893482837483023</v>
      </c>
      <c r="H1275" s="1">
        <f t="shared" si="821"/>
        <v>0.59120528964041408</v>
      </c>
      <c r="I1275" s="1">
        <f t="shared" si="821"/>
        <v>0.63290802107126465</v>
      </c>
      <c r="J1275" s="1">
        <f t="shared" si="821"/>
        <v>0.77640062901691886</v>
      </c>
      <c r="K1275" s="1">
        <f t="shared" si="821"/>
        <v>1.0195300139659842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1.0965696656165203</v>
      </c>
      <c r="H1276" s="1">
        <f t="shared" si="822"/>
        <v>1.0965696656165203</v>
      </c>
      <c r="I1276" s="1">
        <f t="shared" si="822"/>
        <v>1.0965696656165194</v>
      </c>
      <c r="J1276" s="1">
        <f t="shared" si="822"/>
        <v>1.1949843507576055</v>
      </c>
      <c r="K1276" s="1">
        <f t="shared" si="822"/>
        <v>1.2686508196516395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0.89149519806162103</v>
      </c>
      <c r="G1277" s="1">
        <f t="shared" si="823"/>
        <v>0.89149519806162181</v>
      </c>
      <c r="H1277" s="1">
        <f t="shared" si="823"/>
        <v>0.89149519806162092</v>
      </c>
      <c r="I1277" s="1">
        <f t="shared" si="823"/>
        <v>0.89149519806162048</v>
      </c>
      <c r="J1277" s="1">
        <f t="shared" si="823"/>
        <v>0.97294820261294201</v>
      </c>
      <c r="K1277" s="1">
        <f t="shared" si="823"/>
        <v>1.0528206818901464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0.83000507256490696</v>
      </c>
      <c r="G1278" s="1">
        <f t="shared" si="824"/>
        <v>0.83000507256490674</v>
      </c>
      <c r="H1278" s="1">
        <f t="shared" si="824"/>
        <v>0.8300050725649063</v>
      </c>
      <c r="I1278" s="1">
        <f t="shared" si="824"/>
        <v>0.83000507256490663</v>
      </c>
      <c r="J1278" s="1">
        <f t="shared" si="824"/>
        <v>0.90722055682269254</v>
      </c>
      <c r="K1278" s="1">
        <f t="shared" si="824"/>
        <v>0.99409320831509329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0.83675282096654224</v>
      </c>
      <c r="H1279" s="1">
        <f t="shared" si="825"/>
        <v>0.83675282096654169</v>
      </c>
      <c r="I1279" s="1">
        <f t="shared" si="825"/>
        <v>0.83675282096654213</v>
      </c>
      <c r="J1279" s="1">
        <f t="shared" si="825"/>
        <v>0.92054051994310437</v>
      </c>
      <c r="K1279" s="1">
        <f t="shared" si="825"/>
        <v>1.0600153309257112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0.49379534694678345</v>
      </c>
      <c r="G1280" s="1">
        <f t="shared" si="826"/>
        <v>0.50503220860251341</v>
      </c>
      <c r="H1280" s="1">
        <f t="shared" si="826"/>
        <v>0.52188750108610937</v>
      </c>
      <c r="I1280" s="1">
        <f t="shared" si="826"/>
        <v>0.54997965522543613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1.1381014585874565</v>
      </c>
      <c r="G1281" s="1">
        <f t="shared" si="826"/>
        <v>1.1580283905545161</v>
      </c>
      <c r="H1281" s="1">
        <f t="shared" si="826"/>
        <v>1.1552414774336672</v>
      </c>
      <c r="I1281" s="1">
        <f t="shared" si="826"/>
        <v>1.057147441139543</v>
      </c>
      <c r="J1281" s="1">
        <f t="shared" si="826"/>
        <v>0.90662563391049666</v>
      </c>
      <c r="K1281" s="1">
        <f t="shared" si="826"/>
        <v>0.92789834469209254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1.6002773844954441</v>
      </c>
      <c r="G1282" s="1">
        <f t="shared" si="826"/>
        <v>1.8974886659496617</v>
      </c>
      <c r="H1282" s="1">
        <f t="shared" si="826"/>
        <v>1.8813739522917778</v>
      </c>
      <c r="I1282" s="1">
        <f t="shared" si="826"/>
        <v>1.8752235322736011</v>
      </c>
      <c r="J1282" s="1">
        <f t="shared" si="826"/>
        <v>1.8082190727325489</v>
      </c>
      <c r="K1282" s="1">
        <f t="shared" si="826"/>
        <v>0.78422763845368915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1.9651382397593613</v>
      </c>
      <c r="G1283" s="1">
        <f t="shared" si="826"/>
        <v>2.5028817696036931</v>
      </c>
      <c r="H1283" s="1">
        <f t="shared" si="826"/>
        <v>2.5006949637603535</v>
      </c>
      <c r="I1283" s="1">
        <f t="shared" si="826"/>
        <v>2.5140290853558649</v>
      </c>
      <c r="J1283" s="1">
        <f t="shared" si="826"/>
        <v>0.72707183516250018</v>
      </c>
      <c r="K1283" s="1">
        <f t="shared" si="826"/>
        <v>0.70862532000044154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1.2011486154409599</v>
      </c>
      <c r="G1284" s="1">
        <f t="shared" si="826"/>
        <v>1.395658424437449</v>
      </c>
      <c r="H1284" s="1">
        <f t="shared" si="826"/>
        <v>1.3959048863840626</v>
      </c>
      <c r="I1284" s="1">
        <f t="shared" si="826"/>
        <v>1.3865043347783201</v>
      </c>
      <c r="J1284" s="1">
        <f t="shared" si="826"/>
        <v>0.7042859448976112</v>
      </c>
      <c r="K1284" s="1">
        <f t="shared" si="826"/>
        <v>0.69944514054402585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0.28603940550919471</v>
      </c>
      <c r="G1285" s="1">
        <f t="shared" si="826"/>
        <v>0.29254854993039714</v>
      </c>
      <c r="H1285" s="1">
        <f t="shared" si="826"/>
        <v>0.30231226656220045</v>
      </c>
      <c r="I1285" s="1">
        <f t="shared" si="826"/>
        <v>0.31858512761520602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0.68345082577900784</v>
      </c>
      <c r="G1286" s="1">
        <f t="shared" si="826"/>
        <v>0.67655055695937638</v>
      </c>
      <c r="H1286" s="1">
        <f t="shared" si="826"/>
        <v>0.67510742995304818</v>
      </c>
      <c r="I1286" s="1">
        <f t="shared" si="826"/>
        <v>0.68156106616555046</v>
      </c>
      <c r="J1286" s="1">
        <f t="shared" si="826"/>
        <v>0.60275068718357294</v>
      </c>
      <c r="K1286" s="1">
        <f t="shared" si="826"/>
        <v>0.62816200783532194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0.60566007120700971</v>
      </c>
      <c r="G1287" s="1">
        <f t="shared" si="826"/>
        <v>0.60445853493552926</v>
      </c>
      <c r="H1287" s="1">
        <f t="shared" si="826"/>
        <v>0.6092978930515347</v>
      </c>
      <c r="I1287" s="1">
        <f t="shared" si="826"/>
        <v>0.60927008623399037</v>
      </c>
      <c r="J1287" s="1">
        <f t="shared" si="826"/>
        <v>0.51157374674505507</v>
      </c>
      <c r="K1287" s="1">
        <f t="shared" si="826"/>
        <v>0.50454300829944787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0.51600841725345914</v>
      </c>
      <c r="G1288" s="1">
        <f t="shared" si="826"/>
        <v>0.5160276569979001</v>
      </c>
      <c r="H1288" s="1">
        <f t="shared" si="826"/>
        <v>0.51595048641525687</v>
      </c>
      <c r="I1288" s="1">
        <f t="shared" si="826"/>
        <v>0.52020107967101725</v>
      </c>
      <c r="J1288" s="1">
        <f t="shared" si="826"/>
        <v>0.46599116589157785</v>
      </c>
      <c r="K1288" s="1">
        <f t="shared" si="826"/>
        <v>0.46895179880015092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0.45497183652424344</v>
      </c>
      <c r="G1289" s="1">
        <f t="shared" si="826"/>
        <v>0.45153660333433182</v>
      </c>
      <c r="H1289" s="1">
        <f t="shared" si="826"/>
        <v>0.44401122354547379</v>
      </c>
      <c r="I1289" s="1">
        <f t="shared" si="826"/>
        <v>0.44473483230753014</v>
      </c>
      <c r="J1289" s="1">
        <f t="shared" si="826"/>
        <v>0.43576045276622355</v>
      </c>
      <c r="K1289" s="1">
        <f t="shared" si="826"/>
        <v>0.4732990176358689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0.51837627625535176</v>
      </c>
      <c r="H1290" s="1">
        <f t="shared" si="826"/>
        <v>0.54966009664064774</v>
      </c>
      <c r="I1290" s="1">
        <f t="shared" si="826"/>
        <v>0.58300273582578832</v>
      </c>
      <c r="J1290" s="1">
        <f t="shared" si="826"/>
        <v>0.65472450993887876</v>
      </c>
      <c r="K1290" s="1">
        <f t="shared" si="826"/>
        <v>0.72827397212031009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0.41733711223535047</v>
      </c>
      <c r="H1291" s="1">
        <f t="shared" si="826"/>
        <v>0.44327507703132391</v>
      </c>
      <c r="I1291" s="1">
        <f t="shared" si="826"/>
        <v>0.467108104284509</v>
      </c>
      <c r="J1291" s="1">
        <f t="shared" si="826"/>
        <v>0.54955132331790957</v>
      </c>
      <c r="K1291" s="1">
        <f t="shared" si="826"/>
        <v>0.59341742182085455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0.38796990995538699</v>
      </c>
      <c r="H1292" s="1">
        <f t="shared" si="826"/>
        <v>0.41213642571771397</v>
      </c>
      <c r="I1292" s="1">
        <f t="shared" si="826"/>
        <v>0.43367489657541614</v>
      </c>
      <c r="J1292" s="1">
        <f t="shared" si="826"/>
        <v>0.51517778173948048</v>
      </c>
      <c r="K1292" s="1">
        <f t="shared" si="826"/>
        <v>0.55168154007778103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0.39332458747711352</v>
      </c>
      <c r="H1293" s="1">
        <f t="shared" si="826"/>
        <v>0.41762526750913403</v>
      </c>
      <c r="I1293" s="1">
        <f t="shared" si="826"/>
        <v>0.44047574247016541</v>
      </c>
      <c r="J1293" s="1">
        <f t="shared" si="826"/>
        <v>0.53515896075583369</v>
      </c>
      <c r="K1293" s="1">
        <f t="shared" si="826"/>
        <v>0.5636901579141117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0.41824117647058812</v>
      </c>
      <c r="G1295" s="1">
        <f t="shared" si="827"/>
        <v>1.5341246406837674</v>
      </c>
      <c r="H1295" s="1">
        <f t="shared" si="827"/>
        <v>1.406037666534335</v>
      </c>
      <c r="I1295" s="1">
        <f t="shared" si="827"/>
        <v>1.2160054629723132</v>
      </c>
      <c r="J1295" s="1">
        <f t="shared" si="827"/>
        <v>0.93136117409200114</v>
      </c>
      <c r="K1295" s="1">
        <f t="shared" si="827"/>
        <v>0.92913951200611289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1.1729663644291588</v>
      </c>
      <c r="G1296" s="1">
        <f t="shared" si="827"/>
        <v>2.6814049182912489</v>
      </c>
      <c r="H1296" s="1">
        <f t="shared" si="827"/>
        <v>2.2446692758426083</v>
      </c>
      <c r="I1296" s="1">
        <f t="shared" si="827"/>
        <v>2.2282849218343332</v>
      </c>
      <c r="J1296" s="1">
        <f t="shared" si="827"/>
        <v>1.9137510678252336</v>
      </c>
      <c r="K1296" s="1">
        <f t="shared" si="827"/>
        <v>0.78379996552293685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0.89934024116283906</v>
      </c>
      <c r="G1297" s="1">
        <f t="shared" si="827"/>
        <v>1.1886609675480893</v>
      </c>
      <c r="H1297" s="1">
        <f t="shared" si="827"/>
        <v>1.1847056522525481</v>
      </c>
      <c r="I1297" s="1">
        <f t="shared" si="827"/>
        <v>1.2547351964215179</v>
      </c>
      <c r="J1297" s="1">
        <f t="shared" si="827"/>
        <v>0.71581732825049282</v>
      </c>
      <c r="K1297" s="1">
        <f t="shared" si="827"/>
        <v>0.70810465671774525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1.3450938721293788</v>
      </c>
      <c r="G1298" s="1">
        <f t="shared" si="827"/>
        <v>1.6266413851884074</v>
      </c>
      <c r="H1298" s="1">
        <f t="shared" si="827"/>
        <v>1.6303345264856133</v>
      </c>
      <c r="I1298" s="1">
        <f t="shared" si="827"/>
        <v>1.6451173579392973</v>
      </c>
      <c r="J1298" s="1">
        <f t="shared" si="827"/>
        <v>0.70610879368307289</v>
      </c>
      <c r="K1298" s="1">
        <f t="shared" si="827"/>
        <v>0.69896029009100213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0.33901850024086044</v>
      </c>
      <c r="G1299" s="1">
        <f t="shared" si="827"/>
        <v>0.3539142716660108</v>
      </c>
      <c r="H1299" s="1">
        <f t="shared" si="827"/>
        <v>0.37625792880373776</v>
      </c>
      <c r="I1299" s="1">
        <f t="shared" si="827"/>
        <v>0.41349735736661464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0.75011200082326002</v>
      </c>
      <c r="G1300" s="1">
        <f t="shared" si="827"/>
        <v>0.76704312175439793</v>
      </c>
      <c r="H1300" s="1">
        <f t="shared" si="827"/>
        <v>0.77339247516212406</v>
      </c>
      <c r="I1300" s="1">
        <f t="shared" si="827"/>
        <v>0.78134598173613445</v>
      </c>
      <c r="J1300" s="1">
        <f t="shared" si="827"/>
        <v>0.6538835509052906</v>
      </c>
      <c r="K1300" s="1">
        <f t="shared" si="827"/>
        <v>0.65127760809627511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0.69710149908209207</v>
      </c>
      <c r="G1301" s="1">
        <f t="shared" si="827"/>
        <v>0.70424675310594853</v>
      </c>
      <c r="H1301" s="1">
        <f t="shared" si="827"/>
        <v>0.71201274094641109</v>
      </c>
      <c r="I1301" s="1">
        <f t="shared" si="827"/>
        <v>0.7631708005625647</v>
      </c>
      <c r="J1301" s="1">
        <f t="shared" si="827"/>
        <v>0.52652661832460346</v>
      </c>
      <c r="K1301" s="1">
        <f t="shared" si="827"/>
        <v>0.52262562375013477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0.52819566344792013</v>
      </c>
      <c r="G1302" s="1">
        <f t="shared" si="827"/>
        <v>0.53242948738245122</v>
      </c>
      <c r="H1302" s="1">
        <f t="shared" si="827"/>
        <v>0.53196391932382203</v>
      </c>
      <c r="I1302" s="1">
        <f t="shared" si="827"/>
        <v>0.54122181313155493</v>
      </c>
      <c r="J1302" s="1">
        <f t="shared" si="827"/>
        <v>0.48250286948588328</v>
      </c>
      <c r="K1302" s="1">
        <f t="shared" si="827"/>
        <v>0.48577678811134384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0.46601239124869204</v>
      </c>
      <c r="G1303" s="1">
        <f t="shared" si="827"/>
        <v>0.45575674658014043</v>
      </c>
      <c r="H1303" s="1">
        <f t="shared" si="827"/>
        <v>0.456834676526019</v>
      </c>
      <c r="I1303" s="1">
        <f t="shared" si="827"/>
        <v>0.46332297812536921</v>
      </c>
      <c r="J1303" s="1">
        <f t="shared" si="827"/>
        <v>0.44844456327168908</v>
      </c>
      <c r="K1303" s="1">
        <f t="shared" si="827"/>
        <v>0.45905182841025849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0.56203544748554635</v>
      </c>
      <c r="H1304" s="1">
        <f t="shared" si="827"/>
        <v>0.58921119342521011</v>
      </c>
      <c r="I1304" s="1">
        <f t="shared" si="827"/>
        <v>0.61919102574015872</v>
      </c>
      <c r="J1304" s="1">
        <f t="shared" si="827"/>
        <v>0.69979664457912438</v>
      </c>
      <c r="K1304" s="1">
        <f t="shared" si="827"/>
        <v>0.75354544872228679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0.45210145766281468</v>
      </c>
      <c r="H1305" s="1">
        <f t="shared" si="827"/>
        <v>0.47496808450474665</v>
      </c>
      <c r="I1305" s="1">
        <f t="shared" si="827"/>
        <v>0.49705491140934416</v>
      </c>
      <c r="J1305" s="1">
        <f t="shared" si="827"/>
        <v>0.57715594747261545</v>
      </c>
      <c r="K1305" s="1">
        <f t="shared" si="827"/>
        <v>0.61302122181516594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0.42028149632876916</v>
      </c>
      <c r="H1306" s="1">
        <f t="shared" si="827"/>
        <v>0.44151007691244426</v>
      </c>
      <c r="I1306" s="1">
        <f t="shared" si="827"/>
        <v>0.46130100587292616</v>
      </c>
      <c r="J1306" s="1">
        <f t="shared" si="827"/>
        <v>0.54004172032671061</v>
      </c>
      <c r="K1306" s="1">
        <f t="shared" si="827"/>
        <v>0.57022625698884311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0.39943403925494797</v>
      </c>
      <c r="H1307" s="1">
        <f t="shared" si="827"/>
        <v>0.4175182401907489</v>
      </c>
      <c r="I1307" s="1">
        <f t="shared" si="827"/>
        <v>0.43570731918160882</v>
      </c>
      <c r="J1307" s="1">
        <f t="shared" si="827"/>
        <v>0.5137274796665442</v>
      </c>
      <c r="K1307" s="1">
        <f t="shared" si="827"/>
        <v>0.53891856671915039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0.61536478998452881</v>
      </c>
      <c r="G1309" s="1">
        <f t="shared" si="828"/>
        <v>2.8139506967813337</v>
      </c>
      <c r="H1309" s="1">
        <f t="shared" si="828"/>
        <v>0.53432001000445284</v>
      </c>
      <c r="I1309" s="1">
        <f t="shared" si="828"/>
        <v>0.31155256602445264</v>
      </c>
      <c r="J1309" s="1">
        <f t="shared" si="828"/>
        <v>2.6625521333017302E-3</v>
      </c>
      <c r="K1309" s="1">
        <f t="shared" si="828"/>
        <v>1.4654659527708789E-3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0.63155565824711712</v>
      </c>
      <c r="G1310" s="1">
        <f t="shared" si="828"/>
        <v>8.8131384491336107</v>
      </c>
      <c r="H1310" s="1">
        <f t="shared" si="828"/>
        <v>3.7706413049853081E-2</v>
      </c>
      <c r="I1310" s="1">
        <f t="shared" si="828"/>
        <v>6.9042561680839297E-3</v>
      </c>
      <c r="J1310" s="1">
        <f t="shared" si="828"/>
        <v>6.4150449657737437E-5</v>
      </c>
      <c r="K1310" s="1">
        <f t="shared" si="828"/>
        <v>2.2841689427429283E-5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0.4678845790587115</v>
      </c>
      <c r="G1311" s="1">
        <f t="shared" si="828"/>
        <v>3.1271086562130943E-3</v>
      </c>
      <c r="H1311" s="1">
        <f t="shared" si="828"/>
        <v>1.7204063415175136E-2</v>
      </c>
      <c r="I1311" s="1">
        <f t="shared" si="828"/>
        <v>2.3785580298950632E-2</v>
      </c>
      <c r="J1311" s="1">
        <f t="shared" si="828"/>
        <v>0.15252091859328815</v>
      </c>
      <c r="K1311" s="1">
        <f t="shared" si="828"/>
        <v>5.1012778280635385E-2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0.68268730471483552</v>
      </c>
      <c r="G1312" s="1">
        <f t="shared" si="828"/>
        <v>0.27449068927728759</v>
      </c>
      <c r="H1312" s="1">
        <f t="shared" si="828"/>
        <v>0.28244919515422623</v>
      </c>
      <c r="I1312" s="1">
        <f t="shared" si="828"/>
        <v>0.36302060352493853</v>
      </c>
      <c r="J1312" s="1">
        <f t="shared" si="828"/>
        <v>0.44039366889566711</v>
      </c>
      <c r="K1312" s="1">
        <f t="shared" si="828"/>
        <v>0.46083112158054285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0.75462938730492979</v>
      </c>
      <c r="G1313" s="3">
        <f t="shared" ref="G1313:K1313" si="831">G1314+G1320+G1325+G1339</f>
        <v>1.2619197962871578</v>
      </c>
      <c r="H1313" s="3">
        <f t="shared" si="831"/>
        <v>2.3219057668911449</v>
      </c>
      <c r="I1313" s="3">
        <f t="shared" si="831"/>
        <v>3.7611895239046813</v>
      </c>
      <c r="J1313" s="3">
        <f t="shared" si="831"/>
        <v>2.593043613710559</v>
      </c>
      <c r="K1313" s="3">
        <f t="shared" si="831"/>
        <v>1.2663263861510989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7.0099422962381528E-3</v>
      </c>
      <c r="G1314" s="1">
        <f t="shared" ref="G1314:K1314" si="832">SUM(G1315:G1319)</f>
        <v>1.5120232161332068E-2</v>
      </c>
      <c r="H1314" s="1">
        <f t="shared" si="832"/>
        <v>1.2945734149569843E-2</v>
      </c>
      <c r="I1314" s="1">
        <f t="shared" si="832"/>
        <v>5.7623634755339125E-2</v>
      </c>
      <c r="J1314" s="1">
        <f t="shared" si="832"/>
        <v>0.503401333104596</v>
      </c>
      <c r="K1314" s="1">
        <f t="shared" si="832"/>
        <v>1.0398260670596042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4.7372722096410071E-4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4.7522270831464096E-4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4.651329765882405E-4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1.0583846608083351E-6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1.6378235932360383E-3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6.8828077605626661E-3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5.3996468468134134E-2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0.12876737812716232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0.18768403200051978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1.3639812358578539E-3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2.5283341714363934E-3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2.8451776736302752E-3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2.4593198075528221E-3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0.11084252408787508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0.1196159764263426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4.971293993898054E-3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1.0377062889690824E-2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2.4495245088498254E-3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1.0683952218958658E-3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0.26365217104149768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0.73246439070235081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1.9988146085733556E-4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1.0178879865417088E-4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3.0309122993883508E-4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9.9451257756303003E-5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1.3925984806082933E-4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6.1667930391073867E-5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1.7332798634906845E-4</v>
      </c>
      <c r="J1320" s="1">
        <f t="shared" si="835"/>
        <v>1.6682352541017519E-4</v>
      </c>
      <c r="K1320" s="1">
        <f t="shared" si="835"/>
        <v>2.9491636495944142E-3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6.7685090231558295E-5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4.1297166861690549E-5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2.1576563378187565E-3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5.2336160887102721E-5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5.3981591377625686E-5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3.2154885352005352E-4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5.1290031943934828E-5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6.3258630854242905E-5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4.6711857170384516E-4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2.0167032864725927E-6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8.2861363166160371E-6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2.8398865517586977E-6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0.74730362871725242</v>
      </c>
      <c r="G1325" s="1">
        <f t="shared" ref="G1325:K1325" si="836">SUM(G1330:G1338)</f>
        <v>1.2457772406432548</v>
      </c>
      <c r="H1325" s="1">
        <f t="shared" si="836"/>
        <v>2.2046681020907943</v>
      </c>
      <c r="I1325" s="1">
        <f t="shared" si="836"/>
        <v>3.5980277133097962</v>
      </c>
      <c r="J1325" s="1">
        <f t="shared" si="836"/>
        <v>1.8590552505026576</v>
      </c>
      <c r="K1325" s="1">
        <f t="shared" si="836"/>
        <v>0.19100740429840041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0.7287378593072914</v>
      </c>
      <c r="G1326" s="1">
        <f t="shared" ref="G1326:K1326" si="837">G1325-G1327</f>
        <v>1.2126456607065377</v>
      </c>
      <c r="H1326" s="1">
        <f t="shared" si="837"/>
        <v>2.1325314233451453</v>
      </c>
      <c r="I1326" s="1">
        <f t="shared" si="837"/>
        <v>3.4318065662757058</v>
      </c>
      <c r="J1326" s="1">
        <f t="shared" si="837"/>
        <v>1.5790635545422775</v>
      </c>
      <c r="K1326" s="1">
        <f t="shared" si="837"/>
        <v>-2.0237617499391625E-2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1.8565769409960981E-2</v>
      </c>
      <c r="G1327" s="1">
        <f t="shared" ref="G1327" si="838">SUM(G1328:G1329)</f>
        <v>3.3131579936717212E-2</v>
      </c>
      <c r="H1327" s="1">
        <f t="shared" ref="H1327" si="839">SUM(H1328:H1329)</f>
        <v>7.2136678745648927E-2</v>
      </c>
      <c r="I1327" s="1">
        <f t="shared" ref="I1327" si="840">SUM(I1328:I1329)</f>
        <v>0.16622114703409038</v>
      </c>
      <c r="J1327" s="1">
        <f t="shared" ref="J1327" si="841">SUM(J1328:J1329)</f>
        <v>0.27999169596038009</v>
      </c>
      <c r="K1327" s="1">
        <f t="shared" ref="K1327" si="842">SUM(K1328:K1329)</f>
        <v>0.21124502179779203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1.8565769409960981E-2</v>
      </c>
      <c r="G1328" s="1">
        <f>[1]Transport!C$26/SUM([1]Transport!C$22,[1]Transport!C$26)*G1325*(G$33+G$580)/(G$33+G$580+G$36)</f>
        <v>3.3131579936717212E-2</v>
      </c>
      <c r="H1328" s="1">
        <f>[1]Transport!D$26/SUM([1]Transport!D$22,[1]Transport!D$26)*H1325*(H$33+H$580)/(H$33+H$580+H$36)</f>
        <v>7.2136678745648927E-2</v>
      </c>
      <c r="I1328" s="1">
        <f>[1]Transport!E$26/SUM([1]Transport!E$22,[1]Transport!E$26)*I1325*(I$33+I$580)/(I$33+I$580+I$36)</f>
        <v>0.16622114703409038</v>
      </c>
      <c r="J1328" s="1">
        <f>[1]Transport!F$26/SUM([1]Transport!F$22,[1]Transport!F$26)*J1325*(J$33+J$580)/(J$33+J$580+J$36)</f>
        <v>0.1310998021636659</v>
      </c>
      <c r="K1328" s="1">
        <f>[1]Transport!G$26/SUM([1]Transport!G$22,[1]Transport!G$26)*K1325*(K$33+K$580)/(K$33+K$580+K$36)</f>
        <v>2.0903538383161474E-2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0.14889189379671419</v>
      </c>
      <c r="K1329" s="1">
        <f>(K$36+K$716)/([1]Transport!G$22+[1]Transport!G$26)*K1325</f>
        <v>0.19034148341463056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0.21160010273161109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0.20797189206208469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2.9854014276348142E-3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2.8444044982849073E-3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0.11097172219873411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4.0340711116710164E-3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4.4965603091435668E-3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5.2835306809985282E-3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1.8604697428395527E-3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7.073263247963312E-4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0.12328782811082699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0.12364488627550239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7.4767356954948558E-2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0.34077535000552667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7.7178118470473109E-2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9.386809820060563E-6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3.3100086620090513E-5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3.0519927263781828E-5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5.1036123594437951E-5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2.0493129536774831E-6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1.7339075142540791E-2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1.731808294939103E-2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1.7249648499670148E-2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2.7494509763574949E-4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1.1909952485244628E-3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0.20028980209059521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0.60810365576739311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0.36980792345539432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7.7973510015499415E-4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0.10944589431933688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0.1313943058732466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0.23819910622466237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0.39730899206782061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4.0333168837769738E-2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5.7537125694991098E-4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0.61579862384009454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0.75685712815387507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1.4126427542494278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2.5094989896138435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1.1033167594637641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7.9227814501489939E-4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4.4450903176444468E-3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8.5339654288423195E-5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1.4035229308814571E-4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4.9266869893094839E-5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6.613837548411923E-5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8.0348932336446201E-7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3.1581629143920015E-4</v>
      </c>
      <c r="G1339" s="1">
        <f t="shared" ref="G1339:K1339" si="843">SUM(G1344:G1348)</f>
        <v>1.0223234825710154E-3</v>
      </c>
      <c r="H1339" s="1">
        <f t="shared" si="843"/>
        <v>0.10429193065078068</v>
      </c>
      <c r="I1339" s="1">
        <f t="shared" si="843"/>
        <v>0.10536484785319698</v>
      </c>
      <c r="J1339" s="1">
        <f t="shared" si="843"/>
        <v>0.23042020657789528</v>
      </c>
      <c r="K1339" s="1">
        <f t="shared" si="843"/>
        <v>3.2543751143499888E-2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2.9196190226858838E-4</v>
      </c>
      <c r="G1340" s="1">
        <f t="shared" ref="G1340:K1340" si="844">G1339-G1341</f>
        <v>8.7142942588419342E-4</v>
      </c>
      <c r="H1340" s="1">
        <f t="shared" si="844"/>
        <v>0.10425342667283759</v>
      </c>
      <c r="I1340" s="1">
        <f t="shared" si="844"/>
        <v>0.10536024632909455</v>
      </c>
      <c r="J1340" s="1">
        <f t="shared" si="844"/>
        <v>-0.34472911157769504</v>
      </c>
      <c r="K1340" s="1">
        <f t="shared" si="844"/>
        <v>-3.8267211670780121E-2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2.3854389170611792E-5</v>
      </c>
      <c r="G1341" s="1">
        <f t="shared" ref="G1341" si="845">SUM(G1342:G1343)</f>
        <v>1.5089405668682195E-4</v>
      </c>
      <c r="H1341" s="1">
        <f t="shared" ref="H1341" si="846">SUM(H1342:H1343)</f>
        <v>3.850397794310007E-5</v>
      </c>
      <c r="I1341" s="1">
        <f t="shared" ref="I1341" si="847">SUM(I1342:I1343)</f>
        <v>4.6015241024381908E-6</v>
      </c>
      <c r="J1341" s="1">
        <f t="shared" ref="J1341" si="848">SUM(J1342:J1343)</f>
        <v>0.57514931815559034</v>
      </c>
      <c r="K1341" s="1">
        <f t="shared" ref="K1341" si="849">SUM(K1342:K1343)</f>
        <v>7.081096281428001E-2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2.3854389170611792E-5</v>
      </c>
      <c r="G1342" s="1">
        <f>[1]Transport!C$27/SUM([1]Transport!C$24,[1]Transport!C$27)*G1339*(G$45+G$612)/(G$45+G$612+G$47)</f>
        <v>1.5089405668682195E-4</v>
      </c>
      <c r="H1342" s="1">
        <f>[1]Transport!D$27/SUM([1]Transport!D$24,[1]Transport!D$27)*H1339*(H$45+H$612)/(H$45+H$612+H$47)</f>
        <v>3.850397794310007E-5</v>
      </c>
      <c r="I1342" s="1">
        <f>[1]Transport!E$27/SUM([1]Transport!E$24,[1]Transport!E$27)*I1339*(I$45+I$612)/(I$45+I$612+I$47)</f>
        <v>4.6015241024381908E-6</v>
      </c>
      <c r="J1342" s="1">
        <f>[1]Transport!F$27/SUM([1]Transport!F$24,[1]Transport!F$27)*J1339*(J$45+J$612)/(J$45+J$612+J$47)</f>
        <v>3.6591877827424787E-5</v>
      </c>
      <c r="K1342" s="1">
        <f>[1]Transport!G$27/SUM([1]Transport!G$24,[1]Transport!G$27)*K1339*(K$45+K$612)/(K$45+K$612+K$47)</f>
        <v>5.2660696398777311E-6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0.57511272627776289</v>
      </c>
      <c r="K1343" s="1">
        <f>(K$47+K$714)/([1]Transport!G$24+[1]Transport!G$27)*K1339</f>
        <v>7.0805696744640129E-2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3.1581629143920015E-4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3.1694591274415018E-4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3.1549946912309265E-4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2.1073255935193864E-4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3.6396869279982963E-3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1.1101466943763585E-3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1.5629290580543151E-3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2.6237916137308065E-3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2.3249140842310375E-4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1.9807125461060561E-3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2.8809743404031151E-3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1.8341793232855496E-3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8.6597082998728157E-4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2.5835508606729564E-4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9.8302910140813979E-2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0.10132497364080223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0.22695101801502174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2.9050124584574316E-2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3.7985159845272616E-6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5.3121566739258749E-5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4.8753177615282222E-5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7.2080181533690791E-5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3.8641152074795839E-6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0.2953743451197014</v>
      </c>
      <c r="G1349" s="3">
        <f t="shared" ref="G1349:K1349" si="850">SUM(G1350:G1372)</f>
        <v>0.30244417798326956</v>
      </c>
      <c r="H1349" s="3">
        <f t="shared" si="850"/>
        <v>0.3130589413700236</v>
      </c>
      <c r="I1349" s="3">
        <f t="shared" si="850"/>
        <v>0.3307372259410632</v>
      </c>
      <c r="J1349" s="3">
        <f t="shared" si="850"/>
        <v>0.35543184138929607</v>
      </c>
      <c r="K1349" s="3">
        <f t="shared" si="850"/>
        <v>0.37213267727314964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1.9852032886794406E-3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1.603282960364566E-3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9.9932448343337471E-4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4.0080309204477314E-7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6.427056429275218E-4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2.8099015745282709E-3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2.4148002682889091E-2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6.1071370932391976E-2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0.1004880585703699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3.7534131804226956E-4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7.0296675533678169E-4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7.9912122360399304E-4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7.7468343621618456E-4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3.9035255711467418E-2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4.5376607768853786E-2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9.0959968604831785E-4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1.912241495405666E-3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4.5536758181303133E-4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2.1486183430889535E-4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6.3009968918858697E-2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0.18994364490102053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2.4382961044598555E-5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1.2678977658666534E-5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3.8563189500934865E-5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1.3929642785142275E-5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2.188976965054393E-5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1.0522946726492371E-5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1.5865504394108733E-5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1.0680322957943494E-5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6.5431207904238016E-4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8.850124069674058E-6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1.0071312161078813E-5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6.9972988043692612E-5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5.8013330066853296E-6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7.9994159699922371E-6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6.8320406301534229E-5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1.5306102385919843E-7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7.0138974215740162E-7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2.7959743881333254E-7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3.4387915549452433E-2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3.3803940675978472E-2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5.2731729166324696E-4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5.6310833618977783E-4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2.4944553410218728E-2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4.6994481527625376E-4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5.2665068738240027E-4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6.3883421178880775E-4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2.6264562822757027E-4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1.0588727397041065E-4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9.645525334862801E-3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9.6749758097395659E-3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5.8651761470824709E-3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3.3069496522965432E-2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7.6224546922804013E-3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4.9516773342325018E-7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1.7998834315141815E-6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1.7615029239771356E-6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3.3154653232663982E-6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1.5049212246052352E-7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0.24220400455758254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0.19378236107596195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0.12110926948123581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3.4070967603372173E-5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1.5173241978816017E-4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2.7110947751158559E-2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8.7707388369129363E-2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5.9066350097374785E-2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1.279341935099816E-4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9.5727779114066283E-3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1.1527525872289203E-2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2.168796514367213E-2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3.8947117055256525E-2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4.1644626351142067E-3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6.55149190171569E-5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3.5685239586299766E-2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4.399598560281226E-2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8.5350465210548371E-2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0.16542612944769924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7.9084957314028093E-2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6.0439791684187074E-5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1.7178710022859163E-4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3.3242403177759985E-6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5.5894109787052659E-6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2.1396644778396288E-6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3.2454188982531481E-6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4.41818871741373E-8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4.4115369396738229E-3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3.545672682343902E-3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2.2130612832303399E-3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2.5337960266724811E-5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4.5992777100311888E-4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1.4477873916410663E-4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2.3127765664941564E-4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4.3357373376276591E-4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1.9761322456806061E-5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1.7592877400970553E-4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2.6341102545916837E-4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1.8946045841044498E-4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9.545139821711078E-5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1.4576945146478359E-5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5.8340582673501477E-3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6.0290179458271477E-3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1.5622243318724258E-2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2.0647529290128896E-3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1.431628681941004E-7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2.083167425174292E-6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2.0069218976227301E-6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3.3407641908424621E-6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2.0099966917250027E-7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4.1906042144660303</v>
      </c>
      <c r="G1374" s="1">
        <f t="shared" ref="G1374:K1374" si="856">IFERROR(G1350/G1315,"-")</f>
        <v>3.3737507326839395</v>
      </c>
      <c r="H1374" s="1">
        <f t="shared" si="856"/>
        <v>2.1484705100107919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0.37869321701871805</v>
      </c>
      <c r="G1375" s="1">
        <f t="shared" si="857"/>
        <v>0.39241444901746325</v>
      </c>
      <c r="H1375" s="1">
        <f t="shared" si="857"/>
        <v>0.40824931805135334</v>
      </c>
      <c r="I1375" s="1">
        <f t="shared" si="857"/>
        <v>0.44721448213117804</v>
      </c>
      <c r="J1375" s="1">
        <f t="shared" si="857"/>
        <v>0.47427672925111392</v>
      </c>
      <c r="K1375" s="1">
        <f t="shared" si="857"/>
        <v>0.53541080452753487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0.27518070496490721</v>
      </c>
      <c r="G1376" s="1">
        <f t="shared" si="858"/>
        <v>0.27803553947831716</v>
      </c>
      <c r="H1376" s="1">
        <f t="shared" si="858"/>
        <v>0.28086865400724254</v>
      </c>
      <c r="I1376" s="1">
        <f t="shared" si="858"/>
        <v>0.3149990634959523</v>
      </c>
      <c r="J1376" s="1">
        <f t="shared" si="858"/>
        <v>0.35216859262894967</v>
      </c>
      <c r="K1376" s="1">
        <f t="shared" si="858"/>
        <v>0.37935240027736511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0.18297040713439869</v>
      </c>
      <c r="G1377" s="1">
        <f t="shared" si="859"/>
        <v>0.18427579323099194</v>
      </c>
      <c r="H1377" s="1">
        <f t="shared" si="859"/>
        <v>0.18590039828866592</v>
      </c>
      <c r="I1377" s="1">
        <f t="shared" si="859"/>
        <v>0.20110707152697982</v>
      </c>
      <c r="J1377" s="1">
        <f t="shared" si="859"/>
        <v>0.23898900081100113</v>
      </c>
      <c r="K1377" s="1">
        <f t="shared" si="859"/>
        <v>0.25932133672585228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0.12198710645807105</v>
      </c>
      <c r="G1378" s="1">
        <f t="shared" si="860"/>
        <v>0.12456162000441295</v>
      </c>
      <c r="H1378" s="1">
        <f t="shared" si="860"/>
        <v>0.1272329440502685</v>
      </c>
      <c r="I1378" s="1">
        <f t="shared" si="860"/>
        <v>0.14006502380568883</v>
      </c>
      <c r="J1378" s="1">
        <f t="shared" si="860"/>
        <v>0.15718651108237874</v>
      </c>
      <c r="K1378" s="1">
        <f t="shared" si="860"/>
        <v>0.17063888247521788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0.23440176174444122</v>
      </c>
      <c r="J1379" s="1">
        <f t="shared" si="861"/>
        <v>0.25862120260484817</v>
      </c>
      <c r="K1379" s="1">
        <f t="shared" si="861"/>
        <v>0.30325129520109079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0.16910151451049607</v>
      </c>
      <c r="J1380" s="1">
        <f t="shared" si="862"/>
        <v>0.18656938234046161</v>
      </c>
      <c r="K1380" s="1">
        <f t="shared" si="862"/>
        <v>0.21761230767171347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0.11310839137372289</v>
      </c>
      <c r="J1381" s="1">
        <f t="shared" si="863"/>
        <v>0.12645572409595865</v>
      </c>
      <c r="K1381" s="1">
        <f t="shared" si="863"/>
        <v>0.14625923788970996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7.5896650184428885E-2</v>
      </c>
      <c r="J1382" s="1">
        <f t="shared" si="864"/>
        <v>8.4646174689513326E-2</v>
      </c>
      <c r="K1382" s="1">
        <f t="shared" si="864"/>
        <v>9.845373528748258E-2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0.16251369968883855</v>
      </c>
      <c r="H1383" s="1">
        <f t="shared" si="865"/>
        <v>0.16254091041248578</v>
      </c>
      <c r="I1383" s="1">
        <f t="shared" si="865"/>
        <v>0.17663195534846862</v>
      </c>
      <c r="J1383" s="1">
        <f t="shared" si="865"/>
        <v>0.19797055465540001</v>
      </c>
      <c r="K1383" s="1">
        <f t="shared" si="865"/>
        <v>0.22478297097657624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0.11649393435744133</v>
      </c>
      <c r="H1384" s="1">
        <f t="shared" si="866"/>
        <v>0.11712301207469145</v>
      </c>
      <c r="I1384" s="1">
        <f t="shared" si="866"/>
        <v>0.12091047641424413</v>
      </c>
      <c r="J1384" s="1">
        <f t="shared" si="866"/>
        <v>0.14117167410995132</v>
      </c>
      <c r="K1384" s="1">
        <f t="shared" si="866"/>
        <v>0.14970073961392574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7.8235828164578899E-2</v>
      </c>
      <c r="H1385" s="1">
        <f t="shared" si="867"/>
        <v>7.8248086930033087E-2</v>
      </c>
      <c r="I1385" s="1">
        <f t="shared" si="867"/>
        <v>7.844567985219221E-2</v>
      </c>
      <c r="J1385" s="1">
        <f t="shared" si="867"/>
        <v>9.7041926660567185E-2</v>
      </c>
      <c r="K1385" s="1">
        <f t="shared" si="867"/>
        <v>9.8764453492042673E-2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5.2751439830497744E-2</v>
      </c>
      <c r="H1386" s="1">
        <f t="shared" si="868"/>
        <v>5.4377000645723976E-2</v>
      </c>
      <c r="I1386" s="1">
        <f t="shared" si="868"/>
        <v>5.7716484995281141E-2</v>
      </c>
      <c r="J1386" s="1">
        <f t="shared" si="868"/>
        <v>6.4963110239581873E-2</v>
      </c>
      <c r="K1386" s="1">
        <f t="shared" si="868"/>
        <v>7.3435402919044684E-2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13.968680714886794</v>
      </c>
      <c r="G1387" s="1">
        <f t="shared" ref="G1387:K1387" si="869">IFERROR(G1363/G1334,"-")</f>
        <v>11.189596541502654</v>
      </c>
      <c r="H1387" s="1">
        <f t="shared" si="869"/>
        <v>7.0209702814264121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0.12391916748597494</v>
      </c>
      <c r="G1388" s="1">
        <f t="shared" si="870"/>
        <v>0.12739968524319736</v>
      </c>
      <c r="H1388" s="1">
        <f t="shared" si="870"/>
        <v>0.13535860272554326</v>
      </c>
      <c r="I1388" s="1">
        <f t="shared" si="870"/>
        <v>0.14423098354580272</v>
      </c>
      <c r="J1388" s="1">
        <f t="shared" si="870"/>
        <v>0.15972169970149189</v>
      </c>
      <c r="K1388" s="1">
        <f t="shared" si="870"/>
        <v>0.16407391880210484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8.7465847585616666E-2</v>
      </c>
      <c r="G1389" s="1">
        <f t="shared" si="871"/>
        <v>8.7732309217490534E-2</v>
      </c>
      <c r="H1389" s="1">
        <f t="shared" si="871"/>
        <v>9.104973350830578E-2</v>
      </c>
      <c r="I1389" s="1">
        <f t="shared" si="871"/>
        <v>9.8027273061587927E-2</v>
      </c>
      <c r="J1389" s="1">
        <f t="shared" si="871"/>
        <v>0.10325156081498914</v>
      </c>
      <c r="K1389" s="1">
        <f t="shared" si="871"/>
        <v>0.11386547073007561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5.7949527986548753E-2</v>
      </c>
      <c r="G1390" s="1">
        <f t="shared" si="872"/>
        <v>5.8129842431592353E-2</v>
      </c>
      <c r="H1390" s="1">
        <f t="shared" si="872"/>
        <v>6.0419001869936463E-2</v>
      </c>
      <c r="I1390" s="1">
        <f t="shared" si="872"/>
        <v>6.5919982487482362E-2</v>
      </c>
      <c r="J1390" s="1">
        <f t="shared" si="872"/>
        <v>7.1679285785946997E-2</v>
      </c>
      <c r="K1390" s="1">
        <f t="shared" si="872"/>
        <v>7.6286077136521871E-2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3.8646481387947476E-2</v>
      </c>
      <c r="G1391" s="1">
        <f t="shared" si="873"/>
        <v>3.8953055827259782E-2</v>
      </c>
      <c r="H1391" s="1">
        <f t="shared" si="873"/>
        <v>3.9824151467157988E-2</v>
      </c>
      <c r="I1391" s="1">
        <f t="shared" si="873"/>
        <v>4.3430087652869549E-2</v>
      </c>
      <c r="J1391" s="1">
        <f t="shared" si="873"/>
        <v>4.9070133254670273E-2</v>
      </c>
      <c r="K1391" s="1">
        <f t="shared" si="873"/>
        <v>5.4987522409300812E-2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13.968680714886796</v>
      </c>
      <c r="G1392" s="1">
        <f t="shared" ref="G1392:K1392" si="874">IFERROR(G1368/G1344,"-")</f>
        <v>11.186996076539069</v>
      </c>
      <c r="H1392" s="1">
        <f t="shared" si="874"/>
        <v>7.0144691190174724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0.12023751974847219</v>
      </c>
      <c r="H1393" s="1">
        <f t="shared" si="875"/>
        <v>0.12636465171361963</v>
      </c>
      <c r="I1393" s="1">
        <f t="shared" si="875"/>
        <v>0.13041406140063161</v>
      </c>
      <c r="J1393" s="1">
        <f t="shared" si="875"/>
        <v>0.14797706617428458</v>
      </c>
      <c r="K1393" s="1">
        <f t="shared" si="875"/>
        <v>0.16524701561427024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8.4998076233608846E-2</v>
      </c>
      <c r="H1394" s="1">
        <f t="shared" si="876"/>
        <v>8.882095201323853E-2</v>
      </c>
      <c r="I1394" s="1">
        <f t="shared" si="876"/>
        <v>9.1431229277214268E-2</v>
      </c>
      <c r="J1394" s="1">
        <f t="shared" si="876"/>
        <v>0.10329440311815646</v>
      </c>
      <c r="K1394" s="1">
        <f t="shared" si="876"/>
        <v>0.11022472687505266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5.6422133461237124E-2</v>
      </c>
      <c r="H1395" s="1">
        <f t="shared" si="877"/>
        <v>5.9347767619424008E-2</v>
      </c>
      <c r="I1395" s="1">
        <f t="shared" si="877"/>
        <v>5.9501796340950062E-2</v>
      </c>
      <c r="J1395" s="1">
        <f t="shared" si="877"/>
        <v>6.8835308408663906E-2</v>
      </c>
      <c r="K1395" s="1">
        <f t="shared" si="877"/>
        <v>7.1075527507695385E-2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3.7689157759834335E-2</v>
      </c>
      <c r="H1396" s="1">
        <f t="shared" si="878"/>
        <v>3.9215097615612232E-2</v>
      </c>
      <c r="I1396" s="1">
        <f t="shared" si="878"/>
        <v>4.1164945461803874E-2</v>
      </c>
      <c r="J1396" s="1">
        <f t="shared" si="878"/>
        <v>4.6347888140111926E-2</v>
      </c>
      <c r="K1396" s="1">
        <f t="shared" si="878"/>
        <v>5.2016997004497897E-2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0.81218627430880408</v>
      </c>
      <c r="G1397" s="3">
        <f t="shared" ref="G1397" si="879">G1398+G1404+G1409+G1423</f>
        <v>0.77945253057999697</v>
      </c>
      <c r="H1397" s="3">
        <f t="shared" ref="H1397" si="880">H1398+H1404+H1409+H1423</f>
        <v>0.96561504535745857</v>
      </c>
      <c r="I1397" s="3">
        <f t="shared" ref="I1397" si="881">I1398+I1404+I1409+I1423</f>
        <v>1.1638814781525526</v>
      </c>
      <c r="J1397" s="3">
        <f t="shared" ref="J1397" si="882">J1398+J1404+J1409+J1423</f>
        <v>0.74554913335111894</v>
      </c>
      <c r="K1397" s="3">
        <f t="shared" ref="K1397" si="883">K1398+K1404+K1409+K1423</f>
        <v>0.36270028878104138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1.7638075515680396E-3</v>
      </c>
      <c r="G1398" s="1">
        <f t="shared" ref="G1398" si="884">SUM(G1399:G1403)</f>
        <v>3.1281576341159801E-3</v>
      </c>
      <c r="H1398" s="1">
        <f t="shared" ref="H1398" si="885">SUM(H1399:H1403)</f>
        <v>3.2243507226389009E-3</v>
      </c>
      <c r="I1398" s="1">
        <f t="shared" ref="I1398" si="886">SUM(I1399:I1403)</f>
        <v>1.747295392321381E-2</v>
      </c>
      <c r="J1398" s="1">
        <f t="shared" ref="J1398" si="887">SUM(J1399:J1403)</f>
        <v>0.14780552259222893</v>
      </c>
      <c r="K1398" s="1">
        <f t="shared" ref="K1398" si="888">SUM(K1399:K1403)</f>
        <v>0.25771651482876567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3.8895008025730237E-4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9.8393108528981878E-4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1.1202174930070904E-3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1.5146819334806395E-2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4.8736264154893572E-2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0.10800051836546237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8.711010684088232E-4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1.2122420032853675E-3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1.2186258206943773E-3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1.5055598490002098E-3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9.5044792049659224E-2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0.1438261984031434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5.0375640290191404E-4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8.8657166752791657E-4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7.6906166752592985E-4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7.4907669814401178E-4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3.8906446160333094E-3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5.8457994184287158E-3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4.5412878012877266E-5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1.1644574141150291E-4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7.1498041263195482E-5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1.338217716428388E-4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4.3998641731177693E-5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9.3923636191542131E-3</v>
      </c>
      <c r="J1404" s="1">
        <f t="shared" ref="J1404" si="894">SUM(J1405:J1408)</f>
        <v>6.3063165003524074E-2</v>
      </c>
      <c r="K1404" s="1">
        <f t="shared" ref="K1404" si="895">SUM(K1405:K1408)</f>
        <v>8.6751155169055919E-2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8.7410841722281359E-3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3.9944518469136825E-2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1.8313030524258617E-2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3.9381839233298597E-4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8.6108230710670551E-3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3.6064189459805427E-3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2.5481500513048559E-4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1.448216166115932E-2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6.4830781153686345E-2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2.6460494626069497E-6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2.566180216087106E-5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9.2454513040636206E-7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0.81028576242410832</v>
      </c>
      <c r="G1409" s="1">
        <f t="shared" ref="G1409:K1409" si="896">SUM(G1414:G1422)</f>
        <v>0.77559415163325707</v>
      </c>
      <c r="H1409" s="1">
        <f t="shared" si="896"/>
        <v>0.93909676855278645</v>
      </c>
      <c r="I1409" s="1">
        <f t="shared" si="896"/>
        <v>1.0972601272787557</v>
      </c>
      <c r="J1409" s="1">
        <f t="shared" si="896"/>
        <v>0.45007427915826925</v>
      </c>
      <c r="K1409" s="1">
        <f t="shared" si="896"/>
        <v>2.7810541223454773E-3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0.79015528527499723</v>
      </c>
      <c r="G1410" s="1">
        <f t="shared" ref="G1410" si="897">G1409-G1411</f>
        <v>0.75496714160695477</v>
      </c>
      <c r="H1410" s="1">
        <f t="shared" ref="H1410" si="898">H1409-H1411</f>
        <v>0.90836954850550355</v>
      </c>
      <c r="I1410" s="1">
        <f t="shared" ref="I1410" si="899">I1409-I1411</f>
        <v>1.0465690677640223</v>
      </c>
      <c r="J1410" s="1">
        <f t="shared" ref="J1410" si="900">J1409-J1411</f>
        <v>0.38228874094169585</v>
      </c>
      <c r="K1410" s="1">
        <f t="shared" ref="K1410" si="901">K1409-K1411</f>
        <v>-2.9465826091855515E-4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2.0130477149111054E-2</v>
      </c>
      <c r="G1411" s="1">
        <f t="shared" ref="G1411" si="902">SUM(G1412:G1413)</f>
        <v>2.0627010026302298E-2</v>
      </c>
      <c r="H1411" s="1">
        <f t="shared" ref="H1411" si="903">SUM(H1412:H1413)</f>
        <v>3.0727220047282892E-2</v>
      </c>
      <c r="I1411" s="1">
        <f t="shared" ref="I1411" si="904">SUM(I1412:I1413)</f>
        <v>5.0691059514733329E-2</v>
      </c>
      <c r="J1411" s="1">
        <f t="shared" ref="J1411" si="905">SUM(J1412:J1413)</f>
        <v>6.7785538216573418E-2</v>
      </c>
      <c r="K1411" s="1">
        <f t="shared" ref="K1411" si="906">SUM(K1412:K1413)</f>
        <v>3.0757123832640325E-3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2.0130477149111054E-2</v>
      </c>
      <c r="G1412" s="1">
        <f>[1]Transport!C$26/SUM([1]Transport!C$22,[1]Transport!C$26)*G1409*(G$33+G$580)/(G$33+G$580+G$36)</f>
        <v>2.0627010026302298E-2</v>
      </c>
      <c r="H1412" s="1">
        <f>[1]Transport!D$26/SUM([1]Transport!D$22,[1]Transport!D$26)*H1409*(H$33+H$580)/(H$33+H$580+H$36)</f>
        <v>3.0727220047282892E-2</v>
      </c>
      <c r="I1412" s="1">
        <f>[1]Transport!E$26/SUM([1]Transport!E$22,[1]Transport!E$26)*I1409*(I$33+I$580)/(I$33+I$580+I$36)</f>
        <v>5.0691059514733329E-2</v>
      </c>
      <c r="J1412" s="1">
        <f>[1]Transport!F$26/SUM([1]Transport!F$22,[1]Transport!F$26)*J1409*(J$33+J$580)/(J$33+J$580+J$36)</f>
        <v>3.1739050757447776E-2</v>
      </c>
      <c r="K1412" s="1">
        <f>[1]Transport!G$26/SUM([1]Transport!G$22,[1]Transport!G$26)*K1409*(K$33+K$580)/(K$33+K$580+K$36)</f>
        <v>3.0435402127803782E-4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3.6046487459125642E-2</v>
      </c>
      <c r="K1413" s="1">
        <f>(K$36+K$716)/([1]Transport!G$22+[1]Transport!G$26)*K1409</f>
        <v>2.7713583619859948E-3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0.23036436597404403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0.2293187735887475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6.3802130056152581E-2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3.6133267148667244E-3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5.4498352021081558E-4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5.4331141583454365E-4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9.0915255064910648E-4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1.238777877395812E-2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3.9680790788895201E-3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6.0421611134799298E-4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4.3988290802364212E-4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6.6548678624189556E-4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6.6906339885028254E-2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3.3561919487902344E-3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4.3176033095903513E-4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5.9372891673404514E-6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2.5946516823245281E-5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1.6991335396251361E-5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3.5825439270924292E-5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5.6220192402860302E-7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6.026874105118412E-3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6.0130542822739745E-3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5.9678136765782819E-3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0.11330708548587116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1.5229377732954531E-2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8.3911015499157748E-2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0.30603203825918512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0.18696824822163172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3.9180750964325483E-4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0.51929840803335137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0.39682019956164793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0.48260542130312895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0.58197959313939396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0.20124303402208341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4.799775028702265E-4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0.15789099650101548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0.12610821567454017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0.13557235794589825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6.6106899466572847E-2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5.0842496850774341E-2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3.2774694539012346E-4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1.3762398298751926E-2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6.9806794771003921E-5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1.2080068556156736E-4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2.835636306847638E-5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4.7076881962354516E-5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1.367043331277565E-4</v>
      </c>
      <c r="G1423" s="1">
        <f t="shared" ref="G1423" si="907">SUM(G1428:G1432)</f>
        <v>7.3022131262385169E-4</v>
      </c>
      <c r="H1423" s="1">
        <f t="shared" ref="H1423" si="908">SUM(H1428:H1432)</f>
        <v>2.3293926082033185E-2</v>
      </c>
      <c r="I1423" s="1">
        <f t="shared" ref="I1423" si="909">SUM(I1428:I1432)</f>
        <v>3.9756033331428922E-2</v>
      </c>
      <c r="J1423" s="1">
        <f t="shared" ref="J1423" si="910">SUM(J1428:J1432)</f>
        <v>8.4606166597096646E-2</v>
      </c>
      <c r="K1423" s="1">
        <f t="shared" ref="K1423" si="911">SUM(K1428:K1432)</f>
        <v>1.5451564660874348E-2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1.2637871519057589E-4</v>
      </c>
      <c r="G1424" s="1">
        <f t="shared" ref="G1424" si="912">G1423-G1425</f>
        <v>6.2244128211542114E-4</v>
      </c>
      <c r="H1424" s="1">
        <f t="shared" ref="H1424" si="913">H1423-H1425</f>
        <v>2.3285326099172821E-2</v>
      </c>
      <c r="I1424" s="1">
        <f t="shared" ref="I1424" si="914">I1423-I1425</f>
        <v>3.9754297094445536E-2</v>
      </c>
      <c r="J1424" s="1">
        <f t="shared" ref="J1424" si="915">J1423-J1425</f>
        <v>-0.12657834604948909</v>
      </c>
      <c r="K1424" s="1">
        <f t="shared" ref="K1424" si="916">K1423-K1425</f>
        <v>-1.8169027071131751E-2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1.0325617937180598E-5</v>
      </c>
      <c r="G1425" s="1">
        <f t="shared" ref="G1425" si="917">SUM(G1426:G1427)</f>
        <v>1.0778003050843057E-4</v>
      </c>
      <c r="H1425" s="1">
        <f t="shared" ref="H1425" si="918">SUM(H1426:H1427)</f>
        <v>8.5999828603623166E-6</v>
      </c>
      <c r="I1425" s="1">
        <f t="shared" ref="I1425" si="919">SUM(I1426:I1427)</f>
        <v>1.7362369833892902E-6</v>
      </c>
      <c r="J1425" s="1">
        <f t="shared" ref="J1425" si="920">SUM(J1426:J1427)</f>
        <v>0.21118451264658572</v>
      </c>
      <c r="K1425" s="1">
        <f t="shared" ref="K1425" si="921">SUM(K1426:K1427)</f>
        <v>3.36205917320061E-2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1.0325617937180598E-5</v>
      </c>
      <c r="G1426" s="1">
        <f>[1]Transport!C$27/SUM([1]Transport!C$24,[1]Transport!C$27)*G1423*(G$45+G$612)/(G$45+G$612+G$47)</f>
        <v>1.0778003050843057E-4</v>
      </c>
      <c r="H1426" s="1">
        <f>[1]Transport!D$27/SUM([1]Transport!D$24,[1]Transport!D$27)*H1423*(H$45+H$612)/(H$45+H$612+H$47)</f>
        <v>8.5999828603623166E-6</v>
      </c>
      <c r="I1426" s="1">
        <f>[1]Transport!E$27/SUM([1]Transport!E$24,[1]Transport!E$27)*I1423*(I$45+I$612)/(I$45+I$612+I$47)</f>
        <v>1.7362369833892902E-6</v>
      </c>
      <c r="J1426" s="1">
        <f>[1]Transport!F$27/SUM([1]Transport!F$24,[1]Transport!F$27)*J1423*(J$45+J$612)/(J$45+J$612+J$47)</f>
        <v>1.3435881156200234E-5</v>
      </c>
      <c r="K1426" s="1">
        <f>[1]Transport!G$27/SUM([1]Transport!G$24,[1]Transport!G$27)*K1423*(K$45+K$612)/(K$45+K$612+K$47)</f>
        <v>2.5002961456546861E-6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0.21117107676542951</v>
      </c>
      <c r="K1427" s="1">
        <f>(K$47+K$714)/([1]Transport!G$24+[1]Transport!G$27)*K1423</f>
        <v>3.3618091435860448E-2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1.367043331277565E-4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1.3716458658220065E-4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1.3543410716292207E-4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2.1525140412451593E-4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1.6837666057321935E-3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9.8588778605765599E-4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1.7567488102696374E-3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7.0683034331810635E-4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1.9725622573584704E-4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1.3092177478493906E-3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2.3480114016664203E-3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2.6873715200115126E-3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9.0254377072370947E-4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1.7816367902169305E-4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2.0128991408187049E-2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3.6394423368269313E-2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8.0110697742429932E-2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1.3841359435516792E-2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2.3854171595951022E-6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3.6516213101631645E-5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2.7710775435536695E-5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5.134852438557363E-5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8.3111131573959702E-7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0.13095169143377597</v>
      </c>
      <c r="G1433" s="3">
        <f t="shared" ref="G1433" si="922">SUM(G1434:G1456)</f>
        <v>0.13165085971356932</v>
      </c>
      <c r="H1433" s="3">
        <f t="shared" ref="H1433" si="923">SUM(H1434:H1456)</f>
        <v>0.13269872419155934</v>
      </c>
      <c r="I1433" s="3">
        <f t="shared" ref="I1433" si="924">SUM(I1434:I1456)</f>
        <v>0.13443978990492661</v>
      </c>
      <c r="J1433" s="3">
        <f t="shared" ref="J1433" si="925">SUM(J1434:J1456)</f>
        <v>0.1347459398792597</v>
      </c>
      <c r="K1433" s="3">
        <f t="shared" ref="K1433" si="926">SUM(K1434:K1456)</f>
        <v>0.13116339149615705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1.4729275715232653E-4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3.781913241658149E-4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4.3776577400180417E-4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6.7683879947881163E-3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2.3770182149834056E-2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5.7815046542000904E-2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2.3971020610042372E-4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3.3750211544590283E-4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3.421168199753804E-4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4.7625902853241339E-4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3.3539806881228387E-2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5.5067412187618833E-2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9.2172514135523649E-5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1.6404195170283004E-4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1.4319060245172039E-4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1.5073247610208253E-4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9.2126824209201304E-4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1.5078098052060513E-3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5.7417450338913995E-6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1.5103968555172448E-5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1.013611451724466E-5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2.1047956868576304E-5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7.5226970723337796E-6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2.0489255295267233E-3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1.066785895398047E-2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5.0488176510027506E-3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6.6595286585596585E-5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1.6213039939438378E-3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7.1019239092109292E-4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2.88217153281962E-5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1.8775531320314081E-3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9.422540603839194E-3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2.0082629043417524E-7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2.1682521108289189E-6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9.1024921530359E-8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3.7437365390915509E-2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3.7272069250602377E-2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1.1743503604607396E-2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6.8459227473840578E-4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1.1442026533553095E-4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6.3292484411877869E-5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1.082117039680542E-4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1.6254265926488388E-3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5.4147140427042233E-4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8.9020489446972926E-5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3.4414603604672937E-5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5.3057206923195081E-5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5.9376726536239472E-3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3.1845104333348912E-4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4.4371452400954297E-5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3.1320055226722562E-7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1.4100927261043351E-6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9.7186698747901022E-7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2.3257019434366849E-6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4.1285524812902804E-8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5.99689016187228E-2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4.7982529511375813E-2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2.9981951190561081E-2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1.4040919703671361E-2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1.9112019293937963E-3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1.1188137672076739E-2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4.4032643829879252E-2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2.9470487031993516E-2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6.4370820814613336E-5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4.5420875408498408E-2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3.4848293921664698E-2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4.3012010872392849E-2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5.5032518989669599E-2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2.1568602213377017E-2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5.4455185589604658E-5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9.1497087205596392E-3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7.3383279392892926E-3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7.935845801652729E-3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3.9299686996261953E-3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3.6463583374816539E-3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2.5357452957435389E-5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5.3186826970623674E-4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2.7194763910945492E-6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4.794436768162985E-6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1.2109681250239204E-6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2.3085136408278768E-6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1.3602422352292473E-3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1.0941341457155367E-3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6.7942139931442228E-4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2.588129495430787E-5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2.1189475856594204E-4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1.2839483696130302E-4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2.6224594938933172E-4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1.1048175680838469E-4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1.6766399712649493E-5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1.1609416053685813E-4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2.1676733622969448E-4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2.7714637145403873E-4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9.7198951596214669E-5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1.0052374875706984E-5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1.1942156118061814E-3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2.2395286392009632E-3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5.5483800156728704E-3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9.8419770118499984E-4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8.9904363650995803E-8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1.4328686805728348E-6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1.122915696099522E-6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2.381459875132239E-6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4.3231914821230906E-8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0.37869321701871833</v>
      </c>
      <c r="G1459" s="1">
        <f t="shared" si="933"/>
        <v>0.38436769588839437</v>
      </c>
      <c r="H1459" s="1">
        <f t="shared" si="933"/>
        <v>0.39078641133042308</v>
      </c>
      <c r="I1459" s="1">
        <f t="shared" si="933"/>
        <v>0.44685209780213103</v>
      </c>
      <c r="J1459" s="1">
        <f t="shared" si="933"/>
        <v>0.48773090350724613</v>
      </c>
      <c r="K1459" s="1">
        <f t="shared" si="933"/>
        <v>0.53532193564442787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0.2751807049649071</v>
      </c>
      <c r="G1460" s="1">
        <f t="shared" si="934"/>
        <v>0.2784115007822025</v>
      </c>
      <c r="H1460" s="1">
        <f t="shared" si="934"/>
        <v>0.28073984168531818</v>
      </c>
      <c r="I1460" s="1">
        <f t="shared" si="934"/>
        <v>0.31633350799616539</v>
      </c>
      <c r="J1460" s="1">
        <f t="shared" si="934"/>
        <v>0.35288421551497984</v>
      </c>
      <c r="K1460" s="1">
        <f t="shared" si="934"/>
        <v>0.38287469737095758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0.18297040713439919</v>
      </c>
      <c r="G1461" s="1">
        <f t="shared" si="935"/>
        <v>0.18502954437991292</v>
      </c>
      <c r="H1461" s="1">
        <f t="shared" si="935"/>
        <v>0.18618871346476587</v>
      </c>
      <c r="I1461" s="1">
        <f t="shared" si="935"/>
        <v>0.20122435589780402</v>
      </c>
      <c r="J1461" s="1">
        <f t="shared" si="935"/>
        <v>0.23679064345673603</v>
      </c>
      <c r="K1461" s="1">
        <f t="shared" si="935"/>
        <v>0.2579304723409982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0.1264342910014043</v>
      </c>
      <c r="H1462" s="1">
        <f t="shared" si="936"/>
        <v>0.12970820892279042</v>
      </c>
      <c r="I1462" s="1">
        <f t="shared" si="936"/>
        <v>0.14176772311750521</v>
      </c>
      <c r="J1462" s="1">
        <f t="shared" si="936"/>
        <v>0.1572835018561245</v>
      </c>
      <c r="K1462" s="1">
        <f t="shared" si="936"/>
        <v>0.17097566598296041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0.23440176174444094</v>
      </c>
      <c r="J1463" s="1">
        <f t="shared" si="937"/>
        <v>0.26706690586902437</v>
      </c>
      <c r="K1463" s="1">
        <f t="shared" si="937"/>
        <v>0.27569536589341465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0.16910151451049588</v>
      </c>
      <c r="J1464" s="1">
        <f t="shared" si="938"/>
        <v>0.18828676196954136</v>
      </c>
      <c r="K1464" s="1">
        <f t="shared" si="938"/>
        <v>0.19692453970513402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0.11310839137372301</v>
      </c>
      <c r="J1465" s="1">
        <f t="shared" si="939"/>
        <v>0.12964591722981131</v>
      </c>
      <c r="K1465" s="1">
        <f t="shared" si="939"/>
        <v>0.14534053787663515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7.5896650184428704E-2</v>
      </c>
      <c r="J1466" s="1">
        <f t="shared" si="940"/>
        <v>8.4493368674436076E-2</v>
      </c>
      <c r="K1466" s="1">
        <f t="shared" si="940"/>
        <v>9.8453735287482538E-2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0.16253387660900734</v>
      </c>
      <c r="I1467" s="1">
        <f t="shared" si="941"/>
        <v>0.18406130946211166</v>
      </c>
      <c r="J1467" s="1">
        <f t="shared" si="941"/>
        <v>0.18946315369759101</v>
      </c>
      <c r="K1467" s="1">
        <f t="shared" si="941"/>
        <v>0.20995178953534199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0.11649393435744139</v>
      </c>
      <c r="H1468" s="1">
        <f t="shared" si="942"/>
        <v>0.11902480380305201</v>
      </c>
      <c r="I1468" s="1">
        <f t="shared" si="942"/>
        <v>0.13121211012145687</v>
      </c>
      <c r="J1468" s="1">
        <f t="shared" si="942"/>
        <v>0.13645680781693365</v>
      </c>
      <c r="K1468" s="1">
        <f t="shared" si="942"/>
        <v>0.14733220080538759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7.8235828164578913E-2</v>
      </c>
      <c r="H1469" s="1">
        <f t="shared" si="943"/>
        <v>7.9726912720261722E-2</v>
      </c>
      <c r="I1469" s="1">
        <f t="shared" si="943"/>
        <v>8.874603907233955E-2</v>
      </c>
      <c r="J1469" s="1">
        <f t="shared" si="943"/>
        <v>9.4884633594415624E-2</v>
      </c>
      <c r="K1469" s="1">
        <f t="shared" si="943"/>
        <v>0.10276871036854056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5.2751439830497703E-2</v>
      </c>
      <c r="H1470" s="1">
        <f t="shared" si="944"/>
        <v>5.4346128064520945E-2</v>
      </c>
      <c r="I1470" s="1">
        <f t="shared" si="944"/>
        <v>5.7197799043706955E-2</v>
      </c>
      <c r="J1470" s="1">
        <f t="shared" si="944"/>
        <v>6.4917611361271166E-2</v>
      </c>
      <c r="K1470" s="1">
        <f t="shared" si="944"/>
        <v>7.3435402919045031E-2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9.9502495941956575</v>
      </c>
      <c r="G1471" s="1">
        <f t="shared" ref="G1471:K1471" si="945">IFERROR(G1447/G1418,"-")</f>
        <v>7.9797266512003144</v>
      </c>
      <c r="H1471" s="1">
        <f t="shared" si="945"/>
        <v>5.0239422367072955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0.12391916748597505</v>
      </c>
      <c r="G1472" s="1">
        <f t="shared" si="946"/>
        <v>0.12549442025186536</v>
      </c>
      <c r="H1472" s="1">
        <f t="shared" si="946"/>
        <v>0.13333336041188823</v>
      </c>
      <c r="I1472" s="1">
        <f t="shared" si="946"/>
        <v>0.1438824643339697</v>
      </c>
      <c r="J1472" s="1">
        <f t="shared" si="946"/>
        <v>0.15762295102139093</v>
      </c>
      <c r="K1472" s="1">
        <f t="shared" si="946"/>
        <v>0.16429195263057539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8.7465847585616527E-2</v>
      </c>
      <c r="G1473" s="1">
        <f t="shared" si="947"/>
        <v>8.7818850855274688E-2</v>
      </c>
      <c r="H1473" s="1">
        <f t="shared" si="947"/>
        <v>8.9124591174819412E-2</v>
      </c>
      <c r="I1473" s="1">
        <f t="shared" si="947"/>
        <v>9.4560908386504855E-2</v>
      </c>
      <c r="J1473" s="1">
        <f t="shared" si="947"/>
        <v>0.10717688847311946</v>
      </c>
      <c r="K1473" s="1">
        <f t="shared" si="947"/>
        <v>0.1134536207717384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5.7949527986548573E-2</v>
      </c>
      <c r="G1474" s="1">
        <f t="shared" si="948"/>
        <v>5.8190720565169475E-2</v>
      </c>
      <c r="H1474" s="1">
        <f t="shared" si="948"/>
        <v>5.8535869124734276E-2</v>
      </c>
      <c r="I1474" s="1">
        <f t="shared" si="948"/>
        <v>5.9448691911702739E-2</v>
      </c>
      <c r="J1474" s="1">
        <f t="shared" si="948"/>
        <v>7.1718710986675691E-2</v>
      </c>
      <c r="K1474" s="1">
        <f t="shared" si="948"/>
        <v>7.7368998595095759E-2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3.8646481387947504E-2</v>
      </c>
      <c r="G1475" s="1">
        <f t="shared" si="949"/>
        <v>3.8957187477459645E-2</v>
      </c>
      <c r="H1475" s="1">
        <f t="shared" si="949"/>
        <v>3.9688820852920151E-2</v>
      </c>
      <c r="I1475" s="1">
        <f t="shared" si="949"/>
        <v>4.2705339965481939E-2</v>
      </c>
      <c r="J1475" s="1">
        <f t="shared" si="949"/>
        <v>4.903709728851418E-2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9.9502495941956592</v>
      </c>
      <c r="G1476" s="1">
        <f t="shared" ref="G1476:K1476" si="950">IFERROR(G1452/G1428,"-")</f>
        <v>7.9767976048237408</v>
      </c>
      <c r="H1476" s="1">
        <f t="shared" si="950"/>
        <v>5.0166196207658702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0.12023751974847227</v>
      </c>
      <c r="H1477" s="1">
        <f t="shared" si="951"/>
        <v>0.12584568303265442</v>
      </c>
      <c r="I1477" s="1">
        <f t="shared" si="951"/>
        <v>0.13023270881032531</v>
      </c>
      <c r="J1477" s="1">
        <f t="shared" si="951"/>
        <v>0.14927913874555604</v>
      </c>
      <c r="K1477" s="1">
        <f t="shared" si="951"/>
        <v>0.15630590544506773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8.4998076233608902E-2</v>
      </c>
      <c r="H1478" s="1">
        <f t="shared" si="952"/>
        <v>8.8674447568070497E-2</v>
      </c>
      <c r="I1478" s="1">
        <f t="shared" si="952"/>
        <v>9.2319541581378742E-2</v>
      </c>
      <c r="J1478" s="1">
        <f t="shared" si="952"/>
        <v>0.10312916148372796</v>
      </c>
      <c r="K1478" s="1">
        <f t="shared" si="952"/>
        <v>0.10769444624084566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5.6422133461237159E-2</v>
      </c>
      <c r="H1479" s="1">
        <f t="shared" si="953"/>
        <v>5.9328139576852276E-2</v>
      </c>
      <c r="I1479" s="1">
        <f t="shared" si="953"/>
        <v>6.1534939475191938E-2</v>
      </c>
      <c r="J1479" s="1">
        <f t="shared" si="953"/>
        <v>6.9258915126565165E-2</v>
      </c>
      <c r="K1479" s="1">
        <f t="shared" si="953"/>
        <v>7.11055663116123E-2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3.768915775983437E-2</v>
      </c>
      <c r="H1480" s="1">
        <f t="shared" si="954"/>
        <v>3.9239246320117743E-2</v>
      </c>
      <c r="I1480" s="1">
        <f t="shared" si="954"/>
        <v>4.0522709251199045E-2</v>
      </c>
      <c r="J1480" s="1">
        <f t="shared" si="954"/>
        <v>4.6378350763304703E-2</v>
      </c>
      <c r="K1480" s="1">
        <f t="shared" si="954"/>
        <v>5.2016997004497877E-2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2.4066372457721852</v>
      </c>
      <c r="G1495" s="3">
        <f t="shared" ref="G1495:K1495" si="976">SUM(G1496,G1501,G1506)</f>
        <v>1.6745079571216288</v>
      </c>
      <c r="H1495" s="3">
        <f t="shared" si="976"/>
        <v>1.3937968060114132</v>
      </c>
      <c r="I1495" s="3">
        <f t="shared" si="976"/>
        <v>1.0987680945717064</v>
      </c>
      <c r="J1495" s="3">
        <f t="shared" si="976"/>
        <v>0.9530456868852325</v>
      </c>
      <c r="K1495" s="3">
        <f t="shared" si="976"/>
        <v>0.5645050197114948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2.1550000801630917E-3</v>
      </c>
      <c r="G1496" s="1">
        <f t="shared" ref="G1496:K1496" si="978">SUM(G1497:G1500)</f>
        <v>5.0447817578325921E-2</v>
      </c>
      <c r="H1496" s="1">
        <f t="shared" si="978"/>
        <v>5.0541051141829198E-2</v>
      </c>
      <c r="I1496" s="1">
        <f t="shared" si="978"/>
        <v>4.3604698225924513E-2</v>
      </c>
      <c r="J1496" s="1">
        <f t="shared" si="978"/>
        <v>1.3045774504116051E-3</v>
      </c>
      <c r="K1496" s="1">
        <f t="shared" si="978"/>
        <v>7.2665963343457179E-2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1.6524727371363703E-3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4.9670471788593337E-2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4.9698079258831213E-2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4.2735152772361028E-2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6.3785096017655646E-4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7.2258426244021567E-2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3.6003483098044121E-4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4.9266094440863356E-4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5.0009089721514237E-4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4.6537835999964122E-4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1.8856371874854074E-4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1.2768491466748081E-4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8.3968887986825557E-5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1.649906232334743E-4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1.8662617414841131E-4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2.1596563166001361E-4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2.0005828287592172E-4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1.0517365733725486E-4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5.8523624059454641E-5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1.1969422209047536E-4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1.5625481163442987E-4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1.8820146190382705E-4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2.7810448861058628E-4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1.7467852743087894E-4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1.0418794688015883E-4</v>
      </c>
      <c r="J1501" s="1">
        <f t="shared" si="982"/>
        <v>3.761132491581613E-4</v>
      </c>
      <c r="K1501" s="1">
        <f t="shared" si="982"/>
        <v>3.2995057419788089E-4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3.2676279407097059E-5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1.3230441660535991E-4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1.0478493063048533E-4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2.9049443541400462E-5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1.0458690528198496E-4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7.7076162150354916E-5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2.6736997747628999E-5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8.6333106417401382E-5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8.503559615404532E-5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1.5725226184032318E-5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5.2888820853415011E-5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6.3053885262995336E-5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2.4044822456920221</v>
      </c>
      <c r="G1506" s="1">
        <f t="shared" ref="G1506:K1506" si="986">SUM(G1511:G1515)</f>
        <v>1.624060139543303</v>
      </c>
      <c r="H1506" s="1">
        <f t="shared" si="986"/>
        <v>1.343255754869584</v>
      </c>
      <c r="I1506" s="1">
        <f t="shared" si="986"/>
        <v>1.0550592083989017</v>
      </c>
      <c r="J1506" s="1">
        <f t="shared" si="986"/>
        <v>0.95136499618566273</v>
      </c>
      <c r="K1506" s="1">
        <f t="shared" si="986"/>
        <v>0.49150910579383972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2.2728581273306778</v>
      </c>
      <c r="G1507" s="1">
        <f t="shared" ref="G1507:K1507" si="987">G1506-G1508</f>
        <v>1.5351563863670943</v>
      </c>
      <c r="H1507" s="1">
        <f t="shared" si="987"/>
        <v>1.2697221233377942</v>
      </c>
      <c r="I1507" s="1">
        <f t="shared" si="987"/>
        <v>0.99729495601699303</v>
      </c>
      <c r="J1507" s="1">
        <f t="shared" si="987"/>
        <v>0.48781714519033681</v>
      </c>
      <c r="K1507" s="1">
        <f t="shared" si="987"/>
        <v>-1.1217329352592453E-3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0.13162411836134422</v>
      </c>
      <c r="G1508" s="1">
        <f t="shared" ref="G1508" si="990">SUM(G1509:G1510)</f>
        <v>8.8903753176208605E-2</v>
      </c>
      <c r="H1508" s="1">
        <f t="shared" ref="H1508" si="991">SUM(H1509:H1510)</f>
        <v>7.3533631531789753E-2</v>
      </c>
      <c r="I1508" s="1">
        <f t="shared" ref="I1508" si="992">SUM(I1509:I1510)</f>
        <v>5.7764252381908639E-2</v>
      </c>
      <c r="J1508" s="1">
        <f t="shared" ref="J1508" si="993">SUM(J1509:J1510)</f>
        <v>0.46354785099532592</v>
      </c>
      <c r="K1508" s="1">
        <f t="shared" ref="K1508" si="994">SUM(K1509:K1510)</f>
        <v>0.49263083872909896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0.13162411836134422</v>
      </c>
      <c r="G1509" s="1">
        <f>[1]Transport!C$25/SUM([1]Transport!C$21,[1]Transport!C$25)*G1506*(G$34+G$598)/(G$34+G$598+G$37)</f>
        <v>8.8903753176208605E-2</v>
      </c>
      <c r="H1509" s="1">
        <f>[1]Transport!D$25/SUM([1]Transport!D$21,[1]Transport!D$25)*H1506*(H$34+H$598)/(H$34+H$598+H$37)</f>
        <v>7.3533631531789753E-2</v>
      </c>
      <c r="I1509" s="1">
        <f>[1]Transport!E$25/SUM([1]Transport!E$21,[1]Transport!E$25)*I1506*(I$34+I$598)/(I$34+I$598+I$37)</f>
        <v>5.7764252381908639E-2</v>
      </c>
      <c r="J1509" s="1">
        <f>[1]Transport!F$25/SUM([1]Transport!F$21,[1]Transport!F$25)*J1506*(J$34+J$598)/(J$34+J$598+J$37)</f>
        <v>0.40776063088286951</v>
      </c>
      <c r="K1509" s="1">
        <f>[1]Transport!G$25/SUM([1]Transport!G$21,[1]Transport!G$25)*K1506*(K$34+K$598)/(K$34+K$598+K$37)</f>
        <v>0.41636206218754662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5.5787220112456432E-2</v>
      </c>
      <c r="K1510" s="1">
        <f>(K$37+K$717)/([1]Transport!G$21+[1]Transport!G$25)*K1506</f>
        <v>7.6268776541552341E-2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2.0128669308492739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1.3971550699828652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0.95244820329803104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0.45310951892154333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4.4221321208703437E-2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5.6634675199417256E-2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0.23266900838659027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0.49235547296849685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0.94553082528263244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0.49049779886729011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0.11219542941576081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0.16294164572834288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0.14994438358463816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0.10184429632652216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5.2225184106218382E-4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2.6659545751028666E-4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0.16142100565145412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3.5265312424497585E-3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3.9210307821082313E-3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3.7475499522441539E-3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1.4429592800229009E-3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2.6503182535735271E-4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7.3777558566829549E-2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3.8022173902278905E-3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4.2731288182162406E-3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4.0023702300950323E-3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3.868959781945216E-3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4.7967964368195583E-4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1.8340674299510158E-2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0.55400412466962956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0.55431629810382277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0.47669376657727508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7.38007446722223E-3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0.86082191001714403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2.2626476668021304E-3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3.0986844514542919E-3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3.1481331721707477E-3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2.936684519291063E-3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1.2329893869720764E-3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8.4800586061372708E-4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3.4344478238792028E-4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6.7622494658082513E-4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7.6666589040162681E-4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8.907995385868772E-4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8.4084547055280658E-4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4.5582456445796894E-4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2.2034457460049374E-4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4.5198143856260665E-4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5.9236956847085332E-4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7.1716735707266787E-4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1.0751357214253527E-3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6.9204897629571117E-4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1.5158911428886682E-4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6.2810503474837454E-4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5.1028475834715445E-4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7.8459260089816751E-5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2.8782907289814897E-4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2.1650556423814856E-4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4.7074455919279594E-5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1.5450696181619977E-4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1.549456361454698E-4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2.4563450841907069E-5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8.4216213086174094E-5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1.0194619607031115E-4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1.5522527387754117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1.0998940239986852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0.77276710381270686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0.38583690527123105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8.4369134981900101E-2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0.10821988187057263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0.451946925968223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0.97531823356537584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1.9491881117447685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1.0482665849189012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0.12372496661753192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0.17993591788644725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0.16559340045664922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0.11250546662678013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6.1671553009872804E-4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3.2357843716346958E-4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0.11774483673134249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2.5759035192484451E-3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2.8662546659448613E-3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2.7438973294346184E-3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1.072897131910069E-3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2.1032104163402061E-4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4.985899693804987E-2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2.5727279801452613E-3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2.8925562014455149E-3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2.7113884675575542E-3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2.6274101313013267E-3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3.3589802769931626E-4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11.098927012431911</v>
      </c>
      <c r="G1531" s="1">
        <f t="shared" si="1000"/>
        <v>11.153590950929015</v>
      </c>
      <c r="H1531" s="1">
        <f t="shared" si="1000"/>
        <v>11.153676487513795</v>
      </c>
      <c r="I1531" s="1">
        <f t="shared" si="1000"/>
        <v>11.154605416213158</v>
      </c>
      <c r="J1531" s="1">
        <f t="shared" si="1000"/>
        <v>11.570217696590804</v>
      </c>
      <c r="K1531" s="1">
        <f t="shared" si="1000"/>
        <v>11.913100724199147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6.2845243629360077</v>
      </c>
      <c r="G1532" s="1">
        <f t="shared" si="1000"/>
        <v>6.2896896671478659</v>
      </c>
      <c r="H1532" s="1">
        <f t="shared" si="1000"/>
        <v>6.2951219262373419</v>
      </c>
      <c r="I1532" s="1">
        <f t="shared" si="1000"/>
        <v>6.3103160174730233</v>
      </c>
      <c r="J1532" s="1">
        <f t="shared" si="1000"/>
        <v>6.5388474259798102</v>
      </c>
      <c r="K1532" s="1">
        <f t="shared" si="1000"/>
        <v>6.6413942698095392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4.0901432735634851</v>
      </c>
      <c r="G1533" s="1">
        <f t="shared" si="1000"/>
        <v>4.0985659265248993</v>
      </c>
      <c r="H1533" s="1">
        <f t="shared" si="1000"/>
        <v>4.1080298296848152</v>
      </c>
      <c r="I1533" s="1">
        <f t="shared" si="1000"/>
        <v>4.124728234486998</v>
      </c>
      <c r="J1533" s="1">
        <f t="shared" si="1000"/>
        <v>4.2030025373871069</v>
      </c>
      <c r="K1533" s="1">
        <f t="shared" si="1000"/>
        <v>4.3340183844353737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3.7650534829600408</v>
      </c>
      <c r="G1534" s="1">
        <f t="shared" si="1000"/>
        <v>3.7761341413870384</v>
      </c>
      <c r="H1534" s="1">
        <f t="shared" si="1000"/>
        <v>3.7910484949208949</v>
      </c>
      <c r="I1534" s="1">
        <f t="shared" si="1000"/>
        <v>3.8106364839989819</v>
      </c>
      <c r="J1534" s="1">
        <f t="shared" si="1000"/>
        <v>3.8659416350909868</v>
      </c>
      <c r="K1534" s="1">
        <f t="shared" si="1000"/>
        <v>3.9618434301809531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4.6391179485367831</v>
      </c>
      <c r="J1535" s="1">
        <f t="shared" si="1001"/>
        <v>4.7474230329127867</v>
      </c>
      <c r="K1535" s="1">
        <f t="shared" si="1001"/>
        <v>4.8698296145905555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2.7008868509993587</v>
      </c>
      <c r="J1536" s="1">
        <f t="shared" si="1001"/>
        <v>2.7520565038434825</v>
      </c>
      <c r="K1536" s="1">
        <f t="shared" si="1001"/>
        <v>2.8089821573602003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1.7606485351727306</v>
      </c>
      <c r="J1537" s="1">
        <f t="shared" si="1001"/>
        <v>1.7896606322630504</v>
      </c>
      <c r="K1537" s="1">
        <f t="shared" si="1001"/>
        <v>1.8221267698856336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1.5620411785777202</v>
      </c>
      <c r="J1538" s="1">
        <f t="shared" si="1001"/>
        <v>1.5923254050148914</v>
      </c>
      <c r="K1538" s="1">
        <f t="shared" si="1001"/>
        <v>1.6168106952505381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0.77116510534577731</v>
      </c>
      <c r="G1539" s="1">
        <f t="shared" si="1002"/>
        <v>0.78723832996732024</v>
      </c>
      <c r="H1539" s="1">
        <f t="shared" si="1002"/>
        <v>0.81134816689963341</v>
      </c>
      <c r="I1539" s="1">
        <f t="shared" si="1002"/>
        <v>0.85153122845348861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1.907883633411092</v>
      </c>
      <c r="G1540" s="1">
        <f t="shared" si="1002"/>
        <v>1.9108413968918845</v>
      </c>
      <c r="H1540" s="1">
        <f t="shared" si="1002"/>
        <v>1.9424457477262824</v>
      </c>
      <c r="I1540" s="1">
        <f t="shared" si="1002"/>
        <v>1.9809229045124905</v>
      </c>
      <c r="J1540" s="1">
        <f t="shared" si="1002"/>
        <v>2.061474951027777</v>
      </c>
      <c r="K1540" s="1">
        <f t="shared" si="1002"/>
        <v>2.1371483976883696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1.1027629847473224</v>
      </c>
      <c r="G1541" s="1">
        <f t="shared" si="1002"/>
        <v>1.1042966767773863</v>
      </c>
      <c r="H1541" s="1">
        <f t="shared" si="1002"/>
        <v>1.1043654753709249</v>
      </c>
      <c r="I1541" s="1">
        <f t="shared" si="1002"/>
        <v>1.1046810738038513</v>
      </c>
      <c r="J1541" s="1">
        <f t="shared" si="1002"/>
        <v>1.1808776563514241</v>
      </c>
      <c r="K1541" s="1">
        <f t="shared" si="1002"/>
        <v>1.2137432504864949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0.72942698043637055</v>
      </c>
      <c r="G1542" s="1">
        <f t="shared" si="1002"/>
        <v>0.73043547388482932</v>
      </c>
      <c r="H1542" s="1">
        <f t="shared" si="1002"/>
        <v>0.73099519621821341</v>
      </c>
      <c r="I1542" s="1">
        <f t="shared" si="1002"/>
        <v>0.7321843242653735</v>
      </c>
      <c r="J1542" s="1">
        <f t="shared" si="1002"/>
        <v>0.74353943785097054</v>
      </c>
      <c r="K1542" s="1">
        <f t="shared" si="1002"/>
        <v>0.79356900383731865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0.6758016652568728</v>
      </c>
      <c r="G1543" s="1">
        <f t="shared" si="1002"/>
        <v>0.67663884415379572</v>
      </c>
      <c r="H1543" s="1">
        <f t="shared" si="1002"/>
        <v>0.67691762277669254</v>
      </c>
      <c r="I1543" s="1">
        <f t="shared" si="1002"/>
        <v>0.67744569134804278</v>
      </c>
      <c r="J1543" s="1">
        <f t="shared" si="1002"/>
        <v>0.67909988197921534</v>
      </c>
      <c r="K1543" s="1">
        <f t="shared" si="1002"/>
        <v>0.70025491413604424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16.699947098333912</v>
      </c>
      <c r="G1544" s="3">
        <f t="shared" ref="G1544:K1544" si="1003">G1545+G1548+G1550+G1557+G1565</f>
        <v>15.584707562981837</v>
      </c>
      <c r="H1544" s="3">
        <f t="shared" si="1003"/>
        <v>14.27539088065908</v>
      </c>
      <c r="I1544" s="3">
        <f t="shared" si="1003"/>
        <v>11.885084038125713</v>
      </c>
      <c r="J1544" s="3">
        <f t="shared" si="1003"/>
        <v>9.4169724098628773</v>
      </c>
      <c r="K1544" s="3">
        <f t="shared" si="1003"/>
        <v>8.7331426604159024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7.5705444359283863E-2</v>
      </c>
      <c r="G1545" s="1">
        <f t="shared" ref="G1545:K1545" si="1006">SUM(G1546:G1547)</f>
        <v>0.11357970643062019</v>
      </c>
      <c r="H1545" s="1">
        <f t="shared" si="1006"/>
        <v>0.31733382509167773</v>
      </c>
      <c r="I1545" s="1">
        <f t="shared" si="1006"/>
        <v>1.2491863014934823</v>
      </c>
      <c r="J1545" s="1">
        <f t="shared" si="1006"/>
        <v>3.1228978157065024</v>
      </c>
      <c r="K1545" s="1">
        <f t="shared" si="1006"/>
        <v>6.3628499419553455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4.0463154094997414E-2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3.4838016323070431E-2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2.6361746557011446E-2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1.3181161694074225E-2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3.5242290264286456E-2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7.8741690107549764E-2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0.29097207853466628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1.2360051397994081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3.1228978157065024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6.3628499419553455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8.8283576410557056E-5</v>
      </c>
      <c r="H1548" s="1">
        <f t="shared" si="1008"/>
        <v>1.6178249007950477E-4</v>
      </c>
      <c r="I1548" s="1">
        <f t="shared" si="1008"/>
        <v>2.8345693863453226E-4</v>
      </c>
      <c r="J1548" s="1">
        <f t="shared" si="1008"/>
        <v>4.9922408842411443E-4</v>
      </c>
      <c r="K1548" s="1">
        <f t="shared" si="1008"/>
        <v>1.7151612451405077E-2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8.8283576410557056E-5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1.6178249007950477E-4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2.8345693863453226E-4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4.9922408842411443E-4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1.7151612451405077E-2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1.2047482149618047</v>
      </c>
      <c r="G1550" s="1">
        <f t="shared" ref="G1550:K1550" si="1009">SUM(G1555:G1556)</f>
        <v>2.3210748135243588</v>
      </c>
      <c r="H1550" s="1">
        <f t="shared" si="1009"/>
        <v>1.4706660906322488</v>
      </c>
      <c r="I1550" s="1">
        <f t="shared" si="1009"/>
        <v>1.6464596056080556</v>
      </c>
      <c r="J1550" s="1">
        <f t="shared" si="1009"/>
        <v>0.1499319003608344</v>
      </c>
      <c r="K1550" s="1">
        <f t="shared" si="1009"/>
        <v>4.5895176355636724E-3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1.1387989146806907</v>
      </c>
      <c r="G1551" s="1">
        <f t="shared" ref="G1551:K1551" si="1010">G1550-G1552</f>
        <v>2.1940153178192849</v>
      </c>
      <c r="H1551" s="1">
        <f t="shared" si="1010"/>
        <v>1.390157655791894</v>
      </c>
      <c r="I1551" s="1">
        <f t="shared" si="1010"/>
        <v>1.5563163156032322</v>
      </c>
      <c r="J1551" s="1">
        <f t="shared" si="1010"/>
        <v>7.6878329453179531E-2</v>
      </c>
      <c r="K1551" s="1">
        <f t="shared" si="1010"/>
        <v>-1.0474298498397774E-5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6.5949300281114107E-2</v>
      </c>
      <c r="G1552" s="1">
        <f t="shared" ref="G1552:K1552" si="1011">SUM(G1553:G1554)</f>
        <v>0.12705949570507388</v>
      </c>
      <c r="H1552" s="1">
        <f t="shared" si="1011"/>
        <v>8.0508434840354789E-2</v>
      </c>
      <c r="I1552" s="1">
        <f t="shared" si="1011"/>
        <v>9.0143290004823295E-2</v>
      </c>
      <c r="J1552" s="1">
        <f t="shared" si="1011"/>
        <v>7.3053570907654866E-2</v>
      </c>
      <c r="K1552" s="1">
        <f t="shared" si="1011"/>
        <v>4.5999919340620702E-3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6.5949300281114107E-2</v>
      </c>
      <c r="G1553" s="1">
        <f>[1]Transport!C$25/SUM([1]Transport!C$21,[1]Transport!C$25)*G1550*(G$34+G$598)/(G$34+G$598+G$37)</f>
        <v>0.12705949570507388</v>
      </c>
      <c r="H1553" s="1">
        <f>[1]Transport!D$25/SUM([1]Transport!D$21,[1]Transport!D$25)*H1550*(H$34+H$598)/(H$34+H$598+H$37)</f>
        <v>8.0508434840354789E-2</v>
      </c>
      <c r="I1553" s="1">
        <f>[1]Transport!E$25/SUM([1]Transport!E$21,[1]Transport!E$25)*I1550*(I$34+I$598)/(I$34+I$598+I$37)</f>
        <v>9.0143290004823295E-2</v>
      </c>
      <c r="J1553" s="1">
        <f>[1]Transport!F$25/SUM([1]Transport!F$21,[1]Transport!F$25)*J1550*(J$34+J$598)/(J$34+J$598+J$37)</f>
        <v>6.4261694014092527E-2</v>
      </c>
      <c r="K1553" s="1">
        <f>[1]Transport!G$25/SUM([1]Transport!G$21,[1]Transport!G$25)*K1550*(K$34+K$598)/(K$34+K$598+K$37)</f>
        <v>3.8878242634042244E-3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8.7918768935623427E-3</v>
      </c>
      <c r="K1554" s="1">
        <f>(K$37+K$717)/([1]Transport!G$21+[1]Transport!G$25)*K1550</f>
        <v>7.1216767065784543E-4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0.83307850763013991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1.7439828859671398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0.54360406761987179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0.27109054611912292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0.37166970733166482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0.57709192755721905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0.92706202301237695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1.3753690594889327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0.1499319003608344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4.5895176355636724E-3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15.394251162668137</v>
      </c>
      <c r="G1557" s="1">
        <f t="shared" ref="G1557:K1557" si="1012">SUM(G1562:G1564)</f>
        <v>13.121222013693611</v>
      </c>
      <c r="H1557" s="1">
        <f t="shared" si="1012"/>
        <v>12.433867180423878</v>
      </c>
      <c r="I1557" s="1">
        <f t="shared" si="1012"/>
        <v>8.9133853289238356</v>
      </c>
      <c r="J1557" s="1">
        <f t="shared" si="1012"/>
        <v>6.0474392642160977</v>
      </c>
      <c r="K1557" s="1">
        <f t="shared" si="1012"/>
        <v>2.2432644670103974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15.011801370719841</v>
      </c>
      <c r="G1558" s="1">
        <f t="shared" ref="G1558:K1558" si="1013">G1557-G1559</f>
        <v>12.772261700540328</v>
      </c>
      <c r="H1558" s="1">
        <f t="shared" si="1013"/>
        <v>12.027031393436397</v>
      </c>
      <c r="I1558" s="1">
        <f t="shared" si="1013"/>
        <v>8.5016060844644734</v>
      </c>
      <c r="J1558" s="1">
        <f t="shared" si="1013"/>
        <v>5.1366364382390666</v>
      </c>
      <c r="K1558" s="1">
        <f t="shared" si="1013"/>
        <v>-0.23767836854329349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0.38244979194829676</v>
      </c>
      <c r="G1559" s="1">
        <f t="shared" ref="G1559:K1559" si="1014">SUM(G1560:G1561)</f>
        <v>0.34896031315328341</v>
      </c>
      <c r="H1559" s="1">
        <f t="shared" si="1014"/>
        <v>0.4068357869874813</v>
      </c>
      <c r="I1559" s="1">
        <f t="shared" si="1014"/>
        <v>0.41177924445936176</v>
      </c>
      <c r="J1559" s="1">
        <f t="shared" si="1014"/>
        <v>0.91080282597703122</v>
      </c>
      <c r="K1559" s="1">
        <f t="shared" si="1014"/>
        <v>2.4809428355536909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0.38244979194829676</v>
      </c>
      <c r="G1560" s="1">
        <f>[1]Transport!C$26/SUM([1]Transport!C$22,[1]Transport!C$26)*G1557*(G$33+G$580)/(G$33+G$580+G$36)</f>
        <v>0.34896031315328341</v>
      </c>
      <c r="H1560" s="1">
        <f>[1]Transport!D$26/SUM([1]Transport!D$22,[1]Transport!D$26)*H1557*(H$33+H$580)/(H$33+H$580+H$36)</f>
        <v>0.4068357869874813</v>
      </c>
      <c r="I1560" s="1">
        <f>[1]Transport!E$26/SUM([1]Transport!E$22,[1]Transport!E$26)*I1557*(I$33+I$580)/(I$33+I$580+I$36)</f>
        <v>0.41177924445936176</v>
      </c>
      <c r="J1560" s="1">
        <f>[1]Transport!F$26/SUM([1]Transport!F$22,[1]Transport!F$26)*J1557*(J$33+J$580)/(J$33+J$580+J$36)</f>
        <v>0.42646289878751631</v>
      </c>
      <c r="K1560" s="1">
        <f>[1]Transport!G$26/SUM([1]Transport!G$22,[1]Transport!G$26)*K1557*(K$33+K$580)/(K$33+K$580+K$36)</f>
        <v>0.24549919968797151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0.48433992718951491</v>
      </c>
      <c r="K1561" s="1">
        <f>(K$36+K$716)/([1]Transport!G$22+[1]Transport!G$26)*K1557</f>
        <v>2.2354436358657193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10.948920395770692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7.4389690356831117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5.5562021267388042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2.725583398611922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4.4453307668974462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5.2485807410086966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6.2216199431517047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3.5144681666282223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2.2620778147356712E-3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9.9443046438260456E-4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0.43367223700180274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0.65604511053336978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2.6733337636836918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6.0451771864013617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2.2422700365460146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2.524227634468542E-2</v>
      </c>
      <c r="G1565" s="1">
        <f t="shared" ref="G1565:K1565" si="1015">G1570</f>
        <v>2.8742745756836871E-2</v>
      </c>
      <c r="H1565" s="1">
        <f t="shared" si="1015"/>
        <v>5.3362002021196057E-2</v>
      </c>
      <c r="I1565" s="1">
        <f t="shared" si="1015"/>
        <v>7.5769345161704679E-2</v>
      </c>
      <c r="J1565" s="1">
        <f t="shared" si="1015"/>
        <v>9.6204205491017464E-2</v>
      </c>
      <c r="K1565" s="1">
        <f t="shared" si="1015"/>
        <v>0.10528712136319027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2.3335664495327497E-2</v>
      </c>
      <c r="G1566" s="1">
        <f t="shared" ref="G1566:K1566" si="1016">G1565-G1567</f>
        <v>2.4500341487045701E-2</v>
      </c>
      <c r="H1566" s="1">
        <f t="shared" si="1016"/>
        <v>5.3342301078505641E-2</v>
      </c>
      <c r="I1566" s="1">
        <f t="shared" si="1016"/>
        <v>7.5766036140953535E-2</v>
      </c>
      <c r="J1566" s="1">
        <f t="shared" si="1016"/>
        <v>-0.14393004320888408</v>
      </c>
      <c r="K1566" s="1">
        <f t="shared" si="1016"/>
        <v>-0.12380393832433348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1.9066118493579226E-3</v>
      </c>
      <c r="G1567" s="1">
        <f t="shared" ref="G1567:K1567" si="1017">SUM(G1568:G1569)</f>
        <v>4.2424042697911694E-3</v>
      </c>
      <c r="H1567" s="1">
        <f t="shared" si="1017"/>
        <v>1.9700942690415272E-5</v>
      </c>
      <c r="I1567" s="1">
        <f t="shared" si="1017"/>
        <v>3.3090207511457409E-6</v>
      </c>
      <c r="J1567" s="1">
        <f t="shared" si="1017"/>
        <v>0.24013424869990155</v>
      </c>
      <c r="K1567" s="1">
        <f t="shared" si="1017"/>
        <v>0.22909105968752375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1.9066118493579226E-3</v>
      </c>
      <c r="G1568" s="1">
        <f>[1]Transport!C$27/SUM([1]Transport!C$24,[1]Transport!C$27)*G1565*(G$45+G$612)/(G$45+G$612+G$47)</f>
        <v>4.2424042697911694E-3</v>
      </c>
      <c r="H1568" s="1">
        <f>[1]Transport!D$27/SUM([1]Transport!D$24,[1]Transport!D$27)*H1565*(H$45+H$612)/(H$45+H$612+H$47)</f>
        <v>1.9700942690415272E-5</v>
      </c>
      <c r="I1568" s="1">
        <f>[1]Transport!E$27/SUM([1]Transport!E$24,[1]Transport!E$27)*I1565*(I$45+I$612)/(I$45+I$612+I$47)</f>
        <v>3.3090207511457409E-6</v>
      </c>
      <c r="J1568" s="1">
        <f>[1]Transport!F$27/SUM([1]Transport!F$24,[1]Transport!F$27)*J1565*(J$45+J$612)/(J$45+J$612+J$47)</f>
        <v>1.5277707567811413E-5</v>
      </c>
      <c r="K1568" s="1">
        <f>[1]Transport!G$27/SUM([1]Transport!G$24,[1]Transport!G$27)*K1565*(K$45+K$612)/(K$45+K$612+K$47)</f>
        <v>1.7037043788713981E-5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0.24011897099233373</v>
      </c>
      <c r="K1569" s="1">
        <f>(K$47+K$714)/([1]Transport!G$24+[1]Transport!G$27)*K1565</f>
        <v>0.22907402264373503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2.524227634468542E-2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2.8742745756836871E-2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5.3362002021196057E-2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7.5769345161704679E-2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9.6204205491017464E-2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0.10528712136319027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4.7787665574404175</v>
      </c>
      <c r="G1571" s="3">
        <f t="shared" ref="G1571:K1571" si="1018">SUM(G1572:G1580)</f>
        <v>4.7670618115275269</v>
      </c>
      <c r="H1571" s="3">
        <f t="shared" si="1018"/>
        <v>4.7077429090765541</v>
      </c>
      <c r="I1571" s="3">
        <f t="shared" si="1018"/>
        <v>4.6367761948674175</v>
      </c>
      <c r="J1571" s="3">
        <f t="shared" si="1018"/>
        <v>4.9977892276618947</v>
      </c>
      <c r="K1571" s="3">
        <f t="shared" si="1018"/>
        <v>5.4146135513020361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2.7888130521922461E-2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2.4234941728872077E-2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1.8592460015373451E-2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9.2964334219375125E-3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2.4012601254079724E-2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5.3651246625733021E-2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0.19825602835477873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0.84216145850409696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2.1278100669237259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4.3353759744311988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4.1060994352628289E-5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7.7204952239178895E-5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1.4257862632897054E-4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2.821599712553899E-4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1.0367404609440521E-2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0.23124864476556861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0.48861227901514309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0.15441126111837655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7.7003531792544405E-2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0.1305414071563169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0.20269177389440815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0.32561163478739863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0.48307034133596394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5.2660523213581022E-2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1.6119744991231662E-3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2.8361715099911411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1.9931784890909965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1.5628968873434119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0.76667581789104589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1.5208121723593397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1.7956156464162971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2.1285064796072577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1.2023505667966223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7.7388965093255725E-4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3.4020909446374678E-4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0.19982211264094657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0.30228432624797347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1.2317855626331626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2.7854217392997462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1.0331653668027037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8.092091392048955E-3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9.2142611207773114E-3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1.710662664974491E-2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2.4289903865714908E-2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3.0840848602653039E-2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3.3752621865106462E-2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0.68922285337539613</v>
      </c>
      <c r="G1582" s="1">
        <f t="shared" ref="G1582:K1582" si="1019">IFERROR(G1572/G1546,"-")</f>
        <v>0.6956464313045061</v>
      </c>
      <c r="H1582" s="1">
        <f t="shared" si="1019"/>
        <v>0.70528179819817005</v>
      </c>
      <c r="I1582" s="1">
        <f t="shared" si="1019"/>
        <v>0.7052817981981705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0.68135756995377272</v>
      </c>
      <c r="G1583" s="1">
        <f t="shared" ref="G1583:K1583" si="1020">IFERROR(G1573/G1547,"-")</f>
        <v>0.68135756995377128</v>
      </c>
      <c r="H1583" s="1">
        <f t="shared" si="1020"/>
        <v>0.68135756995377339</v>
      </c>
      <c r="I1583" s="1">
        <f t="shared" si="1020"/>
        <v>0.68135756995377206</v>
      </c>
      <c r="J1583" s="1">
        <f t="shared" si="1020"/>
        <v>0.68135756995377228</v>
      </c>
      <c r="K1583" s="1">
        <f t="shared" si="1020"/>
        <v>0.68135756995377283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0.47721451314810437</v>
      </c>
      <c r="I1584" s="1">
        <f t="shared" si="1021"/>
        <v>0.50299924572599908</v>
      </c>
      <c r="J1584" s="1">
        <f t="shared" si="1021"/>
        <v>0.56519702834467733</v>
      </c>
      <c r="K1584" s="1">
        <f t="shared" si="1021"/>
        <v>0.60445655700384093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0.28017034051580109</v>
      </c>
      <c r="H1585" s="1">
        <f t="shared" si="1022"/>
        <v>0.28405096708428668</v>
      </c>
      <c r="I1585" s="1">
        <f t="shared" si="1022"/>
        <v>0.28405096708428712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0.35122961215622128</v>
      </c>
      <c r="G1586" s="1">
        <f t="shared" ref="G1586:K1586" si="1023">IFERROR(G1576/G1556,"-")</f>
        <v>0.35122961215622123</v>
      </c>
      <c r="H1586" s="1">
        <f t="shared" si="1023"/>
        <v>0.35122961215622084</v>
      </c>
      <c r="I1586" s="1">
        <f t="shared" si="1023"/>
        <v>0.35122961215622073</v>
      </c>
      <c r="J1586" s="1">
        <f t="shared" si="1023"/>
        <v>0.35122961215622089</v>
      </c>
      <c r="K1586" s="1">
        <f t="shared" si="1023"/>
        <v>0.35122961215622123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0.25903663625928697</v>
      </c>
      <c r="G1587" s="1">
        <f t="shared" ref="G1587:K1587" si="1024">IFERROR(G1577/G1562,"-")</f>
        <v>0.26793746277611241</v>
      </c>
      <c r="H1587" s="1">
        <f t="shared" si="1024"/>
        <v>0.28128870255135041</v>
      </c>
      <c r="I1587" s="1">
        <f t="shared" si="1024"/>
        <v>0.28128870255134975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0.34211451343153221</v>
      </c>
      <c r="G1588" s="1">
        <f t="shared" ref="G1588:K1588" si="1025">IFERROR(G1578/G1563,"-")</f>
        <v>0.34211451343153149</v>
      </c>
      <c r="H1588" s="1">
        <f t="shared" si="1025"/>
        <v>0.34211451343153143</v>
      </c>
      <c r="I1588" s="1">
        <f t="shared" si="1025"/>
        <v>0.34211451343153193</v>
      </c>
      <c r="J1588" s="1">
        <f t="shared" si="1025"/>
        <v>0.34211451343153193</v>
      </c>
      <c r="K1588" s="1">
        <f t="shared" si="1025"/>
        <v>0.3421145134315316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0.46076759264650813</v>
      </c>
      <c r="H1589" s="1">
        <f t="shared" si="1026"/>
        <v>0.46076759264650863</v>
      </c>
      <c r="I1589" s="1">
        <f t="shared" si="1026"/>
        <v>0.46076759264650774</v>
      </c>
      <c r="J1589" s="1">
        <f t="shared" si="1026"/>
        <v>0.46076759264650802</v>
      </c>
      <c r="K1589" s="1">
        <f t="shared" si="1026"/>
        <v>0.46076759264650752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0.32057692743517907</v>
      </c>
      <c r="G1590" s="1">
        <f t="shared" ref="G1590:K1590" si="1027">IFERROR(G1580/G1570,"-")</f>
        <v>0.32057692743517963</v>
      </c>
      <c r="H1590" s="1">
        <f t="shared" si="1027"/>
        <v>0.32057692743518024</v>
      </c>
      <c r="I1590" s="1">
        <f t="shared" si="1027"/>
        <v>0.32057692743518001</v>
      </c>
      <c r="J1590" s="1">
        <f t="shared" si="1027"/>
        <v>0.3205769274351799</v>
      </c>
      <c r="K1590" s="1">
        <f t="shared" si="1027"/>
        <v>0.32057692743518024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24.512102019814524</v>
      </c>
      <c r="G1591" s="3">
        <f t="shared" ref="G1591" si="1028">G1592+G1595+G1597+G1604+G1612</f>
        <v>21.384421223116977</v>
      </c>
      <c r="H1591" s="3">
        <f t="shared" ref="H1591" si="1029">H1592+H1595+H1597+H1604+H1612</f>
        <v>19.186272369896418</v>
      </c>
      <c r="I1591" s="3">
        <f t="shared" ref="I1591" si="1030">I1592+I1595+I1597+I1604+I1612</f>
        <v>16.320580546686251</v>
      </c>
      <c r="J1591" s="3">
        <f t="shared" ref="J1591" si="1031">J1592+J1595+J1597+J1604+J1612</f>
        <v>14.270397785137842</v>
      </c>
      <c r="K1591" s="3">
        <f t="shared" ref="K1591" si="1032">K1592+K1595+K1597+K1604+K1612</f>
        <v>11.706780591407657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9.9535885911490544E-3</v>
      </c>
      <c r="G1592" s="1">
        <f t="shared" ref="G1592" si="1035">SUM(G1593:G1594)</f>
        <v>2.9619983823170212E-2</v>
      </c>
      <c r="H1592" s="1">
        <f t="shared" ref="H1592" si="1036">SUM(H1593:H1594)</f>
        <v>8.1490303686374471E-2</v>
      </c>
      <c r="I1592" s="1">
        <f t="shared" ref="I1592" si="1037">SUM(I1593:I1594)</f>
        <v>0.28346776179409067</v>
      </c>
      <c r="J1592" s="1">
        <f t="shared" ref="J1592" si="1038">SUM(J1593:J1594)</f>
        <v>1.1696007505390027</v>
      </c>
      <c r="K1592" s="1">
        <f t="shared" ref="K1592" si="1039">SUM(K1593:K1594)</f>
        <v>4.0500831743847714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9.9535885911490544E-3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2.9619983823170212E-2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8.1490303686374471E-2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0.28346776179409067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1.1696007505390027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4.0500831743847714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4.1644925961404761E-3</v>
      </c>
      <c r="G1595" s="1">
        <f t="shared" ref="G1595" si="1041">G1596</f>
        <v>1.269021616884769E-2</v>
      </c>
      <c r="H1595" s="1">
        <f t="shared" ref="H1595" si="1042">H1596</f>
        <v>1.2508604242732152E-2</v>
      </c>
      <c r="I1595" s="1">
        <f t="shared" ref="I1595" si="1043">I1596</f>
        <v>4.6082431054945965E-2</v>
      </c>
      <c r="J1595" s="1">
        <f t="shared" ref="J1595" si="1044">J1596</f>
        <v>1.3293247030043975</v>
      </c>
      <c r="K1595" s="1">
        <f t="shared" ref="K1595" si="1045">K1596</f>
        <v>2.9720355120751512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4.1644925961404761E-3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1.269021616884769E-2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1.2508604242732152E-2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4.6082431054945965E-2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1.3293247030043975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2.9720355120751512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24.435603634081517</v>
      </c>
      <c r="G1604" s="1">
        <f t="shared" ref="G1604:K1604" si="1049">SUM(G1609:G1611)</f>
        <v>21.198856928102217</v>
      </c>
      <c r="H1604" s="1">
        <f t="shared" si="1049"/>
        <v>18.845661025425827</v>
      </c>
      <c r="I1604" s="1">
        <f t="shared" si="1049"/>
        <v>15.574217810319197</v>
      </c>
      <c r="J1604" s="1">
        <f t="shared" si="1049"/>
        <v>10.786856461424746</v>
      </c>
      <c r="K1604" s="1">
        <f t="shared" si="1049"/>
        <v>2.6622273664358529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23.828533408499606</v>
      </c>
      <c r="G1605" s="1">
        <f t="shared" ref="G1605:K1605" si="1050">G1604-G1606</f>
        <v>20.635071044104375</v>
      </c>
      <c r="H1605" s="1">
        <f t="shared" si="1050"/>
        <v>18.229031522848413</v>
      </c>
      <c r="I1605" s="1">
        <f t="shared" si="1050"/>
        <v>14.85472242149446</v>
      </c>
      <c r="J1605" s="1">
        <f t="shared" si="1050"/>
        <v>9.1622515800481015</v>
      </c>
      <c r="K1605" s="1">
        <f t="shared" si="1050"/>
        <v>-0.28206832785483105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0.60707022558190959</v>
      </c>
      <c r="G1606" s="1">
        <f t="shared" ref="G1606:K1606" si="1051">SUM(G1607:G1608)</f>
        <v>0.56378588399784224</v>
      </c>
      <c r="H1606" s="1">
        <f t="shared" si="1051"/>
        <v>0.61662950257741478</v>
      </c>
      <c r="I1606" s="1">
        <f t="shared" si="1051"/>
        <v>0.71949538882473851</v>
      </c>
      <c r="J1606" s="1">
        <f t="shared" si="1051"/>
        <v>1.6246048813766447</v>
      </c>
      <c r="K1606" s="1">
        <f t="shared" si="1051"/>
        <v>2.9442956942906839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0.60707022558190959</v>
      </c>
      <c r="G1607" s="1">
        <f>[1]Transport!C$26/SUM([1]Transport!C$22,[1]Transport!C$26)*G1604*(G$33+G$580)/(G$33+G$580+G$36)</f>
        <v>0.56378588399784224</v>
      </c>
      <c r="H1607" s="1">
        <f>[1]Transport!D$26/SUM([1]Transport!D$22,[1]Transport!D$26)*H1604*(H$33+H$580)/(H$33+H$580+H$36)</f>
        <v>0.61662950257741478</v>
      </c>
      <c r="I1607" s="1">
        <f>[1]Transport!E$26/SUM([1]Transport!E$22,[1]Transport!E$26)*I1604*(I$33+I$580)/(I$33+I$580+I$36)</f>
        <v>0.71949538882473851</v>
      </c>
      <c r="J1607" s="1">
        <f>[1]Transport!F$26/SUM([1]Transport!F$22,[1]Transport!F$26)*J1604*(J$33+J$580)/(J$33+J$580+J$36)</f>
        <v>0.76068462606384679</v>
      </c>
      <c r="K1607" s="1">
        <f>[1]Transport!G$26/SUM([1]Transport!G$22,[1]Transport!G$26)*K1604*(K$33+K$580)/(K$33+K$580+K$36)</f>
        <v>0.29134981517290209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0.86392025531279792</v>
      </c>
      <c r="K1608" s="1">
        <f>(K$36+K$716)/([1]Transport!G$22+[1]Transport!G$26)*K1604</f>
        <v>2.652945879117782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19.238873398740463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15.924192555626336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11.444062161227583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4.8679918181994219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5.1967302353410538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2.6910563850636739E-3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3.8078861747271875E-3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2.8478221428064319E-3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8.1001341903734882E-4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2.8778346158627355E-4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5.2719733160908167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7.3977909780235178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10.703378169976968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10.786046448005708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2.6619395829742665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6.23803045457203E-2</v>
      </c>
      <c r="G1612" s="1">
        <f t="shared" ref="G1612:K1612" si="1052">G1617</f>
        <v>0.1432540950227445</v>
      </c>
      <c r="H1612" s="1">
        <f t="shared" si="1052"/>
        <v>0.24661243654148773</v>
      </c>
      <c r="I1612" s="1">
        <f t="shared" si="1052"/>
        <v>0.41681254351801761</v>
      </c>
      <c r="J1612" s="1">
        <f t="shared" si="1052"/>
        <v>0.98461587016969521</v>
      </c>
      <c r="K1612" s="1">
        <f t="shared" si="1052"/>
        <v>2.0224345385118805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5.7668565153069722E-2</v>
      </c>
      <c r="G1613" s="1">
        <f t="shared" ref="G1613:K1613" si="1053">G1612-G1614</f>
        <v>0.12210991521713212</v>
      </c>
      <c r="H1613" s="1">
        <f t="shared" si="1053"/>
        <v>0.24652138865544482</v>
      </c>
      <c r="I1613" s="1">
        <f t="shared" si="1053"/>
        <v>0.41679434036009277</v>
      </c>
      <c r="J1613" s="1">
        <f t="shared" si="1053"/>
        <v>-1.4730728663510368</v>
      </c>
      <c r="K1613" s="1">
        <f t="shared" si="1053"/>
        <v>-2.3781195423438048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4.7117393926505808E-3</v>
      </c>
      <c r="G1614" s="1">
        <f t="shared" ref="G1614:K1614" si="1054">SUM(G1615:G1616)</f>
        <v>2.1144179805612381E-2</v>
      </c>
      <c r="H1614" s="1">
        <f t="shared" si="1054"/>
        <v>9.1047886042912459E-5</v>
      </c>
      <c r="I1614" s="1">
        <f t="shared" si="1054"/>
        <v>1.8203157924823313E-5</v>
      </c>
      <c r="J1614" s="1">
        <f t="shared" si="1054"/>
        <v>2.4576887365207321</v>
      </c>
      <c r="K1614" s="1">
        <f t="shared" si="1054"/>
        <v>4.4005540808556853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4.7117393926505808E-3</v>
      </c>
      <c r="G1615" s="1">
        <f>[1]Transport!C$27/SUM([1]Transport!C$24,[1]Transport!C$27)*G1612*(G$45+G$612)/(G$45+G$612+G$47)</f>
        <v>2.1144179805612381E-2</v>
      </c>
      <c r="H1615" s="1">
        <f>[1]Transport!D$27/SUM([1]Transport!D$24,[1]Transport!D$27)*H1612*(H$45+H$612)/(H$45+H$612+H$47)</f>
        <v>9.1047886042912459E-5</v>
      </c>
      <c r="I1615" s="1">
        <f>[1]Transport!E$27/SUM([1]Transport!E$24,[1]Transport!E$27)*I1612*(I$45+I$612)/(I$45+I$612+I$47)</f>
        <v>1.8203157924823313E-5</v>
      </c>
      <c r="J1615" s="1">
        <f>[1]Transport!F$27/SUM([1]Transport!F$24,[1]Transport!F$27)*J1612*(J$45+J$612)/(J$45+J$612+J$47)</f>
        <v>1.5636191010883927E-4</v>
      </c>
      <c r="K1615" s="1">
        <f>[1]Transport!G$27/SUM([1]Transport!G$24,[1]Transport!G$27)*K1612*(K$45+K$612)/(K$45+K$612+K$47)</f>
        <v>3.272604032318128E-4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2.457532374610623</v>
      </c>
      <c r="K1616" s="1">
        <f>(K$47+K$714)/([1]Transport!G$24+[1]Transport!G$27)*K1612</f>
        <v>4.4002268204524535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6.23803045457203E-2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0.1432540950227445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0.24661243654148773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0.41681254351801761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0.98461587016969521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2.0224345385118805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2.2034067311981831</v>
      </c>
      <c r="G1618" s="3">
        <f t="shared" ref="G1618" si="1055">SUM(G1619:G1627)</f>
        <v>2.224848813210341</v>
      </c>
      <c r="H1618" s="3">
        <f t="shared" ref="H1618" si="1056">SUM(H1619:H1627)</f>
        <v>2.2570094352794623</v>
      </c>
      <c r="I1618" s="3">
        <f t="shared" ref="I1618" si="1057">SUM(I1619:I1627)</f>
        <v>2.3106058837259247</v>
      </c>
      <c r="J1618" s="3">
        <f t="shared" ref="J1618" si="1058">SUM(J1619:J1627)</f>
        <v>2.5121535045396808</v>
      </c>
      <c r="K1618" s="3">
        <f t="shared" ref="K1618" si="1059">SUM(K1619:K1627)</f>
        <v>2.7162831215751546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2.674805607521806E-3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8.0242563745914555E-3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2.2605490593246437E-2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8.2358486111129933E-2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0.36608334547032073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1.3716555210647039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7.2653209462642985E-4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2.2248014519315393E-3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2.1935298688150725E-3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8.555406842306712E-3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0.26548434341125715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0.64864696825705126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1.5766961253122378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1.3375718317867193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0.99632043778352797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0.42380753189781811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0.61687014523667061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3.1943785186404908E-4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4.5200947350974347E-4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3.3804649833356609E-4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9.6151440004934094E-5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3.4160908437800738E-5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0.86179288231947171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1.2092936036473005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1.749647536247295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1.7631610594249119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0.43513888410055995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6.4391229471263984E-3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1.491560342576302E-2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2.6144363913062626E-2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4.589887612904138E-2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0.1173286047931857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0.2608075872444014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0.26872776416540872</v>
      </c>
      <c r="G1630" s="1">
        <f t="shared" ref="G1630:K1630" si="1062">IFERROR(G1620/G1594,"-")</f>
        <v>0.2709068452736455</v>
      </c>
      <c r="H1630" s="1">
        <f t="shared" si="1062"/>
        <v>0.27740098601480817</v>
      </c>
      <c r="I1630" s="1">
        <f t="shared" si="1062"/>
        <v>0.29053916251314199</v>
      </c>
      <c r="J1630" s="1">
        <f t="shared" si="1062"/>
        <v>0.31299855553411166</v>
      </c>
      <c r="K1630" s="1">
        <f t="shared" si="1062"/>
        <v>0.3386734202744035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0.17445873125089897</v>
      </c>
      <c r="G1631" s="1">
        <f t="shared" ref="G1631:K1631" si="1063">IFERROR(G1621/G1596,"-")</f>
        <v>0.17531627691205501</v>
      </c>
      <c r="H1631" s="1">
        <f t="shared" si="1063"/>
        <v>0.17536168114756484</v>
      </c>
      <c r="I1631" s="1">
        <f t="shared" si="1063"/>
        <v>0.18565441636761201</v>
      </c>
      <c r="J1631" s="1">
        <f t="shared" si="1063"/>
        <v>0.19971369132856542</v>
      </c>
      <c r="K1631" s="1">
        <f t="shared" si="1063"/>
        <v>0.21825007326515738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8.1953661871669761E-2</v>
      </c>
      <c r="G1634" s="1">
        <f t="shared" ref="G1634:K1634" si="1066">IFERROR(G1624/G1609,"-")</f>
        <v>8.3996210615660288E-2</v>
      </c>
      <c r="H1634" s="1">
        <f t="shared" si="1066"/>
        <v>8.7060033731646086E-2</v>
      </c>
      <c r="I1634" s="1">
        <f t="shared" si="1066"/>
        <v>8.7060033731645933E-2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0.11870351496053486</v>
      </c>
      <c r="G1635" s="1">
        <f t="shared" ref="G1635:K1635" si="1067">IFERROR(G1625/G1610,"-")</f>
        <v>0.11870351496053501</v>
      </c>
      <c r="H1635" s="1">
        <f t="shared" si="1067"/>
        <v>0.11870351496053511</v>
      </c>
      <c r="I1635" s="1">
        <f t="shared" si="1067"/>
        <v>0.11870351496053498</v>
      </c>
      <c r="J1635" s="1">
        <f t="shared" si="1067"/>
        <v>0.11870351496053506</v>
      </c>
      <c r="K1635" s="1">
        <f t="shared" si="1067"/>
        <v>0.11870351496053488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0.16346685209675788</v>
      </c>
      <c r="H1636" s="1">
        <f t="shared" si="1068"/>
        <v>0.16346685209675793</v>
      </c>
      <c r="I1636" s="1">
        <f t="shared" si="1068"/>
        <v>0.16346685209675815</v>
      </c>
      <c r="J1636" s="1">
        <f t="shared" si="1068"/>
        <v>0.16346685209675807</v>
      </c>
      <c r="K1636" s="1">
        <f t="shared" si="1068"/>
        <v>0.16346685209675796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0.10322365358775994</v>
      </c>
      <c r="G1637" s="1">
        <f t="shared" ref="G1637:K1637" si="1069">IFERROR(G1627/G1617,"-")</f>
        <v>0.10411990961511337</v>
      </c>
      <c r="H1637" s="1">
        <f t="shared" si="1069"/>
        <v>0.10601397188119646</v>
      </c>
      <c r="I1637" s="1">
        <f t="shared" si="1069"/>
        <v>0.1101187496461639</v>
      </c>
      <c r="J1637" s="1">
        <f t="shared" si="1069"/>
        <v>0.11916180547949579</v>
      </c>
      <c r="K1637" s="1">
        <f t="shared" si="1069"/>
        <v>0.12895724547717879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28.743209418909284</v>
      </c>
      <c r="G1638" s="1">
        <f t="shared" ref="G1638:K1638" si="1070">G1639+G1643+G1647+G1653</f>
        <v>26.554526841294827</v>
      </c>
      <c r="H1638" s="1">
        <f t="shared" si="1070"/>
        <v>20.792796926407021</v>
      </c>
      <c r="I1638" s="1">
        <f t="shared" si="1070"/>
        <v>19.700727909225108</v>
      </c>
      <c r="J1638" s="1">
        <f t="shared" si="1070"/>
        <v>28.081303621066809</v>
      </c>
      <c r="K1638" s="1">
        <f t="shared" si="1070"/>
        <v>28.977071537870984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9.2070659110108011</v>
      </c>
      <c r="G1639" s="1">
        <f t="shared" ref="G1639:K1639" si="1073">SUM(G1640:G1642)</f>
        <v>10.384706642532988</v>
      </c>
      <c r="H1639" s="1">
        <f t="shared" si="1073"/>
        <v>10.842667301822484</v>
      </c>
      <c r="I1639" s="1">
        <f t="shared" si="1073"/>
        <v>11.494774298981033</v>
      </c>
      <c r="J1639" s="1">
        <f t="shared" si="1073"/>
        <v>11.737974672997266</v>
      </c>
      <c r="K1639" s="1">
        <f t="shared" si="1073"/>
        <v>12.63374567691497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8.7117722245938705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9.7092571282896696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10.452521578455995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1.5023458979098543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1.5904575974249668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1.746424131688354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1.8946615608203472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2.0287175447075967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2.1812240984589741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0.88834360825709824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0.88834171782977633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0.88834051356681509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6.3623363107034997E-7</v>
      </c>
      <c r="J1643" s="1">
        <f t="shared" si="1075"/>
        <v>2.1581988828358247E-5</v>
      </c>
      <c r="K1643" s="1">
        <f t="shared" si="1075"/>
        <v>2.3883970524883429E-5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2.1581988828358247E-5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2.3883970524883429E-5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6.3623363107034997E-7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5.4766931953321966E-6</v>
      </c>
      <c r="H1647" s="1">
        <f t="shared" si="1077"/>
        <v>5.2861806728800781E-5</v>
      </c>
      <c r="I1647" s="1">
        <f t="shared" si="1077"/>
        <v>4.6420385666283834E-5</v>
      </c>
      <c r="J1647" s="1">
        <f t="shared" si="1077"/>
        <v>6.5104284004742038E-5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1.6634738665655913</v>
      </c>
      <c r="G1648" s="1">
        <f t="shared" ref="G1648:K1648" si="1079">G1647-G1649</f>
        <v>5.1768899009809452E-6</v>
      </c>
      <c r="H1648" s="1">
        <f t="shared" si="1079"/>
        <v>4.9968001432222898E-5</v>
      </c>
      <c r="I1648" s="1">
        <f t="shared" si="1079"/>
        <v>4.3878880078780403E-5</v>
      </c>
      <c r="J1648" s="1">
        <f t="shared" si="1079"/>
        <v>3.338254622588224E-5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9.6333897162766829E-2</v>
      </c>
      <c r="G1649" s="1">
        <f t="shared" ref="G1649:K1649" si="1080">SUM(G1650:G1651)</f>
        <v>2.9980329435125113E-7</v>
      </c>
      <c r="H1649" s="1">
        <f t="shared" si="1080"/>
        <v>2.8938052965778801E-6</v>
      </c>
      <c r="I1649" s="1">
        <f t="shared" si="1080"/>
        <v>2.5415055875034291E-6</v>
      </c>
      <c r="J1649" s="1">
        <f t="shared" si="1080"/>
        <v>3.1721737778859798E-5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9.6333897162766829E-2</v>
      </c>
      <c r="G1650" s="1">
        <f>[1]Transport!C$25/SUM([1]Transport!C$21,[1]Transport!C$25)*G1647*(G$34+G$598)/(G$34+G$598+G$37)</f>
        <v>2.9980329435125113E-7</v>
      </c>
      <c r="H1650" s="1">
        <f>[1]Transport!D$25/SUM([1]Transport!D$21,[1]Transport!D$25)*H1647*(H$34+H$598)/(H$34+H$598+H$37)</f>
        <v>2.8938052965778801E-6</v>
      </c>
      <c r="I1650" s="1">
        <f>[1]Transport!E$25/SUM([1]Transport!E$21,[1]Transport!E$25)*I1647*(I$34+I$598)/(I$34+I$598+I$37)</f>
        <v>2.5415055875034291E-6</v>
      </c>
      <c r="J1650" s="1">
        <f>[1]Transport!F$25/SUM([1]Transport!F$21,[1]Transport!F$25)*J1647*(J$34+J$598)/(J$34+J$598+J$37)</f>
        <v>2.7904078902825618E-5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3.8176588760341814E-6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5.4766931953321966E-6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5.2861806728800781E-5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4.6420385666283834E-5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6.5104284004742038E-5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17.776335744170126</v>
      </c>
      <c r="G1653" s="1">
        <f t="shared" ref="G1653:K1653" si="1081">SUM(G1658:G1660)</f>
        <v>16.169814722068644</v>
      </c>
      <c r="H1653" s="1">
        <f t="shared" si="1081"/>
        <v>9.9500767627778082</v>
      </c>
      <c r="I1653" s="1">
        <f t="shared" si="1081"/>
        <v>8.2059065536247786</v>
      </c>
      <c r="J1653" s="1">
        <f t="shared" si="1081"/>
        <v>16.343242261796711</v>
      </c>
      <c r="K1653" s="1">
        <f t="shared" si="1081"/>
        <v>16.34330197698549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17.334706214086339</v>
      </c>
      <c r="G1654" s="1">
        <f t="shared" ref="G1654:K1654" si="1082">G1653-G1655</f>
        <v>15.739776757376417</v>
      </c>
      <c r="H1654" s="1">
        <f t="shared" si="1082"/>
        <v>9.6245105289077948</v>
      </c>
      <c r="I1654" s="1">
        <f t="shared" si="1082"/>
        <v>7.8268113079843991</v>
      </c>
      <c r="J1654" s="1">
        <f t="shared" si="1082"/>
        <v>13.881791954101686</v>
      </c>
      <c r="K1654" s="1">
        <f t="shared" si="1082"/>
        <v>-1.7316056165580456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0.44162953008378791</v>
      </c>
      <c r="G1655" s="1">
        <f t="shared" ref="G1655:K1655" si="1083">SUM(G1656:G1657)</f>
        <v>0.43003796469222705</v>
      </c>
      <c r="H1655" s="1">
        <f t="shared" si="1083"/>
        <v>0.32556623387001299</v>
      </c>
      <c r="I1655" s="1">
        <f t="shared" si="1083"/>
        <v>0.37909524564037955</v>
      </c>
      <c r="J1655" s="1">
        <f t="shared" si="1083"/>
        <v>2.4614503076950252</v>
      </c>
      <c r="K1655" s="1">
        <f t="shared" si="1083"/>
        <v>18.074907593543536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0.44162953008378791</v>
      </c>
      <c r="G1656" s="1">
        <f>[1]Transport!C$26/SUM([1]Transport!C$22,[1]Transport!C$26)*G1653*(G$33+G$580)/(G$33+G$580+G$36)</f>
        <v>0.43003796469222705</v>
      </c>
      <c r="H1656" s="1">
        <f>[1]Transport!D$26/SUM([1]Transport!D$22,[1]Transport!D$26)*H1653*(H$33+H$580)/(H$33+H$580+H$36)</f>
        <v>0.32556623387001299</v>
      </c>
      <c r="I1656" s="1">
        <f>[1]Transport!E$26/SUM([1]Transport!E$22,[1]Transport!E$26)*I1653*(I$33+I$580)/(I$33+I$580+I$36)</f>
        <v>0.37909524564037955</v>
      </c>
      <c r="J1656" s="1">
        <f>[1]Transport!F$26/SUM([1]Transport!F$22,[1]Transport!F$26)*J1653*(J$33+J$580)/(J$33+J$580+J$36)</f>
        <v>1.1525186390534063</v>
      </c>
      <c r="K1656" s="1">
        <f>[1]Transport!G$26/SUM([1]Transport!G$22,[1]Transport!G$26)*K1653*(K$33+K$580)/(K$33+K$580+K$36)</f>
        <v>1.7885842773393263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1.308931668641619</v>
      </c>
      <c r="K1657" s="1">
        <f>(K$36+K$716)/([1]Transport!G$22+[1]Transport!G$26)*K1653</f>
        <v>16.286323316204211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0.39593793783541531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0.27700362049628968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3.9361990455047489E-4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2.2819891332349169E-5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15.892811101572354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9.9496831428732584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8.2058837337334456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16.343242261796711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16.34330197698549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0.22016949801242469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0.24502400040294325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0.26339939322434092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2.5095234283371563E-2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2.6567054950978244E-2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2.9172324964462221E-2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3.1648487756804213E-2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3.3887763230860381E-2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3.6435237618393276E-2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2.19189129428656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2.1918866298626098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2.1918836584746502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3.8722153584249736E-7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4.6144015866715907E-7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1.1410711861587899E-6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4.9641419060853299E-6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4.7914590183265698E-5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4.2076007102067403E-5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5.90113217897752E-5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1.6047657166284254E-3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1.1227161407785548E-3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1.5953705564525345E-6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9.2490705658427594E-8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15.706384933336199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9.8329711721819706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8.1096269134834493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16.1515324370245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16.151591451740899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2.5272641700947208E-2</v>
      </c>
      <c r="J1673" s="7">
        <f t="shared" si="1087"/>
        <v>2.5236122307341277E-2</v>
      </c>
      <c r="K1673" s="7">
        <f t="shared" si="1087"/>
        <v>2.5199602913735311E-2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1.6704032219401286E-2</v>
      </c>
      <c r="G1674" s="7">
        <f t="shared" ref="G1674:K1674" si="1088">IFERROR(G1663/G1641,"-")</f>
        <v>1.670403221940131E-2</v>
      </c>
      <c r="H1674" s="7">
        <f t="shared" si="1088"/>
        <v>1.670403221940131E-2</v>
      </c>
      <c r="I1674" s="7">
        <f t="shared" si="1088"/>
        <v>1.6704032219401289E-2</v>
      </c>
      <c r="J1674" s="7">
        <f t="shared" si="1088"/>
        <v>1.6704032219401293E-2</v>
      </c>
      <c r="K1674" s="7">
        <f t="shared" si="1088"/>
        <v>1.670403221940131E-2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2.4673913043478533</v>
      </c>
      <c r="H1675">
        <f t="shared" si="1089"/>
        <v>2.4673913043478368</v>
      </c>
      <c r="I1675">
        <f t="shared" si="1089"/>
        <v>2.4673913043478359</v>
      </c>
      <c r="J1675" t="str">
        <f t="shared" si="1089"/>
        <v>-</v>
      </c>
      <c r="K1675" t="str">
        <f t="shared" si="1089"/>
        <v>-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1.7941883805152239E-2</v>
      </c>
      <c r="K1676">
        <f t="shared" si="1090"/>
        <v>1.9320077379362418E-2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1.7934782608695812</v>
      </c>
      <c r="J1678" t="str">
        <f t="shared" si="1092"/>
        <v>-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0.9064122690524794</v>
      </c>
      <c r="H1679" s="4">
        <f t="shared" si="1093"/>
        <v>0.90641226905247485</v>
      </c>
      <c r="I1679" s="4">
        <f t="shared" si="1093"/>
        <v>0.90641226905247685</v>
      </c>
      <c r="J1679" s="4">
        <f t="shared" si="1093"/>
        <v>0.90641226905247829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4.0530738867855078E-3</v>
      </c>
      <c r="G1681" s="1">
        <f t="shared" si="1094"/>
        <v>4.0530738867855087E-3</v>
      </c>
      <c r="H1681">
        <f t="shared" si="1094"/>
        <v>4.0530738867855095E-3</v>
      </c>
      <c r="I1681">
        <f t="shared" si="1094"/>
        <v>4.0530738867855173E-3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0.98826978015124645</v>
      </c>
      <c r="H1682" s="4">
        <f t="shared" si="1094"/>
        <v>0.98826978015125178</v>
      </c>
      <c r="I1682" s="4">
        <f t="shared" si="1094"/>
        <v>0.98826978015124733</v>
      </c>
      <c r="J1682" s="4">
        <f t="shared" si="1094"/>
        <v>0.98826978015125289</v>
      </c>
      <c r="K1682" s="4">
        <f t="shared" si="1094"/>
        <v>0.98826978015124745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34.574498468046919</v>
      </c>
      <c r="G1683" s="3">
        <f t="shared" ref="G1683:K1683" si="1095">SUM(G1684:G1686,G1689:G1691,-G1696)</f>
        <v>32.50347001224663</v>
      </c>
      <c r="H1683" s="3">
        <f t="shared" si="1095"/>
        <v>29.929443100226457</v>
      </c>
      <c r="I1683" s="3">
        <f t="shared" si="1095"/>
        <v>24.231691867465813</v>
      </c>
      <c r="J1683" s="3">
        <f t="shared" si="1095"/>
        <v>13.966995091009721</v>
      </c>
      <c r="K1683" s="3">
        <f t="shared" si="1095"/>
        <v>-1.9721857038593644E-5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2.5745829105921652</v>
      </c>
      <c r="G1684" s="1">
        <f>[1]Summary!C53+[1]Summary!C59</f>
        <v>2.4916925355988644</v>
      </c>
      <c r="H1684" s="1">
        <f>[1]Summary!D53+[1]Summary!D59</f>
        <v>2.4012024795417122</v>
      </c>
      <c r="I1684" s="1">
        <f>[1]Summary!E53+[1]Summary!E59</f>
        <v>2.2718167087020502</v>
      </c>
      <c r="J1684" s="1">
        <f>[1]Summary!F53+[1]Summary!F59</f>
        <v>0.53098635267055738</v>
      </c>
      <c r="K1684" s="1">
        <f>[1]Summary!G53+[1]Summary!G59</f>
        <v>-2.9274685127431623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-5.5792948899778321E-4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6.4921712583117595</v>
      </c>
      <c r="G1686" s="1">
        <f>[1]Summary!C55+[1]Summary!C60</f>
        <v>5.9888563691531402</v>
      </c>
      <c r="H1686" s="1">
        <f>[1]Summary!D55+[1]Summary!D60</f>
        <v>5.5440271498447018</v>
      </c>
      <c r="I1686" s="1">
        <f>[1]Summary!E55+[1]Summary!E60</f>
        <v>4.8552510914273643</v>
      </c>
      <c r="J1686" s="1">
        <f>[1]Summary!F55+[1]Summary!F60</f>
        <v>3.5462506238292826</v>
      </c>
      <c r="K1686" s="1">
        <f>[1]Summary!G55+[1]Summary!G60</f>
        <v>-0.22616258319735394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4.4028244578271192</v>
      </c>
      <c r="G1687" s="1">
        <f t="shared" ref="G1687:K1687" si="1100">G1686-G1688</f>
        <v>3.8778431992790598</v>
      </c>
      <c r="H1687" s="1">
        <f t="shared" si="1100"/>
        <v>3.4417576787834419</v>
      </c>
      <c r="I1687" s="1">
        <f t="shared" si="1100"/>
        <v>2.7615940285351344</v>
      </c>
      <c r="J1687" s="1">
        <f t="shared" si="1100"/>
        <v>1.4689824323030383</v>
      </c>
      <c r="K1687" s="1">
        <f t="shared" si="1100"/>
        <v>-1.2580368601471941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2.09365706289223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2.0772681915262443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1.0318742769498401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3.7903443685429403</v>
      </c>
      <c r="G1689" s="1">
        <f>[1]Summary!C56</f>
        <v>3.41176597826751</v>
      </c>
      <c r="H1689" s="1">
        <f>[1]Summary!D56</f>
        <v>3.53586377229664</v>
      </c>
      <c r="I1689" s="1">
        <f>[1]Summary!E56</f>
        <v>3.1437554040747098</v>
      </c>
      <c r="J1689" s="1">
        <f>[1]Summary!F56</f>
        <v>2.0864813663064359</v>
      </c>
      <c r="K1689" s="1">
        <f>[1]Summary!G56</f>
        <v>0.87594145299621406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7.1758334683122342</v>
      </c>
      <c r="G1690" s="1">
        <f>[1]Summary!C57</f>
        <v>6.5876159223619304</v>
      </c>
      <c r="H1690" s="1">
        <f>[1]Summary!D57</f>
        <v>6.006673382398418</v>
      </c>
      <c r="I1690" s="1">
        <f>[1]Summary!E57</f>
        <v>5.7883077411446244</v>
      </c>
      <c r="J1690" s="1">
        <f>[1]Summary!F57</f>
        <v>4.2289441524010201</v>
      </c>
      <c r="K1690" s="1">
        <f>[1]Summary!G57</f>
        <v>1.32987545409305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14.541566462287818</v>
      </c>
      <c r="G1691" s="1">
        <f>[1]Summary!C58</f>
        <v>14.023539206865182</v>
      </c>
      <c r="H1691" s="1">
        <f>[1]Summary!D58</f>
        <v>12.441676316144983</v>
      </c>
      <c r="I1691" s="1">
        <f>[1]Summary!E58</f>
        <v>8.1725609221170625</v>
      </c>
      <c r="J1691" s="1">
        <f>[1]Summary!F58</f>
        <v>3.5743371988799666</v>
      </c>
      <c r="K1691" s="1">
        <f>[1]Summary!G58</f>
        <v>0.94837537953678752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1.763521496408287</v>
      </c>
      <c r="K1692" s="1">
        <f>-[1]Summary!G59</f>
        <v>5.2448938046513245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0.36702825024341185</v>
      </c>
      <c r="K1693" s="1">
        <f>-[1]Summary!G60</f>
        <v>3.4270031158013148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5.2157500917238608E-4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3.2609262430471037E-5</v>
      </c>
      <c r="K1695" s="1">
        <f>-[1]Summary!G62</f>
        <v>3.6354479825397152E-5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4.6030775429303633E-6</v>
      </c>
      <c r="K1696" s="1">
        <f>-[1]Summary!G63</f>
        <v>2.2983053575856733E-5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2.1305637732034057</v>
      </c>
      <c r="K1697" s="3">
        <f t="shared" si="1101"/>
        <v>8.6724574948639965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0.83333316836325178</v>
      </c>
      <c r="K1698" s="1">
        <f>[1]Summary!C$77</f>
        <v>1.9047618936679624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0.30848220061365667</v>
      </c>
      <c r="K1699" s="1">
        <f>[1]Summary!C$78</f>
        <v>0.82463548595427449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0.98874840422649746</v>
      </c>
      <c r="K1700" s="1">
        <f>[1]Summary!C$79</f>
        <v>5.9430601152417593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3.6989626838970956E-5</v>
      </c>
      <c r="K1702" s="1">
        <f t="shared" si="1105"/>
        <v>1.6740328744735912E-4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6.3829341928634466E-6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2.0914578754029618E-5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3.0606692646107507E-5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1.4648870869332951E-4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4.6030775429303633E-6</v>
      </c>
      <c r="K1705" s="1">
        <f t="shared" si="1106"/>
        <v>2.2983053575856733E-5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961.83357217434366</v>
      </c>
      <c r="G1706" s="3">
        <f t="shared" ref="G1706:K1706" si="1107">SUM(G1707:G1708,G1725,G1734:G1735,G1736,G1737,G1742,G1745,,G1750:G1753,G1746)</f>
        <v>959.67301254480083</v>
      </c>
      <c r="H1706" s="3">
        <f t="shared" si="1107"/>
        <v>894.58173256825341</v>
      </c>
      <c r="I1706" s="3">
        <f t="shared" si="1107"/>
        <v>855.35634033318786</v>
      </c>
      <c r="J1706" s="3">
        <f t="shared" si="1107"/>
        <v>722.16211732874626</v>
      </c>
      <c r="K1706" s="3">
        <f t="shared" si="1107"/>
        <v>639.44813842674807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3.6600017572083106</v>
      </c>
      <c r="G1707" s="1">
        <f t="shared" ref="G1707:K1707" si="1109">G21</f>
        <v>3.564717580380496</v>
      </c>
      <c r="H1707" s="1">
        <f t="shared" si="1109"/>
        <v>9.9983637000937691E-3</v>
      </c>
      <c r="I1707" s="1">
        <f t="shared" si="1109"/>
        <v>1.4745878237398856E-3</v>
      </c>
      <c r="J1707" s="1">
        <f t="shared" si="1109"/>
        <v>8.6286796050244626E-4</v>
      </c>
      <c r="K1707" s="1">
        <f t="shared" si="1109"/>
        <v>2.36155488088264E-4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310.80593944746164</v>
      </c>
      <c r="G1708" s="1">
        <f t="shared" si="1113"/>
        <v>288.93623581878524</v>
      </c>
      <c r="H1708" s="1">
        <f t="shared" si="1113"/>
        <v>251.21441696180426</v>
      </c>
      <c r="I1708" s="1">
        <f t="shared" si="1113"/>
        <v>180.74911348147947</v>
      </c>
      <c r="J1708" s="1">
        <f t="shared" si="1113"/>
        <v>86.903331792890867</v>
      </c>
      <c r="K1708" s="1">
        <f t="shared" si="1113"/>
        <v>21.868049669770592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303.75467161547357</v>
      </c>
      <c r="G1709" s="1">
        <f t="shared" si="1113"/>
        <v>281.55644915744392</v>
      </c>
      <c r="H1709" s="1">
        <f t="shared" si="1113"/>
        <v>244.36667101100656</v>
      </c>
      <c r="I1709" s="1">
        <f t="shared" si="1113"/>
        <v>175.0847493026607</v>
      </c>
      <c r="J1709" s="1">
        <f t="shared" si="1113"/>
        <v>78.765449039823977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101.74373461047914</v>
      </c>
      <c r="G1710" s="1">
        <f t="shared" si="1113"/>
        <v>90.977724251321618</v>
      </c>
      <c r="H1710" s="1">
        <f t="shared" si="1113"/>
        <v>79.741082449831609</v>
      </c>
      <c r="I1710" s="1">
        <f t="shared" si="1113"/>
        <v>69.447242915173831</v>
      </c>
      <c r="J1710" s="1">
        <f t="shared" si="1113"/>
        <v>35.426058286076533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2.7763695287655752</v>
      </c>
      <c r="G1711" s="1">
        <f t="shared" si="1113"/>
        <v>4.5360462078906965E-4</v>
      </c>
      <c r="H1711" s="1">
        <f t="shared" si="1113"/>
        <v>1.2638105336039561E-3</v>
      </c>
      <c r="I1711" s="1">
        <f t="shared" si="1113"/>
        <v>6.2940456266296415E-4</v>
      </c>
      <c r="J1711" s="1">
        <f t="shared" si="1113"/>
        <v>1.1402027854012001E-3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118.35359256121889</v>
      </c>
      <c r="G1712" s="1">
        <f t="shared" si="1113"/>
        <v>110.36060393657668</v>
      </c>
      <c r="H1712" s="1">
        <f t="shared" si="1113"/>
        <v>89.137716891782787</v>
      </c>
      <c r="I1712" s="1">
        <f t="shared" si="1113"/>
        <v>61.692873516558087</v>
      </c>
      <c r="J1712" s="1">
        <f t="shared" si="1113"/>
        <v>36.257959313674938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79.771589548630814</v>
      </c>
      <c r="G1713" s="1">
        <f t="shared" si="1113"/>
        <v>78.812452481371054</v>
      </c>
      <c r="H1713" s="1">
        <f t="shared" si="1113"/>
        <v>73.637648699542851</v>
      </c>
      <c r="I1713" s="1">
        <f t="shared" si="1113"/>
        <v>41.382591569548609</v>
      </c>
      <c r="J1713" s="1">
        <f t="shared" si="1113"/>
        <v>5.4694049977453938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2.561411896817519</v>
      </c>
      <c r="J1714" s="1">
        <f t="shared" si="1113"/>
        <v>1.6108862395417027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7.0512678319880857</v>
      </c>
      <c r="G1715" s="1">
        <f t="shared" si="1113"/>
        <v>7.379786661341285</v>
      </c>
      <c r="H1715" s="1">
        <f t="shared" si="1113"/>
        <v>6.8477459507977079</v>
      </c>
      <c r="I1715" s="1">
        <f t="shared" si="1113"/>
        <v>5.6643641788187811</v>
      </c>
      <c r="J1715" s="1">
        <f t="shared" si="1113"/>
        <v>8.1378827530668936</v>
      </c>
      <c r="K1715" s="1">
        <f t="shared" si="1113"/>
        <v>21.868049669770592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2.6171176480733624</v>
      </c>
      <c r="G1716" s="1">
        <f t="shared" si="1113"/>
        <v>2.8157912903919766</v>
      </c>
      <c r="H1716" s="1">
        <f t="shared" si="1113"/>
        <v>2.584970502919024</v>
      </c>
      <c r="I1716" s="1">
        <f t="shared" si="1113"/>
        <v>3.2675159781157879</v>
      </c>
      <c r="J1716" s="1">
        <f t="shared" si="1113"/>
        <v>3.2686302073444287</v>
      </c>
      <c r="K1716" s="1">
        <f t="shared" si="1113"/>
        <v>17.414670399970365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4.4341501839147233</v>
      </c>
      <c r="G1717" s="1">
        <f t="shared" si="1113"/>
        <v>4.5639953709493088</v>
      </c>
      <c r="H1717" s="1">
        <f t="shared" si="1113"/>
        <v>4.2627754478786839</v>
      </c>
      <c r="I1717" s="1">
        <f t="shared" si="1113"/>
        <v>2.3968482007029932</v>
      </c>
      <c r="J1717" s="1">
        <f t="shared" si="1113"/>
        <v>4.8692525457224658</v>
      </c>
      <c r="K1717" s="1">
        <f t="shared" si="1113"/>
        <v>4.4533792698002266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7.0512678319880857</v>
      </c>
      <c r="G1718" s="1">
        <f t="shared" si="1113"/>
        <v>7.379786661341285</v>
      </c>
      <c r="H1718" s="1">
        <f t="shared" si="1113"/>
        <v>6.8477459507977079</v>
      </c>
      <c r="I1718" s="1">
        <f t="shared" si="1113"/>
        <v>5.6643641788187811</v>
      </c>
      <c r="J1718" s="1">
        <f t="shared" si="1113"/>
        <v>7.8315113490650967</v>
      </c>
      <c r="K1718" s="1">
        <f t="shared" si="1113"/>
        <v>7.7220094771446552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2.6171176480733624</v>
      </c>
      <c r="G1719" s="1">
        <f t="shared" si="1113"/>
        <v>2.8157912903919766</v>
      </c>
      <c r="H1719" s="1">
        <f t="shared" si="1113"/>
        <v>2.584970502919024</v>
      </c>
      <c r="I1719" s="1">
        <f t="shared" si="1113"/>
        <v>3.2675159781157879</v>
      </c>
      <c r="J1719" s="1">
        <f t="shared" si="1113"/>
        <v>3.2675159781157879</v>
      </c>
      <c r="K1719" s="1">
        <f t="shared" si="1113"/>
        <v>3.2686302073444287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4.4341501839147233</v>
      </c>
      <c r="G1720" s="1">
        <f t="shared" si="1113"/>
        <v>4.5639953709493088</v>
      </c>
      <c r="H1720" s="1">
        <f t="shared" si="1113"/>
        <v>4.2627754478786839</v>
      </c>
      <c r="I1720" s="1">
        <f t="shared" si="1113"/>
        <v>2.3968482007029932</v>
      </c>
      <c r="J1720" s="1">
        <f t="shared" si="1113"/>
        <v>4.5639953709493088</v>
      </c>
      <c r="K1720" s="1">
        <f t="shared" si="1113"/>
        <v>4.4533792698002266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0.30637140400179774</v>
      </c>
      <c r="K1721" s="1">
        <f t="shared" si="1113"/>
        <v>14.146040192625936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1.1142292286407951E-3</v>
      </c>
      <c r="K1722" s="1">
        <f t="shared" si="1113"/>
        <v>14.146040192625936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0.30525717477315695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117.08458509157244</v>
      </c>
      <c r="G1725" s="1">
        <f t="shared" si="1113"/>
        <v>107.23650076070122</v>
      </c>
      <c r="H1725" s="1">
        <f t="shared" si="1113"/>
        <v>117.35623076976199</v>
      </c>
      <c r="I1725" s="1">
        <f t="shared" si="1113"/>
        <v>110.84693371671375</v>
      </c>
      <c r="J1725" s="1">
        <f t="shared" si="1113"/>
        <v>90.862333474259842</v>
      </c>
      <c r="K1725" s="1">
        <f t="shared" si="1113"/>
        <v>56.994471159409024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117.08458509157244</v>
      </c>
      <c r="G1726" s="1">
        <f t="shared" si="1113"/>
        <v>106.72000032714355</v>
      </c>
      <c r="H1726" s="1">
        <f t="shared" si="1113"/>
        <v>116.18908935505156</v>
      </c>
      <c r="I1726" s="1">
        <f t="shared" si="1113"/>
        <v>106.48107853682582</v>
      </c>
      <c r="J1726" s="1">
        <f t="shared" si="1113"/>
        <v>82.635110978216957</v>
      </c>
      <c r="K1726" s="1">
        <f t="shared" si="1113"/>
        <v>44.007744156159966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117.08458509157244</v>
      </c>
      <c r="G1727" s="1">
        <f t="shared" si="1113"/>
        <v>106.72000032714355</v>
      </c>
      <c r="H1727" s="1">
        <f t="shared" si="1113"/>
        <v>116.18908935505156</v>
      </c>
      <c r="I1727" s="1">
        <f t="shared" si="1113"/>
        <v>106.47983372244531</v>
      </c>
      <c r="J1727" s="1">
        <f t="shared" si="1113"/>
        <v>82.633780409539597</v>
      </c>
      <c r="K1727" s="1">
        <f t="shared" si="1113"/>
        <v>44.007253278820464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1.2448143805107561E-3</v>
      </c>
      <c r="J1728" s="1">
        <f t="shared" si="1113"/>
        <v>1.3305686773670538E-3</v>
      </c>
      <c r="K1728" s="1">
        <f t="shared" si="1113"/>
        <v>4.9087733950278984E-4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0.51650043355767006</v>
      </c>
      <c r="H1729" s="1">
        <f t="shared" si="1113"/>
        <v>1.167141414710434</v>
      </c>
      <c r="I1729" s="1">
        <f t="shared" si="1113"/>
        <v>4.3658551798879248</v>
      </c>
      <c r="J1729" s="1">
        <f t="shared" si="1113"/>
        <v>8.227222496042879</v>
      </c>
      <c r="K1729" s="1">
        <f t="shared" si="1113"/>
        <v>12.986727003249058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0.51650043355767006</v>
      </c>
      <c r="H1730" s="1">
        <f t="shared" si="1113"/>
        <v>1.167141414710434</v>
      </c>
      <c r="I1730" s="1">
        <f t="shared" si="1113"/>
        <v>4.3658551798879248</v>
      </c>
      <c r="J1730" s="1">
        <f t="shared" si="1113"/>
        <v>4.3658551798879248</v>
      </c>
      <c r="K1730" s="1">
        <f t="shared" si="1113"/>
        <v>8.227222496042879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0.51650043355767006</v>
      </c>
      <c r="H1731" s="1">
        <f t="shared" si="1113"/>
        <v>1.167141414710434</v>
      </c>
      <c r="I1731" s="1">
        <f t="shared" si="1113"/>
        <v>4.3658551798879248</v>
      </c>
      <c r="J1731" s="1">
        <f t="shared" si="1113"/>
        <v>4.3658551798879248</v>
      </c>
      <c r="K1731" s="1">
        <f t="shared" si="1113"/>
        <v>8.227222496042879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3.8613673161549542</v>
      </c>
      <c r="K1732" s="1">
        <f t="shared" si="1113"/>
        <v>4.759504507206179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3.8613673161549542</v>
      </c>
      <c r="K1733" s="1">
        <f t="shared" si="1113"/>
        <v>4.759504507206179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250.94817602591019</v>
      </c>
      <c r="G1734" s="1">
        <f t="shared" si="1113"/>
        <v>253.29947142895455</v>
      </c>
      <c r="H1734" s="1">
        <f t="shared" si="1113"/>
        <v>196.67670278269554</v>
      </c>
      <c r="I1734" s="1">
        <f t="shared" si="1113"/>
        <v>204.44492387170413</v>
      </c>
      <c r="J1734" s="1">
        <f t="shared" si="1113"/>
        <v>98.945483473031871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-20.009999998635877</v>
      </c>
      <c r="G1735" s="1">
        <f t="shared" ref="G1735:K1735" si="1114">-G56+G49</f>
        <v>14.91015250039117</v>
      </c>
      <c r="H1735" s="1">
        <f t="shared" si="1114"/>
        <v>-4.3937048137896184</v>
      </c>
      <c r="I1735" s="1">
        <f t="shared" si="1114"/>
        <v>-4.9883032681572033</v>
      </c>
      <c r="J1735" s="1">
        <f t="shared" si="1114"/>
        <v>9.0875359242906164</v>
      </c>
      <c r="K1735" s="1">
        <f t="shared" si="1114"/>
        <v>-1.9934827786241911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8.4219160644691584</v>
      </c>
      <c r="K1736" s="1">
        <f t="shared" si="1115"/>
        <v>8.4219330673503823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44.769994317574401</v>
      </c>
      <c r="G1737" s="1">
        <f t="shared" ref="G1737:K1737" si="1116">G3</f>
        <v>46.020860098244782</v>
      </c>
      <c r="H1737" s="1">
        <f t="shared" si="1116"/>
        <v>46.020872521709066</v>
      </c>
      <c r="I1737" s="1">
        <f t="shared" si="1116"/>
        <v>47.790431320768313</v>
      </c>
      <c r="J1737" s="1">
        <f t="shared" si="1116"/>
        <v>47.808651596395663</v>
      </c>
      <c r="K1737" s="1">
        <f t="shared" si="1116"/>
        <v>63.755666830534253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10.182338533563659</v>
      </c>
      <c r="G1738" s="1">
        <f t="shared" ref="G1738:K1738" si="1118">G4</f>
        <v>11.152949583904425</v>
      </c>
      <c r="H1738" s="1">
        <f t="shared" si="1118"/>
        <v>12.608866201028297</v>
      </c>
      <c r="I1738" s="1">
        <f t="shared" si="1118"/>
        <v>15.03539457667411</v>
      </c>
      <c r="J1738" s="1">
        <f t="shared" si="1118"/>
        <v>17.461922387206595</v>
      </c>
      <c r="K1738" s="1">
        <f t="shared" si="1118"/>
        <v>17.461925223463769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7.4592153502344258</v>
      </c>
      <c r="G1739" s="1">
        <f t="shared" ref="G1739:K1739" si="1120">G5</f>
        <v>8.0030391461344159</v>
      </c>
      <c r="H1739" s="1">
        <f t="shared" si="1120"/>
        <v>8.8187749540738807</v>
      </c>
      <c r="I1739" s="1">
        <f t="shared" si="1120"/>
        <v>10.178335330768116</v>
      </c>
      <c r="J1739" s="1">
        <f t="shared" si="1120"/>
        <v>10.230788074032802</v>
      </c>
      <c r="K1739" s="1">
        <f t="shared" si="1120"/>
        <v>7.6165769827305123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2.6225271310647678</v>
      </c>
      <c r="G1740" s="1">
        <f t="shared" ref="G1740:K1740" si="1122">G6</f>
        <v>3.2650028335129506</v>
      </c>
      <c r="H1740" s="1">
        <f t="shared" si="1122"/>
        <v>4.2287172582672428</v>
      </c>
      <c r="I1740" s="1">
        <f t="shared" si="1122"/>
        <v>5.8349087585911033</v>
      </c>
      <c r="J1740" s="1">
        <f t="shared" si="1122"/>
        <v>6.3806228562585225</v>
      </c>
      <c r="K1740" s="1">
        <f t="shared" si="1122"/>
        <v>4.2596744542171034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24.505913302711551</v>
      </c>
      <c r="G1741" s="1">
        <f t="shared" ref="G1741:K1741" si="1124">G7</f>
        <v>23.599868534692988</v>
      </c>
      <c r="H1741" s="1">
        <f t="shared" si="1124"/>
        <v>20.364514108339645</v>
      </c>
      <c r="I1741" s="1">
        <f t="shared" si="1124"/>
        <v>16.741792654734986</v>
      </c>
      <c r="J1741" s="1">
        <f t="shared" si="1124"/>
        <v>13.735318278897747</v>
      </c>
      <c r="K1741" s="1">
        <f t="shared" si="1124"/>
        <v>34.417490170122868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69.392855366918653</v>
      </c>
      <c r="G1742" s="1">
        <f t="shared" ref="G1742:K1742" si="1126">G8</f>
        <v>69.663484899736815</v>
      </c>
      <c r="H1742" s="1">
        <f t="shared" si="1126"/>
        <v>69.270574258158433</v>
      </c>
      <c r="I1742" s="1">
        <f t="shared" si="1126"/>
        <v>68.821071384298619</v>
      </c>
      <c r="J1742" s="1">
        <f t="shared" si="1126"/>
        <v>68.940577119120178</v>
      </c>
      <c r="K1742" s="1">
        <f t="shared" si="1126"/>
        <v>69.393068841181218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35.611747604935957</v>
      </c>
      <c r="G1743" s="1">
        <f t="shared" ref="G1743:K1743" si="1128">G9</f>
        <v>35.88238379906106</v>
      </c>
      <c r="H1743" s="1">
        <f t="shared" si="1128"/>
        <v>35.489473315798371</v>
      </c>
      <c r="I1743" s="1">
        <f t="shared" si="1128"/>
        <v>35.039965778475207</v>
      </c>
      <c r="J1743" s="1">
        <f t="shared" si="1128"/>
        <v>35.159454387402675</v>
      </c>
      <c r="K1743" s="1">
        <f t="shared" si="1128"/>
        <v>35.603177710881141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33.781107761982696</v>
      </c>
      <c r="G1744" s="1">
        <f t="shared" ref="G1744:K1744" si="1130">G10</f>
        <v>33.781101100675755</v>
      </c>
      <c r="H1744" s="1">
        <f t="shared" si="1130"/>
        <v>33.781100942360069</v>
      </c>
      <c r="I1744" s="1">
        <f t="shared" si="1130"/>
        <v>33.781105605823406</v>
      </c>
      <c r="J1744" s="1">
        <f t="shared" si="1130"/>
        <v>33.781122731717495</v>
      </c>
      <c r="K1744" s="1">
        <f t="shared" si="1130"/>
        <v>33.789891130300077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3.7980815916414996</v>
      </c>
      <c r="G1745" s="1">
        <f t="shared" ref="G1745:K1745" si="1132">G11</f>
        <v>11.150122509659088</v>
      </c>
      <c r="H1745" s="1">
        <f t="shared" si="1132"/>
        <v>14.592598964198675</v>
      </c>
      <c r="I1745" s="1">
        <f t="shared" si="1132"/>
        <v>15.834746106580939</v>
      </c>
      <c r="J1745" s="1">
        <f t="shared" si="1132"/>
        <v>15.83798531515221</v>
      </c>
      <c r="K1745" s="1">
        <f t="shared" si="1132"/>
        <v>26.999993572467389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149.43048248086529</v>
      </c>
      <c r="G1746" s="1">
        <f t="shared" ref="G1746:K1746" si="1134">G12</f>
        <v>125.60672752811449</v>
      </c>
      <c r="H1746" s="1">
        <f t="shared" si="1134"/>
        <v>141.06786188347994</v>
      </c>
      <c r="I1746" s="1">
        <f t="shared" si="1134"/>
        <v>150.49321473072666</v>
      </c>
      <c r="J1746" s="1">
        <f t="shared" si="1134"/>
        <v>151.75432859913445</v>
      </c>
      <c r="K1746" s="1">
        <f t="shared" si="1134"/>
        <v>152.54320598830964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66.745680618481003</v>
      </c>
      <c r="G1747" s="1">
        <f t="shared" ref="G1747:K1747" si="1136">G13</f>
        <v>49.798800582560681</v>
      </c>
      <c r="H1747" s="1">
        <f t="shared" si="1136"/>
        <v>68.535744146604145</v>
      </c>
      <c r="I1747" s="1">
        <f t="shared" si="1136"/>
        <v>70.234430985325048</v>
      </c>
      <c r="J1747" s="1">
        <f t="shared" si="1136"/>
        <v>72.928592609713803</v>
      </c>
      <c r="K1747" s="1">
        <f t="shared" si="1136"/>
        <v>69.178231973605421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66.632401240420037</v>
      </c>
      <c r="G1748" s="1">
        <f t="shared" ref="G1748:K1748" si="1138">G14</f>
        <v>55.764002542958352</v>
      </c>
      <c r="H1748" s="1">
        <f t="shared" si="1138"/>
        <v>65.54959938821132</v>
      </c>
      <c r="I1748" s="1">
        <f t="shared" si="1138"/>
        <v>64.464842708551828</v>
      </c>
      <c r="J1748" s="1">
        <f t="shared" si="1138"/>
        <v>62.384606731268057</v>
      </c>
      <c r="K1748" s="1">
        <f t="shared" si="1138"/>
        <v>66.134970266737071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16.052400621964249</v>
      </c>
      <c r="G1749" s="1">
        <f t="shared" ref="G1749:K1749" si="1140">G15</f>
        <v>20.043924402595469</v>
      </c>
      <c r="H1749" s="1">
        <f t="shared" si="1140"/>
        <v>6.9825183486644518</v>
      </c>
      <c r="I1749" s="1">
        <f t="shared" si="1140"/>
        <v>15.793941036849779</v>
      </c>
      <c r="J1749" s="1">
        <f t="shared" si="1140"/>
        <v>16.441129258152586</v>
      </c>
      <c r="K1749" s="1">
        <f t="shared" si="1140"/>
        <v>17.230003747967142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16.523390191070412</v>
      </c>
      <c r="H1750" s="1">
        <f t="shared" si="1142"/>
        <v>32.502923606720501</v>
      </c>
      <c r="I1750" s="1">
        <f t="shared" si="1142"/>
        <v>40.640680175151516</v>
      </c>
      <c r="J1750" s="1">
        <f t="shared" si="1142"/>
        <v>84.697928694631329</v>
      </c>
      <c r="K1750" s="1">
        <f t="shared" si="1142"/>
        <v>135.83961571875071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0.52400311528214616</v>
      </c>
      <c r="G1751" s="1">
        <f t="shared" ref="G1751:K1751" si="1144">G17</f>
        <v>0.54529523028912308</v>
      </c>
      <c r="H1751" s="1">
        <f t="shared" si="1144"/>
        <v>1.9634198271868406</v>
      </c>
      <c r="I1751" s="1">
        <f t="shared" si="1144"/>
        <v>5.5059012730917525</v>
      </c>
      <c r="J1751" s="1">
        <f t="shared" si="1144"/>
        <v>15.482571228497473</v>
      </c>
      <c r="K1751" s="1">
        <f t="shared" si="1144"/>
        <v>25.952141289013767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18.873007569471817</v>
      </c>
      <c r="G1752" s="1">
        <f t="shared" ref="G1752:K1752" si="1146">G18</f>
        <v>22.216053998473413</v>
      </c>
      <c r="H1752" s="1">
        <f t="shared" si="1146"/>
        <v>28.299837442627648</v>
      </c>
      <c r="I1752" s="1">
        <f t="shared" si="1146"/>
        <v>35.210812406941251</v>
      </c>
      <c r="J1752" s="1">
        <f t="shared" si="1146"/>
        <v>43.413234047672937</v>
      </c>
      <c r="K1752" s="1">
        <f t="shared" si="1146"/>
        <v>71.810523371628719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5.3405460649018415E-3</v>
      </c>
      <c r="J1753" s="1">
        <f t="shared" si="1148"/>
        <v>5.3771312392931099E-3</v>
      </c>
      <c r="K1753" s="1">
        <f t="shared" si="1148"/>
        <v>7.8627155414684955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22.322773601531487</v>
      </c>
      <c r="G1754" s="3">
        <f t="shared" si="1149"/>
        <v>24.576532980882604</v>
      </c>
      <c r="H1754" s="3">
        <f t="shared" si="1149"/>
        <v>29.431808422908553</v>
      </c>
      <c r="I1754" s="3">
        <f t="shared" si="1149"/>
        <v>31.735868636720877</v>
      </c>
      <c r="J1754" s="3">
        <f t="shared" si="1149"/>
        <v>43.492884967188722</v>
      </c>
      <c r="K1754" s="3">
        <f t="shared" si="1149"/>
        <v>61.818228410583124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3.0805576105837993</v>
      </c>
      <c r="H1755" s="1">
        <f t="shared" si="1150"/>
        <v>2.5947005023334957</v>
      </c>
      <c r="I1755" s="1">
        <f t="shared" si="1150"/>
        <v>2.5206095096767602</v>
      </c>
      <c r="J1755" s="1">
        <f t="shared" si="1150"/>
        <v>1.2356850209746666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3.0805576105837993</v>
      </c>
      <c r="H1756" s="1">
        <f>'[1]Electricity and CHPs_CAP'!D$14</f>
        <v>2.5947005023334957</v>
      </c>
      <c r="I1756" s="1">
        <f>'[1]Electricity and CHPs_CAP'!E$14</f>
        <v>2.5206095096767602</v>
      </c>
      <c r="J1756" s="1">
        <f>'[1]Electricity and CHPs_CAP'!F$14</f>
        <v>1.2356850209746666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16.120905233604226</v>
      </c>
      <c r="H1757" s="1">
        <f t="shared" si="1152"/>
        <v>16.565409054607667</v>
      </c>
      <c r="I1757" s="1">
        <f t="shared" si="1152"/>
        <v>16.63755824814913</v>
      </c>
      <c r="J1757" s="1">
        <f t="shared" si="1152"/>
        <v>16.813443447269968</v>
      </c>
      <c r="K1757" s="1">
        <f t="shared" si="1152"/>
        <v>17.320121836760485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7.34204721615541</v>
      </c>
      <c r="H1758" s="1">
        <f>'[1]Electricity and CHPs_CAP'!D$15</f>
        <v>7.3469775494113403</v>
      </c>
      <c r="I1758" s="1">
        <f>'[1]Electricity and CHPs_CAP'!E$15</f>
        <v>7.4153652496035152</v>
      </c>
      <c r="J1758" s="1">
        <f>'[1]Electricity and CHPs_CAP'!F$15</f>
        <v>7.5849001073121416</v>
      </c>
      <c r="K1758" s="1">
        <f>'[1]Electricity and CHPs_CAP'!G$15</f>
        <v>7.670712474749199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4.8075183917312332</v>
      </c>
      <c r="H1759" s="1">
        <f>'[1]Electricity and CHPs_CAP'!D$16</f>
        <v>4.8586704512391412</v>
      </c>
      <c r="I1759" s="1">
        <f>'[1]Electricity and CHPs_CAP'!E$16</f>
        <v>4.8624316543250057</v>
      </c>
      <c r="J1759" s="1">
        <f>'[1]Electricity and CHPs_CAP'!F$16</f>
        <v>4.8687782335892393</v>
      </c>
      <c r="K1759" s="1">
        <f>'[1]Electricity and CHPs_CAP'!G$16</f>
        <v>5.2896438735082505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3.9713396257175813</v>
      </c>
      <c r="H1760" s="1">
        <f>'[1]Electricity and CHPs_CAP'!D$17</f>
        <v>4.3597610539571852</v>
      </c>
      <c r="I1760" s="1">
        <f>'[1]Electricity and CHPs_CAP'!E$17</f>
        <v>4.3597613442206091</v>
      </c>
      <c r="J1760" s="1">
        <f>'[1]Electricity and CHPs_CAP'!F$17</f>
        <v>4.3597651063685863</v>
      </c>
      <c r="K1760" s="1">
        <f>'[1]Electricity and CHPs_CAP'!G$17</f>
        <v>4.3597654885030366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2.4896797875008897E-2</v>
      </c>
      <c r="G1761" s="1">
        <f t="shared" ref="G1761:K1761" si="1153">SUM(G1762:G1764)</f>
        <v>1.0283656097755079E-2</v>
      </c>
      <c r="H1761" s="1">
        <f t="shared" si="1153"/>
        <v>1.0398595025785176E-2</v>
      </c>
      <c r="I1761" s="1">
        <f t="shared" si="1153"/>
        <v>2.7223462419936374E-2</v>
      </c>
      <c r="J1761" s="1">
        <f t="shared" si="1153"/>
        <v>1.5270691743028253E-2</v>
      </c>
      <c r="K1761" s="1">
        <f t="shared" si="1153"/>
        <v>1.5370273409750365E-3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1.4170717360439705E-2</v>
      </c>
      <c r="G1762" s="1">
        <f>'[1]Electricity and CHPs_CAP'!C$18</f>
        <v>1.9997446693151844E-3</v>
      </c>
      <c r="H1762" s="1">
        <f>'[1]Electricity and CHPs_CAP'!D$18</f>
        <v>1.89439119397233E-3</v>
      </c>
      <c r="I1762" s="1">
        <f>'[1]Electricity and CHPs_CAP'!E$18</f>
        <v>1.8430969515978142E-3</v>
      </c>
      <c r="J1762" s="1">
        <f>'[1]Electricity and CHPs_CAP'!F$18</f>
        <v>3.1725487794621501E-3</v>
      </c>
      <c r="K1762" s="1">
        <f>'[1]Electricity and CHPs_CAP'!G$18</f>
        <v>1.3544259134400951E-3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2.4209540035304705E-3</v>
      </c>
      <c r="G1763" s="1">
        <f>'[1]Electricity and CHPs_CAP'!C$28</f>
        <v>7.8543905748824916E-4</v>
      </c>
      <c r="H1763" s="1">
        <f>'[1]Electricity and CHPs_CAP'!D$28</f>
        <v>7.2954711577027931E-4</v>
      </c>
      <c r="I1763" s="1">
        <f>'[1]Electricity and CHPs_CAP'!E$28</f>
        <v>4.9853189775758699E-4</v>
      </c>
      <c r="J1763" s="1">
        <f>'[1]Electricity and CHPs_CAP'!F$28</f>
        <v>1.671863060780603E-4</v>
      </c>
      <c r="K1763" s="1">
        <f>'[1]Electricity and CHPs_CAP'!G$28</f>
        <v>6.8810579403403443E-5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8.3051265110387195E-3</v>
      </c>
      <c r="G1764" s="1">
        <f>'[1]Electricity and CHPs_CAP'!C$41</f>
        <v>7.4984723709516452E-3</v>
      </c>
      <c r="H1764" s="1">
        <f>'[1]Electricity and CHPs_CAP'!D$41</f>
        <v>7.7746567160425668E-3</v>
      </c>
      <c r="I1764" s="1">
        <f>'[1]Electricity and CHPs_CAP'!E$41</f>
        <v>2.4881833570580974E-2</v>
      </c>
      <c r="J1764" s="1">
        <f>'[1]Electricity and CHPs_CAP'!F$41</f>
        <v>1.1930956657488043E-2</v>
      </c>
      <c r="K1764" s="1">
        <f>'[1]Electricity and CHPs_CAP'!G$41</f>
        <v>1.1379084813153807E-4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0.22303905687679271</v>
      </c>
      <c r="G1765" s="1">
        <f t="shared" ref="G1765:K1765" si="1155">SUM(G1766:G1780)</f>
        <v>0.40369623119907888</v>
      </c>
      <c r="H1765" s="1">
        <f t="shared" si="1155"/>
        <v>0.22375165025722804</v>
      </c>
      <c r="I1765" s="1">
        <f t="shared" si="1155"/>
        <v>0.3165031670920993</v>
      </c>
      <c r="J1765" s="1">
        <f t="shared" si="1155"/>
        <v>0.3540783364276745</v>
      </c>
      <c r="K1765" s="1">
        <f t="shared" si="1155"/>
        <v>0.3887217865218619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7.1880757126133101E-4</v>
      </c>
      <c r="K1766" s="1">
        <f>'[1]Electricity and CHPs_CAP'!G$21</f>
        <v>3.1106936625559305E-4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0.25000015371334799</v>
      </c>
      <c r="H1767" s="1">
        <f>'[1]Electricity and CHPs_CAP'!D$22</f>
        <v>7.3346796791456004E-2</v>
      </c>
      <c r="I1767" s="1">
        <f>'[1]Electricity and CHPs_CAP'!E$22</f>
        <v>7.3338937651800995E-2</v>
      </c>
      <c r="J1767" s="1">
        <f>'[1]Electricity and CHPs_CAP'!F$22</f>
        <v>7.3341957874748981E-2</v>
      </c>
      <c r="K1767" s="1">
        <f>'[1]Electricity and CHPs_CAP'!G$22</f>
        <v>1.2881900254834499E-2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7.2218822303649305E-4</v>
      </c>
      <c r="K1768" s="1">
        <f>'[1]Electricity and CHPs_CAP'!G$23</f>
        <v>0.14128142705265351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4.6380289865501495E-2</v>
      </c>
      <c r="G1769" s="1">
        <f>'[1]Electricity and CHPs_CAP'!C$24</f>
        <v>1.3707800357096178E-4</v>
      </c>
      <c r="H1769" s="1">
        <f>'[1]Electricity and CHPs_CAP'!D$24</f>
        <v>8.098649777724537E-4</v>
      </c>
      <c r="I1769" s="1">
        <f>'[1]Electricity and CHPs_CAP'!E$24</f>
        <v>8.4696098238973283E-4</v>
      </c>
      <c r="J1769" s="1">
        <f>'[1]Electricity and CHPs_CAP'!F$24</f>
        <v>1.3123188105030395E-3</v>
      </c>
      <c r="K1769" s="1">
        <f>'[1]Electricity and CHPs_CAP'!G$24</f>
        <v>1.3228754839430005E-4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4.6968314648969398E-3</v>
      </c>
      <c r="K1770" s="1">
        <f>'[1]Electricity and CHPs_CAP'!G$29</f>
        <v>4.7003569218911885E-3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2.5321815364959206E-2</v>
      </c>
      <c r="G1771" s="1">
        <f>'[1]Electricity and CHPs_CAP'!C$39</f>
        <v>1.8728222233366343E-2</v>
      </c>
      <c r="H1771" s="1">
        <f>'[1]Electricity and CHPs_CAP'!D$39</f>
        <v>1.1969777981733501E-2</v>
      </c>
      <c r="I1771" s="1">
        <f>'[1]Electricity and CHPs_CAP'!E$39</f>
        <v>5.6464570534937499E-3</v>
      </c>
      <c r="J1771" s="1">
        <f>'[1]Electricity and CHPs_CAP'!F$39</f>
        <v>3.0091240931611335E-3</v>
      </c>
      <c r="K1771" s="1">
        <f>'[1]Electricity and CHPs_CAP'!G$39</f>
        <v>1.3897841746756527E-3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5.17095285788927E-4</v>
      </c>
      <c r="K1772" s="1">
        <f>'[1]Electricity and CHPs_CAP'!G$40</f>
        <v>5.1741781763289579E-4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8.3433303528200701E-5</v>
      </c>
      <c r="J1773" s="1">
        <f>'[1]Electricity and CHPs_CAP'!F$47</f>
        <v>1.9867027790768774E-4</v>
      </c>
      <c r="K1773" s="1">
        <f>'[1]Electricity and CHPs_CAP'!G$47</f>
        <v>9.0363279791875109E-5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4.1469531568632837E-3</v>
      </c>
      <c r="G1774" s="1">
        <f>'[1]Electricity and CHPs_CAP'!C$48</f>
        <v>1.0543427997911615E-3</v>
      </c>
      <c r="H1774" s="1">
        <f>'[1]Electricity and CHPs_CAP'!D$48</f>
        <v>1.1803670903120088E-3</v>
      </c>
      <c r="I1774" s="1">
        <f>'[1]Electricity and CHPs_CAP'!E$48</f>
        <v>1.0306546297901306E-3</v>
      </c>
      <c r="J1774" s="1">
        <f>'[1]Electricity and CHPs_CAP'!F$48</f>
        <v>4.2474392739653161E-3</v>
      </c>
      <c r="K1774" s="1">
        <f>'[1]Electricity and CHPs_CAP'!G$48</f>
        <v>8.7799917985585795E-3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2.13340567689071E-5</v>
      </c>
      <c r="J1775" s="1">
        <f>'[1]Electricity and CHPs_CAP'!F$49</f>
        <v>6.8208178031886808E-5</v>
      </c>
      <c r="K1775" s="1">
        <f>'[1]Electricity and CHPs_CAP'!G$49</f>
        <v>4.8242433453175455E-5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8.4772984894687514E-3</v>
      </c>
      <c r="G1776" s="1">
        <f>'[1]Electricity and CHPs_CAP'!C$51</f>
        <v>1.149204123155269E-3</v>
      </c>
      <c r="H1776" s="1">
        <f>'[1]Electricity and CHPs_CAP'!D$51</f>
        <v>1.6212246724733848E-3</v>
      </c>
      <c r="I1776" s="1">
        <f>'[1]Electricity and CHPs_CAP'!E$51</f>
        <v>1.8624529874903546E-2</v>
      </c>
      <c r="J1776" s="1">
        <f>'[1]Electricity and CHPs_CAP'!F$51</f>
        <v>5.6672543704190212E-2</v>
      </c>
      <c r="K1776" s="1">
        <f>'[1]Electricity and CHPs_CAP'!G$51</f>
        <v>5.2051196022803614E-2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8.7283450713262893E-5</v>
      </c>
      <c r="J1777" s="1">
        <f>'[1]Electricity and CHPs_CAP'!F$52</f>
        <v>3.7445248806360423E-4</v>
      </c>
      <c r="K1777" s="1">
        <f>'[1]Electricity and CHPs_CAP'!G$52</f>
        <v>2.6032550971201896E-4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8.4749587417365435E-2</v>
      </c>
      <c r="H1778" s="1">
        <f>'[1]Electricity and CHPs_CAP'!D$54</f>
        <v>9.4723307168085538E-2</v>
      </c>
      <c r="I1778" s="1">
        <f>'[1]Electricity and CHPs_CAP'!E$54</f>
        <v>9.4724717429106861E-2</v>
      </c>
      <c r="J1778" s="1">
        <f>'[1]Electricity and CHPs_CAP'!F$54</f>
        <v>9.4726438033425467E-2</v>
      </c>
      <c r="K1778" s="1">
        <f>'[1]Electricity and CHPs_CAP'!G$54</f>
        <v>0.16359513749606994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4.7877642908481739E-2</v>
      </c>
      <c r="H1779" s="1">
        <f>'[1]Electricity and CHPs_CAP'!D$55</f>
        <v>4.0100311575395162E-2</v>
      </c>
      <c r="I1779" s="1">
        <f>'[1]Electricity and CHPs_CAP'!E$55</f>
        <v>0.12205738559469811</v>
      </c>
      <c r="J1779" s="1">
        <f>'[1]Electricity and CHPs_CAP'!F$55</f>
        <v>0.11328979779162675</v>
      </c>
      <c r="K1779" s="1">
        <f>'[1]Electricity and CHPs_CAP'!G$55</f>
        <v>2.6155346074600988E-3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4.1473064905837602E-5</v>
      </c>
      <c r="J1780" s="1">
        <f>'[1]Electricity and CHPs_CAP'!F$58</f>
        <v>1.8246335706676884E-4</v>
      </c>
      <c r="K1780" s="1">
        <f>'[1]Electricity and CHPs_CAP'!G$58</f>
        <v>6.6752237674970932E-5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0.40240631981329661</v>
      </c>
      <c r="G1781" s="1">
        <f t="shared" ref="G1781:K1781" si="1158">SUM(G1782:G1787)</f>
        <v>0.36249736919092596</v>
      </c>
      <c r="H1781" s="1">
        <f t="shared" si="1158"/>
        <v>0.3624971485119306</v>
      </c>
      <c r="I1781" s="1">
        <f t="shared" si="1158"/>
        <v>0.36002821910534138</v>
      </c>
      <c r="J1781" s="1">
        <f t="shared" si="1158"/>
        <v>0.42383344406826595</v>
      </c>
      <c r="K1781" s="1">
        <f t="shared" si="1158"/>
        <v>0.51078128222812669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0.27650461850521901</v>
      </c>
      <c r="G1782" s="1">
        <f>'[1]Electricity and CHPs_CAP'!C$19</f>
        <v>0.27650255034165955</v>
      </c>
      <c r="H1782" s="1">
        <f>'[1]Electricity and CHPs_CAP'!D$19</f>
        <v>0.27650266404557788</v>
      </c>
      <c r="I1782" s="1">
        <f>'[1]Electricity and CHPs_CAP'!E$19</f>
        <v>0.27599236830932555</v>
      </c>
      <c r="J1782" s="1">
        <f>'[1]Electricity and CHPs_CAP'!F$19</f>
        <v>0.1773037500337255</v>
      </c>
      <c r="K1782" s="1">
        <f>'[1]Electricity and CHPs_CAP'!G$19</f>
        <v>0.18725388330024964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0.121037050430156</v>
      </c>
      <c r="K1783" s="1">
        <f>'[1]Electricity and CHPs_CAP'!G$20</f>
        <v>0.16579064142244981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7.6766580443698093E-2</v>
      </c>
      <c r="G1784" s="1">
        <f>'[1]Electricity and CHPs_CAP'!C$26</f>
        <v>7.2061615145318156E-2</v>
      </c>
      <c r="H1784" s="1">
        <f>'[1]Electricity and CHPs_CAP'!D$26</f>
        <v>7.206116490870336E-2</v>
      </c>
      <c r="I1784" s="1">
        <f>'[1]Electricity and CHPs_CAP'!E$26</f>
        <v>7.0489798768437528E-2</v>
      </c>
      <c r="J1784" s="1">
        <f>'[1]Electricity and CHPs_CAP'!F$26</f>
        <v>6.3268286782513741E-2</v>
      </c>
      <c r="K1784" s="1">
        <f>'[1]Electricity and CHPs_CAP'!G$26</f>
        <v>6.2759389259046963E-2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2.9651730475869598E-2</v>
      </c>
      <c r="K1785" s="1">
        <f>'[1]Electricity and CHPs_CAP'!G$27</f>
        <v>3.8887093039478009E-2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4.9135120864379503E-2</v>
      </c>
      <c r="G1786" s="1">
        <f>'[1]Electricity and CHPs_CAP'!C$44</f>
        <v>1.3933203703948224E-2</v>
      </c>
      <c r="H1786" s="1">
        <f>'[1]Electricity and CHPs_CAP'!D$44</f>
        <v>1.3933319557649371E-2</v>
      </c>
      <c r="I1786" s="1">
        <f>'[1]Electricity and CHPs_CAP'!E$44</f>
        <v>1.3546052027578307E-2</v>
      </c>
      <c r="J1786" s="1">
        <f>'[1]Electricity and CHPs_CAP'!F$44</f>
        <v>8.6875582200817009E-3</v>
      </c>
      <c r="K1786" s="1">
        <f>'[1]Electricity and CHPs_CAP'!G$44</f>
        <v>4.8859340811380908E-5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2.3885068125919399E-2</v>
      </c>
      <c r="K1787" s="1">
        <f>'[1]Electricity and CHPs_CAP'!G$45</f>
        <v>5.6041415866090898E-2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2.2461151813940865E-2</v>
      </c>
      <c r="G1788" s="1">
        <f t="shared" ref="G1788:K1788" si="1160">SUM(G1789:G1795)</f>
        <v>3.3015385228917407E-2</v>
      </c>
      <c r="H1788" s="1">
        <f t="shared" si="1160"/>
        <v>5.5667119519712469E-2</v>
      </c>
      <c r="I1788" s="1">
        <f t="shared" si="1160"/>
        <v>9.8003083903691807E-2</v>
      </c>
      <c r="J1788" s="1">
        <f t="shared" si="1160"/>
        <v>0.1900675550458916</v>
      </c>
      <c r="K1788" s="1">
        <f t="shared" si="1160"/>
        <v>0.63891533819375512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1.5900506854526403E-2</v>
      </c>
      <c r="G1789" s="1">
        <f>'[1]Electricity and CHPs_CAP'!C$25</f>
        <v>1.3728392258738502E-2</v>
      </c>
      <c r="H1789" s="1">
        <f>'[1]Electricity and CHPs_CAP'!D$25</f>
        <v>1.3798317333971286E-2</v>
      </c>
      <c r="I1789" s="1">
        <f>'[1]Electricity and CHPs_CAP'!E$25</f>
        <v>2.2648434977379228E-4</v>
      </c>
      <c r="J1789" s="1">
        <f>'[1]Electricity and CHPs_CAP'!F$25</f>
        <v>2.6196562162535762E-2</v>
      </c>
      <c r="K1789" s="1">
        <f>'[1]Electricity and CHPs_CAP'!G$25</f>
        <v>3.8717419401802095E-5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1.7092702003387099E-4</v>
      </c>
      <c r="K1790" s="1">
        <f>'[1]Electricity and CHPs_CAP'!G$31</f>
        <v>0.38083602868023014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6.5606449594144602E-3</v>
      </c>
      <c r="G1791" s="1">
        <f>'[1]Electricity and CHPs_CAP'!C$42</f>
        <v>1.9286992970178905E-2</v>
      </c>
      <c r="H1791" s="1">
        <f>'[1]Electricity and CHPs_CAP'!D$42</f>
        <v>4.1868802185741183E-2</v>
      </c>
      <c r="I1791" s="1">
        <f>'[1]Electricity and CHPs_CAP'!E$42</f>
        <v>9.7427864059749431E-2</v>
      </c>
      <c r="J1791" s="1">
        <f>'[1]Electricity and CHPs_CAP'!F$42</f>
        <v>0.15340071490544355</v>
      </c>
      <c r="K1791" s="1">
        <f>'[1]Electricity and CHPs_CAP'!G$42</f>
        <v>3.0627644541703081E-5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9.7246560292375897E-3</v>
      </c>
      <c r="K1792" s="1">
        <f>'[1]Electricity and CHPs_CAP'!G$43</f>
        <v>0.257826125916298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8.3340633070445294E-5</v>
      </c>
      <c r="J1793" s="1">
        <f>'[1]Electricity and CHPs_CAP'!F$50</f>
        <v>1.4636460968293983E-4</v>
      </c>
      <c r="K1793" s="1">
        <f>'[1]Electricity and CHPs_CAP'!G$50</f>
        <v>4.891673610242791E-5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1.4939285179037828E-4</v>
      </c>
      <c r="J1794" s="1">
        <f>'[1]Electricity and CHPs_CAP'!F$53</f>
        <v>2.5405067062606821E-4</v>
      </c>
      <c r="K1794" s="1">
        <f>'[1]Electricity and CHPs_CAP'!G$53</f>
        <v>8.4909648110772823E-5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1.1600200930776701E-4</v>
      </c>
      <c r="J1795" s="1">
        <f>'[1]Electricity and CHPs_CAP'!F$56</f>
        <v>1.742796483318002E-4</v>
      </c>
      <c r="K1795" s="1">
        <f>'[1]Electricity and CHPs_CAP'!G$56</f>
        <v>5.0012149070247054E-5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9.0660019452604559E-2</v>
      </c>
      <c r="H1796" s="1">
        <f t="shared" si="1162"/>
        <v>0.32643676757303719</v>
      </c>
      <c r="I1796" s="1">
        <f t="shared" si="1162"/>
        <v>0.91540811242045028</v>
      </c>
      <c r="J1796" s="1">
        <f t="shared" si="1162"/>
        <v>2.5741247119357569</v>
      </c>
      <c r="K1796" s="1">
        <f t="shared" si="1162"/>
        <v>4.3147906420365096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9.0660019452604559E-2</v>
      </c>
      <c r="H1797" s="1">
        <f>'[1]Electricity and CHPs_CAP'!D$33</f>
        <v>0.32643676757303719</v>
      </c>
      <c r="I1797" s="1">
        <f>'[1]Electricity and CHPs_CAP'!E$33</f>
        <v>0.91540811242045028</v>
      </c>
      <c r="J1797" s="1">
        <f>'[1]Electricity and CHPs_CAP'!F$33</f>
        <v>2.5741247119357569</v>
      </c>
      <c r="K1797" s="1">
        <f>'[1]Electricity and CHPs_CAP'!G$33</f>
        <v>4.3147906420365096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4.3708889056557547</v>
      </c>
      <c r="H1798" s="1">
        <f t="shared" si="1163"/>
        <v>9.1888909185655123</v>
      </c>
      <c r="I1798" s="1">
        <f t="shared" si="1163"/>
        <v>10.645294101816418</v>
      </c>
      <c r="J1798" s="1">
        <f t="shared" si="1163"/>
        <v>21.25333004838248</v>
      </c>
      <c r="K1798" s="1">
        <f t="shared" si="1163"/>
        <v>35.998216947491549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4.4925280295862E-2</v>
      </c>
      <c r="I1799" s="1">
        <f>'[1]Electricity and CHPs_CAP'!E$34</f>
        <v>4.4927784436963658E-2</v>
      </c>
      <c r="J1799" s="1">
        <f>'[1]Electricity and CHPs_CAP'!F$34</f>
        <v>0.50133707936975402</v>
      </c>
      <c r="K1799" s="1">
        <f>'[1]Electricity and CHPs_CAP'!G$34</f>
        <v>3.22240024212079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1.6529270430673606</v>
      </c>
      <c r="H1800" s="1">
        <f>'[1]Electricity and CHPs_CAP'!D$35</f>
        <v>3.0611852914405198</v>
      </c>
      <c r="I1800" s="1">
        <f>'[1]Electricity and CHPs_CAP'!E$35</f>
        <v>3.5487551950137499</v>
      </c>
      <c r="J1800" s="1">
        <f>'[1]Electricity and CHPs_CAP'!F$35</f>
        <v>11.275181335515237</v>
      </c>
      <c r="K1800" s="1">
        <f>'[1]Electricity and CHPs_CAP'!G$35</f>
        <v>18.0517324207777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1.1559073016249415</v>
      </c>
      <c r="H1801" s="1">
        <f>'[1]Electricity and CHPs_CAP'!D$36</f>
        <v>2.5678561644736586</v>
      </c>
      <c r="I1801" s="1">
        <f>'[1]Electricity and CHPs_CAP'!E$36</f>
        <v>2.976849487096604</v>
      </c>
      <c r="J1801" s="1">
        <f>'[1]Electricity and CHPs_CAP'!F$36</f>
        <v>4.0006400786895515</v>
      </c>
      <c r="K1801" s="1">
        <f>'[1]Electricity and CHPs_CAP'!G$36</f>
        <v>5.3765306621424198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0.43895327245376176</v>
      </c>
      <c r="H1802" s="1">
        <f>'[1]Electricity and CHPs_CAP'!D$37</f>
        <v>1.334979278983782</v>
      </c>
      <c r="I1802" s="1">
        <f>'[1]Electricity and CHPs_CAP'!E$37</f>
        <v>1.547607718557229</v>
      </c>
      <c r="J1802" s="1">
        <f>'[1]Electricity and CHPs_CAP'!F$37</f>
        <v>2.0798842805506697</v>
      </c>
      <c r="K1802" s="1">
        <f>'[1]Electricity and CHPs_CAP'!G$37</f>
        <v>4.7832227225702297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1.1231012885096905</v>
      </c>
      <c r="H1803" s="1">
        <f>'[1]Electricity and CHPs_CAP'!D$38</f>
        <v>2.1799449033716902</v>
      </c>
      <c r="I1803" s="1">
        <f>'[1]Electricity and CHPs_CAP'!E$38</f>
        <v>2.5271539167118702</v>
      </c>
      <c r="J1803" s="1">
        <f>'[1]Electricity and CHPs_CAP'!F$38</f>
        <v>3.396287274257269</v>
      </c>
      <c r="K1803" s="1">
        <f>'[1]Electricity and CHPs_CAP'!G$38</f>
        <v>4.5643308998804102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1.79998972360299E-4</v>
      </c>
      <c r="J1804" s="1">
        <f>'[1]Electricity and CHPs_CAP'!F$32</f>
        <v>1.80432972819711E-4</v>
      </c>
      <c r="K1804" s="1">
        <f>'[1]Electricity and CHPs_CAP'!G$32</f>
        <v>0.26244479518074099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1.79998972360299E-4</v>
      </c>
      <c r="J1805" s="1">
        <f t="shared" si="1166"/>
        <v>1.80432972819711E-4</v>
      </c>
      <c r="K1805" s="1">
        <f t="shared" si="1166"/>
        <v>0.26244479518074099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1.5627165922173811E-4</v>
      </c>
      <c r="J1806" s="1">
        <f t="shared" si="1167"/>
        <v>4.2683624261813657E-2</v>
      </c>
      <c r="K1806" s="1">
        <f t="shared" si="1167"/>
        <v>3.4197357383575919E-2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1.45237196720901E-3</v>
      </c>
      <c r="K1807" s="1">
        <f>'[1]Electricity and CHPs_CAP'!G$30</f>
        <v>1.5724462090478154E-3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1.0895005614641399E-4</v>
      </c>
      <c r="J1808" s="1">
        <f>'[1]Electricity and CHPs_CAP'!F$46</f>
        <v>4.1126649417348254E-2</v>
      </c>
      <c r="K1808" s="1">
        <f>'[1]Electricity and CHPs_CAP'!G$46</f>
        <v>3.2523923374730403E-2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4.7321603075324098E-5</v>
      </c>
      <c r="J1809" s="1">
        <f>'[1]Electricity and CHPs_CAP'!F$57</f>
        <v>1.0460287725639795E-4</v>
      </c>
      <c r="K1809" s="1">
        <f>'[1]Electricity and CHPs_CAP'!G$57</f>
        <v>1.0098779979769824E-4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0.10402655217024086</v>
      </c>
      <c r="G1810" s="1">
        <f t="shared" ref="G1810:K1810" si="1168">SUM(G1811:G1817)</f>
        <v>0.1040285698695448</v>
      </c>
      <c r="H1810" s="1">
        <f t="shared" si="1168"/>
        <v>0.10405666651418782</v>
      </c>
      <c r="I1810" s="1">
        <f t="shared" si="1168"/>
        <v>0.21490446150546597</v>
      </c>
      <c r="J1810" s="1">
        <f t="shared" si="1168"/>
        <v>0.59018765410635821</v>
      </c>
      <c r="K1810" s="1">
        <f t="shared" si="1168"/>
        <v>2.3485013974455415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9.9996165820050081E-2</v>
      </c>
      <c r="H1811" s="1">
        <f>'[1]Electricity and CHPs_CAP'!D$63</f>
        <v>9.9996054394071013E-2</v>
      </c>
      <c r="I1811" s="1">
        <f>'[1]Electricity and CHPs_CAP'!E$63</f>
        <v>9.9995975452402172E-2</v>
      </c>
      <c r="J1811" s="1">
        <f>'[1]Electricity and CHPs_CAP'!F$63</f>
        <v>9.999913137364165E-2</v>
      </c>
      <c r="K1811" s="1">
        <f>'[1]Electricity and CHPs_CAP'!G$63</f>
        <v>9.9999495097966587E-2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5.4448288353277005E-4</v>
      </c>
      <c r="G1812" s="1">
        <f>'[1]Electricity and CHPs_CAP'!C$64</f>
        <v>5.4520981596274047E-4</v>
      </c>
      <c r="H1812" s="1">
        <f>'[1]Electricity and CHPs_CAP'!D$64</f>
        <v>5.4660138990484742E-4</v>
      </c>
      <c r="I1812" s="1">
        <f>'[1]Electricity and CHPs_CAP'!E$64</f>
        <v>4.0180288156079912E-4</v>
      </c>
      <c r="J1812" s="1">
        <f>'[1]Electricity and CHPs_CAP'!F$64</f>
        <v>0.25337179042150215</v>
      </c>
      <c r="K1812" s="1">
        <f>'[1]Electricity and CHPs_CAP'!G$64</f>
        <v>1.8518892007492205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4.0494590164061501E-4</v>
      </c>
      <c r="G1813" s="1">
        <f>'[1]Electricity and CHPs_CAP'!C$65</f>
        <v>4.0550671553463331E-4</v>
      </c>
      <c r="H1813" s="1">
        <f>'[1]Electricity and CHPs_CAP'!D$65</f>
        <v>4.0648460922316327E-4</v>
      </c>
      <c r="I1813" s="1">
        <f>'[1]Electricity and CHPs_CAP'!E$65</f>
        <v>2.9886597004289046E-4</v>
      </c>
      <c r="J1813" s="1">
        <f>'[1]Electricity and CHPs_CAP'!F$65</f>
        <v>2.430795750744388E-3</v>
      </c>
      <c r="K1813" s="1">
        <f>'[1]Electricity and CHPs_CAP'!G$65</f>
        <v>9.037141643041053E-3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4.5728622135268607E-4</v>
      </c>
      <c r="G1814" s="1">
        <f>'[1]Electricity and CHPs_CAP'!C$66</f>
        <v>4.5792996864159379E-4</v>
      </c>
      <c r="H1814" s="1">
        <f>'[1]Electricity and CHPs_CAP'!D$66</f>
        <v>4.6130819582203823E-4</v>
      </c>
      <c r="I1814" s="1">
        <f>'[1]Electricity and CHPs_CAP'!E$66</f>
        <v>8.2064284959406037E-4</v>
      </c>
      <c r="J1814" s="1">
        <f>'[1]Electricity and CHPs_CAP'!F$66</f>
        <v>1.5091036073081332E-3</v>
      </c>
      <c r="K1814" s="1">
        <f>'[1]Electricity and CHPs_CAP'!G$66</f>
        <v>1.0825559908292546E-3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1.0804748490836117E-3</v>
      </c>
      <c r="G1815" s="1">
        <f>'[1]Electricity and CHPs_CAP'!C$67</f>
        <v>1.0821133799832029E-3</v>
      </c>
      <c r="H1815" s="1">
        <f>'[1]Electricity and CHPs_CAP'!D$67</f>
        <v>1.0916356785117369E-3</v>
      </c>
      <c r="I1815" s="1">
        <f>'[1]Electricity and CHPs_CAP'!E$67</f>
        <v>5.6278128755268254E-2</v>
      </c>
      <c r="J1815" s="1">
        <f>'[1]Electricity and CHPs_CAP'!F$67</f>
        <v>0.11578111325051835</v>
      </c>
      <c r="K1815" s="1">
        <f>'[1]Electricity and CHPs_CAP'!G$67</f>
        <v>0.19276131853005624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1.0804833648875689E-3</v>
      </c>
      <c r="G1816" s="1">
        <f>'[1]Electricity and CHPs_CAP'!C$68</f>
        <v>1.082121806042283E-3</v>
      </c>
      <c r="H1816" s="1">
        <f>'[1]Electricity and CHPs_CAP'!D$68</f>
        <v>1.0916386462478469E-3</v>
      </c>
      <c r="I1816" s="1">
        <f>'[1]Electricity and CHPs_CAP'!E$68</f>
        <v>5.6276011267525516E-2</v>
      </c>
      <c r="J1816" s="1">
        <f>'[1]Electricity and CHPs_CAP'!F$68</f>
        <v>0.11577950828225433</v>
      </c>
      <c r="K1816" s="1">
        <f>'[1]Electricity and CHPs_CAP'!G$68</f>
        <v>0.19283114985337174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4.5887894974360171E-4</v>
      </c>
      <c r="G1817" s="1">
        <f>'[1]Electricity and CHPs_CAP'!C$69</f>
        <v>4.5952236333026477E-4</v>
      </c>
      <c r="H1817" s="1">
        <f>'[1]Electricity and CHPs_CAP'!D$69</f>
        <v>4.629436004071738E-4</v>
      </c>
      <c r="I1817" s="1">
        <f>'[1]Electricity and CHPs_CAP'!E$69</f>
        <v>8.3303432907228577E-4</v>
      </c>
      <c r="J1817" s="1">
        <f>'[1]Electricity and CHPs_CAP'!F$69</f>
        <v>1.3162114203892062E-3</v>
      </c>
      <c r="K1817" s="1">
        <f>'[1]Electricity and CHPs_CAP'!G$69</f>
        <v>9.0053558105602583E-4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11.16381725112522</v>
      </c>
      <c r="G1818" s="3">
        <f t="shared" ref="G1818:K1818" si="1171">SUM(G1819,G1838)</f>
        <v>11.860547043391541</v>
      </c>
      <c r="H1818" s="3">
        <f t="shared" si="1171"/>
        <v>11.913236644638502</v>
      </c>
      <c r="I1818" s="3">
        <f t="shared" si="1171"/>
        <v>12.380862930968318</v>
      </c>
      <c r="J1818" s="3">
        <f t="shared" si="1171"/>
        <v>9.9007808119026848</v>
      </c>
      <c r="K1818" s="3">
        <f t="shared" si="1171"/>
        <v>9.1390148770410189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9.3028283034842207</v>
      </c>
      <c r="G1819" s="1">
        <f t="shared" ref="G1819:K1819" si="1172">SUM(G1820,G1823,G1825,G1828,G1830,G1832,G1834,G1836)</f>
        <v>9.8869648367261522</v>
      </c>
      <c r="H1819" s="1">
        <f t="shared" si="1172"/>
        <v>10.047521997435609</v>
      </c>
      <c r="I1819" s="1">
        <f t="shared" si="1172"/>
        <v>10.224384518422669</v>
      </c>
      <c r="J1819" s="1">
        <f t="shared" si="1172"/>
        <v>7.9447225086972546</v>
      </c>
      <c r="K1819" s="1">
        <f t="shared" si="1172"/>
        <v>7.1931447120190626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2.1116622935731502</v>
      </c>
      <c r="G1820" s="1">
        <f t="shared" ref="G1820:K1820" si="1173">SUM(G1821:G1822)</f>
        <v>2.4149533337343225</v>
      </c>
      <c r="H1820" s="1">
        <f t="shared" si="1173"/>
        <v>2.5755442468698027</v>
      </c>
      <c r="I1820" s="1">
        <f t="shared" si="1173"/>
        <v>2.7422633497609832</v>
      </c>
      <c r="J1820" s="1">
        <f t="shared" si="1173"/>
        <v>2.7721241075044238</v>
      </c>
      <c r="K1820" s="1">
        <f t="shared" si="1173"/>
        <v>5.0243114048895876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0.67257120017376382</v>
      </c>
      <c r="G1821" s="1" cm="1">
        <f t="array" ref="G1821">SUMPRODUCT(([1]OUT_FinalEnergyCons!$B$4:$B$10000="var_cap")*1,(ISNUMBER(SEARCH("RH*-SHELCBR",[1]OUT_FinalEnergyCons!$A$4:$A$10000)))*1,[1]OUT_FinalEnergyCons!E$4:E$10000)</f>
        <v>0.70183957909918826</v>
      </c>
      <c r="H1821" s="1" cm="1">
        <f t="array" ref="H1821">SUMPRODUCT(([1]OUT_FinalEnergyCons!$B$4:$B$10000="var_cap")*1,(ISNUMBER(SEARCH("RH*-SHELCBR",[1]OUT_FinalEnergyCons!$A$4:$A$10000)))*1,[1]OUT_FinalEnergyCons!F$4:F$10000)</f>
        <v>0.70183244676906698</v>
      </c>
      <c r="I1821" s="1" cm="1">
        <f t="array" ref="I1821">SUMPRODUCT(([1]OUT_FinalEnergyCons!$B$4:$B$10000="var_cap")*1,(ISNUMBER(SEARCH("RH*-SHELCBR",[1]OUT_FinalEnergyCons!$A$4:$A$10000)))*1,[1]OUT_FinalEnergyCons!G$4:G$10000)</f>
        <v>0.63205617740847209</v>
      </c>
      <c r="J1821" s="1" cm="1">
        <f t="array" ref="J1821">SUMPRODUCT(([1]OUT_FinalEnergyCons!$B$4:$B$10000="var_cap")*1,(ISNUMBER(SEARCH("RH*-SHELCBR",[1]OUT_FinalEnergyCons!$A$4:$A$10000)))*1,[1]OUT_FinalEnergyCons!H$4:H$10000)</f>
        <v>0.13299218451844874</v>
      </c>
      <c r="K1821" s="1" cm="1">
        <f t="array" ref="K1821">SUMPRODUCT(([1]OUT_FinalEnergyCons!$B$4:$B$10000="var_cap")*1,(ISNUMBER(SEARCH("RH*-SHELCBR",[1]OUT_FinalEnergyCons!$A$4:$A$10000)))*1,[1]OUT_FinalEnergyCons!I$4:I$10000)</f>
        <v>6.1925194509242013E-2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1.4390910933993863</v>
      </c>
      <c r="G1822" s="1" cm="1">
        <f t="array" ref="G1822">SUMPRODUCT(([1]OUT_FinalEnergyCons!$B$4:$B$10000="var_cap")*1,ISNUMBER(SEARCH("RH*-SHELCHP",[1]OUT_FinalEnergyCons!$A$4:$A$10000))*1,[1]OUT_FinalEnergyCons!E$4:E$10000)</f>
        <v>1.7131137546351345</v>
      </c>
      <c r="H1822" s="1" cm="1">
        <f t="array" ref="H1822">SUMPRODUCT(([1]OUT_FinalEnergyCons!$B$4:$B$10000="var_cap")*1,ISNUMBER(SEARCH("RH*-SHELCHP",[1]OUT_FinalEnergyCons!$A$4:$A$10000))*1,[1]OUT_FinalEnergyCons!F$4:F$10000)</f>
        <v>1.8737118001007356</v>
      </c>
      <c r="I1822" s="1" cm="1">
        <f t="array" ref="I1822">SUMPRODUCT(([1]OUT_FinalEnergyCons!$B$4:$B$10000="var_cap")*1,ISNUMBER(SEARCH("RH*-SHELCHP",[1]OUT_FinalEnergyCons!$A$4:$A$10000))*1,[1]OUT_FinalEnergyCons!G$4:G$10000)</f>
        <v>2.1102071723525109</v>
      </c>
      <c r="J1822" s="1" cm="1">
        <f t="array" ref="J1822">SUMPRODUCT(([1]OUT_FinalEnergyCons!$B$4:$B$10000="var_cap")*1,ISNUMBER(SEARCH("RH*-SHELCHP",[1]OUT_FinalEnergyCons!$A$4:$A$10000))*1,[1]OUT_FinalEnergyCons!H$4:H$10000)</f>
        <v>2.6391319229859751</v>
      </c>
      <c r="K1822" s="1" cm="1">
        <f t="array" ref="K1822">SUMPRODUCT(([1]OUT_FinalEnergyCons!$B$4:$B$10000="var_cap")*1,ISNUMBER(SEARCH("RH*-SHELCHP",[1]OUT_FinalEnergyCons!$A$4:$A$10000))*1,[1]OUT_FinalEnergyCons!I$4:I$10000)</f>
        <v>4.9623862103803456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3.4073889090875822</v>
      </c>
      <c r="H1823" s="1">
        <f t="shared" si="1178"/>
        <v>3.4073786115519802</v>
      </c>
      <c r="I1823" s="1">
        <f t="shared" si="1178"/>
        <v>3.4073717515150728</v>
      </c>
      <c r="J1823" s="1">
        <f t="shared" si="1178"/>
        <v>1.7098076491349645</v>
      </c>
      <c r="K1823" s="1">
        <f t="shared" si="1178"/>
        <v>2.016575926630515E-4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3.4073889090875822</v>
      </c>
      <c r="H1824" s="1" cm="1">
        <f t="array" ref="H1824">SUMPRODUCT(([1]OUT_FinalEnergyCons!$B$4:$B$10000="var_cap")*1, (ISNUMBER(SEARCH("RH*-SHLFOBR",[1]OUT_FinalEnergyCons!$A$4:$A$10000)))*1,[1]OUT_FinalEnergyCons!F$4:F$10000)</f>
        <v>3.4073786115519802</v>
      </c>
      <c r="I1824" s="1" cm="1">
        <f t="array" ref="I1824">SUMPRODUCT(([1]OUT_FinalEnergyCons!$B$4:$B$10000="var_cap")*1, (ISNUMBER(SEARCH("RH*-SHLFOBR",[1]OUT_FinalEnergyCons!$A$4:$A$10000)))*1,[1]OUT_FinalEnergyCons!G$4:G$10000)</f>
        <v>3.4073717515150728</v>
      </c>
      <c r="J1824" s="1" cm="1">
        <f t="array" ref="J1824">SUMPRODUCT(([1]OUT_FinalEnergyCons!$B$4:$B$10000="var_cap")*1, (ISNUMBER(SEARCH("RH*-SHLFOBR",[1]OUT_FinalEnergyCons!$A$4:$A$10000)))*1,[1]OUT_FinalEnergyCons!H$4:H$10000)</f>
        <v>1.7098076491349645</v>
      </c>
      <c r="K1824" s="1" cm="1">
        <f t="array" ref="K1824">SUMPRODUCT(([1]OUT_FinalEnergyCons!$B$4:$B$10000="var_cap")*1, (ISNUMBER(SEARCH("RH*-SHLFOBR",[1]OUT_FinalEnergyCons!$A$4:$A$10000)))*1,[1]OUT_FinalEnergyCons!I$4:I$10000)</f>
        <v>2.016575926630515E-4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2.7687545792674033</v>
      </c>
      <c r="G1825" s="1">
        <f t="shared" ref="G1825:K1825" si="1181">SUM(G1826:G1827)</f>
        <v>2.9821153604977946</v>
      </c>
      <c r="H1825" s="1">
        <f t="shared" si="1181"/>
        <v>2.9828665810230079</v>
      </c>
      <c r="I1825" s="1">
        <f t="shared" si="1181"/>
        <v>2.9828667501169028</v>
      </c>
      <c r="J1825" s="1">
        <f t="shared" si="1181"/>
        <v>2.403366071066066</v>
      </c>
      <c r="K1825" s="1">
        <f t="shared" si="1181"/>
        <v>1.3092533838737479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2.9821087846185361</v>
      </c>
      <c r="H1826" s="1" cm="1">
        <f t="array" ref="H1826">SUMPRODUCT(([1]OUT_FinalEnergyCons!$B$4:$B$10000="var_cap")*1, (ISNUMBER(SEARCH("RH*-SHNGABR",[1]OUT_FinalEnergyCons!$A$4:$A$10000)))*1,[1]OUT_FinalEnergyCons!F$4:F$10000)</f>
        <v>2.9821028119936517</v>
      </c>
      <c r="I1826" s="1" cm="1">
        <f t="array" ref="I1826">SUMPRODUCT(([1]OUT_FinalEnergyCons!$B$4:$B$10000="var_cap")*1, (ISNUMBER(SEARCH("RH*-SHNGABR",[1]OUT_FinalEnergyCons!$A$4:$A$10000)))*1,[1]OUT_FinalEnergyCons!G$4:G$10000)</f>
        <v>2.9820979754024588</v>
      </c>
      <c r="J1826" s="1" cm="1">
        <f t="array" ref="J1826">SUMPRODUCT(([1]OUT_FinalEnergyCons!$B$4:$B$10000="var_cap")*1, (ISNUMBER(SEARCH("RH*-SHNGABR",[1]OUT_FinalEnergyCons!$A$4:$A$10000)))*1,[1]OUT_FinalEnergyCons!H$4:H$10000)</f>
        <v>2.4020454061444236</v>
      </c>
      <c r="K1826" s="1" cm="1">
        <f t="array" ref="K1826">SUMPRODUCT(([1]OUT_FinalEnergyCons!$B$4:$B$10000="var_cap")*1, (ISNUMBER(SEARCH("RH*-SHNGABR",[1]OUT_FinalEnergyCons!$A$4:$A$10000)))*1,[1]OUT_FinalEnergyCons!I$4:I$10000)</f>
        <v>1.3085649909337378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5.2802905338513604E-7</v>
      </c>
      <c r="G1827" s="1" cm="1">
        <f t="array" ref="G1827">SUMPRODUCT(([1]OUT_FinalEnergyCons!$B$4:$B$10000="var_cap")*1,ISNUMBER(SEARCH("RH*-SHngahp",[1]OUT_FinalEnergyCons!$A$4:$A$10000))*1,[1]OUT_FinalEnergyCons!E$4:E$10000)</f>
        <v>6.5758792584531058E-6</v>
      </c>
      <c r="H1827" s="1" cm="1">
        <f t="array" ref="H1827">SUMPRODUCT(([1]OUT_FinalEnergyCons!$B$4:$B$10000="var_cap")*1,ISNUMBER(SEARCH("RH*-SHngahp",[1]OUT_FinalEnergyCons!$A$4:$A$10000))*1,[1]OUT_FinalEnergyCons!F$4:F$10000)</f>
        <v>7.6376902935637527E-4</v>
      </c>
      <c r="I1827" s="1" cm="1">
        <f t="array" ref="I1827">SUMPRODUCT(([1]OUT_FinalEnergyCons!$B$4:$B$10000="var_cap")*1,ISNUMBER(SEARCH("RH*-SHngahp",[1]OUT_FinalEnergyCons!$A$4:$A$10000))*1,[1]OUT_FinalEnergyCons!G$4:G$10000)</f>
        <v>7.6877471444382805E-4</v>
      </c>
      <c r="J1827" s="1" cm="1">
        <f t="array" ref="J1827">SUMPRODUCT(([1]OUT_FinalEnergyCons!$B$4:$B$10000="var_cap")*1,ISNUMBER(SEARCH("RH*-SHngahp",[1]OUT_FinalEnergyCons!$A$4:$A$10000))*1,[1]OUT_FinalEnergyCons!H$4:H$10000)</f>
        <v>1.3206649216423525E-3</v>
      </c>
      <c r="K1827" s="1" cm="1">
        <f t="array" ref="K1827">SUMPRODUCT(([1]OUT_FinalEnergyCons!$B$4:$B$10000="var_cap")*1,ISNUMBER(SEARCH("RH*-SHngahp",[1]OUT_FinalEnergyCons!$A$4:$A$10000))*1,[1]OUT_FinalEnergyCons!I$4:I$10000)</f>
        <v>6.8839294001000822E-4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6.9240837916883071E-3</v>
      </c>
      <c r="H1828" s="1">
        <f t="shared" si="1185"/>
        <v>1.9368487799509976E-4</v>
      </c>
      <c r="I1828" s="1">
        <f t="shared" si="1185"/>
        <v>1.0501031243291981E-4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6.9240837916883071E-3</v>
      </c>
      <c r="H1829" s="1" cm="1">
        <f t="array" ref="H1829">SUMPRODUCT(([1]OUT_FinalEnergyCons!$B$4:$B$10000="var_cap")*1, (ISNUMBER(SEARCH("RH*-SHCOABR",[1]OUT_FinalEnergyCons!$A$4:$A$10000)))*1,[1]OUT_FinalEnergyCons!F$4:F$10000)</f>
        <v>1.9368487799509976E-4</v>
      </c>
      <c r="I1829" s="1" cm="1">
        <f t="array" ref="I1829">SUMPRODUCT(([1]OUT_FinalEnergyCons!$B$4:$B$10000="var_cap")*1, (ISNUMBER(SEARCH("RH*-SHCOABR",[1]OUT_FinalEnergyCons!$A$4:$A$10000)))*1,[1]OUT_FinalEnergyCons!G$4:G$10000)</f>
        <v>1.0501031243291981E-4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0.68950070542781894</v>
      </c>
      <c r="G1830" s="1">
        <f t="shared" ref="G1830:K1830" si="1187">G1831</f>
        <v>0.69820881586898864</v>
      </c>
      <c r="H1830" s="1">
        <f t="shared" si="1187"/>
        <v>0.70373837411198381</v>
      </c>
      <c r="I1830" s="1">
        <f t="shared" si="1187"/>
        <v>0.7037295049929938</v>
      </c>
      <c r="J1830" s="1">
        <f t="shared" si="1187"/>
        <v>0.44197474664933178</v>
      </c>
      <c r="K1830" s="1">
        <f t="shared" si="1187"/>
        <v>0.2186932439588857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0.68950070542781894</v>
      </c>
      <c r="G1831" s="1" cm="1">
        <f t="array" ref="G1831">SUMPRODUCT(([1]OUT_FinalEnergyCons!$B$4:$B$10000="var_cap")*1, (ISNUMBER(SEARCH("RH*-SHWODBR",[1]OUT_FinalEnergyCons!$A$4:$A$10000)))*1,[1]OUT_FinalEnergyCons!E$4:E$10000)</f>
        <v>0.69820881586898864</v>
      </c>
      <c r="H1831" s="1" cm="1">
        <f t="array" ref="H1831">SUMPRODUCT(([1]OUT_FinalEnergyCons!$B$4:$B$10000="var_cap")*1, (ISNUMBER(SEARCH("RH*-SHWODBR",[1]OUT_FinalEnergyCons!$A$4:$A$10000)))*1,[1]OUT_FinalEnergyCons!F$4:F$10000)</f>
        <v>0.70373837411198381</v>
      </c>
      <c r="I1831" s="1" cm="1">
        <f t="array" ref="I1831">SUMPRODUCT(([1]OUT_FinalEnergyCons!$B$4:$B$10000="var_cap")*1, (ISNUMBER(SEARCH("RH*-SHWODBR",[1]OUT_FinalEnergyCons!$A$4:$A$10000)))*1,[1]OUT_FinalEnergyCons!G$4:G$10000)</f>
        <v>0.7037295049929938</v>
      </c>
      <c r="J1831" s="1" cm="1">
        <f t="array" ref="J1831">SUMPRODUCT(([1]OUT_FinalEnergyCons!$B$4:$B$10000="var_cap")*1, (ISNUMBER(SEARCH("RH*-SHWODBR",[1]OUT_FinalEnergyCons!$A$4:$A$10000)))*1,[1]OUT_FinalEnergyCons!H$4:H$10000)</f>
        <v>0.44197474664933178</v>
      </c>
      <c r="K1831" s="1" cm="1">
        <f t="array" ref="K1831">SUMPRODUCT(([1]OUT_FinalEnergyCons!$B$4:$B$10000="var_cap")*1, (ISNUMBER(SEARCH("RH*-SHWODBR",[1]OUT_FinalEnergyCons!$A$4:$A$10000)))*1,[1]OUT_FinalEnergyCons!I$4:I$10000)</f>
        <v>0.2186932439588857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0.2044517420708542</v>
      </c>
      <c r="G1832" s="1">
        <f t="shared" ref="G1832:K1832" si="1190">G1833</f>
        <v>0.24067472130199921</v>
      </c>
      <c r="H1832" s="1">
        <f t="shared" si="1190"/>
        <v>0.24083113603691203</v>
      </c>
      <c r="I1832" s="1">
        <f t="shared" si="1190"/>
        <v>0.25106394120662368</v>
      </c>
      <c r="J1832" s="1">
        <f t="shared" si="1190"/>
        <v>0.26783413730976857</v>
      </c>
      <c r="K1832" s="1">
        <f t="shared" si="1190"/>
        <v>0.29107642281810497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0.2044517420708542</v>
      </c>
      <c r="G1833" s="1" cm="1">
        <f t="array" ref="G1833">SUMPRODUCT(([1]OUT_FinalEnergyCons!$B$4:$B$10000="var_cap")*1, (ISNUMBER(SEARCH("RH*-SHPLTBR",[1]OUT_FinalEnergyCons!$A$4:$A$10000)))*1,[1]OUT_FinalEnergyCons!E$4:E$10000)</f>
        <v>0.24067472130199921</v>
      </c>
      <c r="H1833" s="1" cm="1">
        <f t="array" ref="H1833">SUMPRODUCT(([1]OUT_FinalEnergyCons!$B$4:$B$10000="var_cap")*1, (ISNUMBER(SEARCH("RH*-SHPLTBR",[1]OUT_FinalEnergyCons!$A$4:$A$10000)))*1,[1]OUT_FinalEnergyCons!F$4:F$10000)</f>
        <v>0.24083113603691203</v>
      </c>
      <c r="I1833" s="1" cm="1">
        <f t="array" ref="I1833">SUMPRODUCT(([1]OUT_FinalEnergyCons!$B$4:$B$10000="var_cap")*1, (ISNUMBER(SEARCH("RH*-SHPLTBR",[1]OUT_FinalEnergyCons!$A$4:$A$10000)))*1,[1]OUT_FinalEnergyCons!G$4:G$10000)</f>
        <v>0.25106394120662368</v>
      </c>
      <c r="J1833" s="1" cm="1">
        <f t="array" ref="J1833">SUMPRODUCT(([1]OUT_FinalEnergyCons!$B$4:$B$10000="var_cap")*1, (ISNUMBER(SEARCH("RH*-SHPLTBR",[1]OUT_FinalEnergyCons!$A$4:$A$10000)))*1,[1]OUT_FinalEnergyCons!H$4:H$10000)</f>
        <v>0.26783413730976857</v>
      </c>
      <c r="K1833" s="1" cm="1">
        <f t="array" ref="K1833">SUMPRODUCT(([1]OUT_FinalEnergyCons!$B$4:$B$10000="var_cap")*1, (ISNUMBER(SEARCH("RH*-SHPLTBR",[1]OUT_FinalEnergyCons!$A$4:$A$10000)))*1,[1]OUT_FinalEnergyCons!I$4:I$10000)</f>
        <v>0.29107642281810497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0.13696936296392809</v>
      </c>
      <c r="I1834" s="1">
        <f t="shared" si="1193"/>
        <v>0.13698421051765922</v>
      </c>
      <c r="J1834" s="1">
        <f t="shared" si="1193"/>
        <v>0.34961579703269913</v>
      </c>
      <c r="K1834" s="1">
        <f t="shared" si="1193"/>
        <v>0.34960859888607321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0.13696936296392809</v>
      </c>
      <c r="I1835" s="1" cm="1">
        <f t="array" ref="I1835">SUMPRODUCT(([1]OUT_FinalEnergyCons!$B$4:$B$10000="var_cap")*1, (ISNUMBER(SEARCH("RH*-SHSOLBR",[1]OUT_FinalEnergyCons!$A$4:$A$10000)))*1,[1]OUT_FinalEnergyCons!G$4:G$10000)</f>
        <v>0.13698421051765922</v>
      </c>
      <c r="J1835" s="1" cm="1">
        <f t="array" ref="J1835">SUMPRODUCT(([1]OUT_FinalEnergyCons!$B$4:$B$10000="var_cap")*1, (ISNUMBER(SEARCH("RH*-SHSOLBR",[1]OUT_FinalEnergyCons!$A$4:$A$10000)))*1,[1]OUT_FinalEnergyCons!H$4:H$10000)</f>
        <v>0.34961579703269913</v>
      </c>
      <c r="K1835" s="1" cm="1">
        <f t="array" ref="K1835">SUMPRODUCT(([1]OUT_FinalEnergyCons!$B$4:$B$10000="var_cap")*1, (ISNUMBER(SEARCH("RH*-SHSOLBR",[1]OUT_FinalEnergyCons!$A$4:$A$10000)))*1,[1]OUT_FinalEnergyCons!I$4:I$10000)</f>
        <v>0.34960859888607321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1.8609889476409984</v>
      </c>
      <c r="G1838" s="1">
        <f t="shared" ref="G1838" si="1199">SUM(G1839,G1842,G1844,G1847,G1849,G1851,G1853,G1855)</f>
        <v>1.973582206665389</v>
      </c>
      <c r="H1838" s="1">
        <f t="shared" ref="H1838" si="1200">SUM(H1839,H1842,H1844,H1847,H1849,H1851,H1853,H1855)</f>
        <v>1.8657146472028929</v>
      </c>
      <c r="I1838" s="1">
        <f t="shared" ref="I1838" si="1201">SUM(I1839,I1842,I1844,I1847,I1849,I1851,I1853,I1855)</f>
        <v>2.1564784125456486</v>
      </c>
      <c r="J1838" s="1">
        <f t="shared" ref="J1838" si="1202">SUM(J1839,J1842,J1844,J1847,J1849,J1851,J1853,J1855)</f>
        <v>1.9560583032054295</v>
      </c>
      <c r="K1838" s="1">
        <f t="shared" ref="K1838" si="1203">SUM(K1839,K1842,K1844,K1847,K1849,K1851,K1853,K1855)</f>
        <v>1.9458701650219568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0.65093083911885385</v>
      </c>
      <c r="G1839" s="1">
        <f t="shared" ref="G1839" si="1205">SUM(G1840:G1841)</f>
        <v>0.71793626749458606</v>
      </c>
      <c r="H1839" s="1">
        <f t="shared" ref="H1839" si="1206">SUM(H1840:H1841)</f>
        <v>1.0978411024521044</v>
      </c>
      <c r="I1839" s="1">
        <f t="shared" ref="I1839" si="1207">SUM(I1840:I1841)</f>
        <v>1.3894686569490946</v>
      </c>
      <c r="J1839" s="1">
        <f t="shared" ref="J1839" si="1208">SUM(J1840:J1841)</f>
        <v>1.2046514582910222</v>
      </c>
      <c r="K1839" s="1">
        <f t="shared" ref="K1839" si="1209">SUM(K1840:K1841)</f>
        <v>1.3302395413541896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0.43757532074546018</v>
      </c>
      <c r="G1840" s="1" cm="1">
        <f t="array" ref="G1840">SUMPRODUCT(([1]OUT_FinalEnergyCons!$B$4:$B$10000="var_cap")*1,(ISNUMBER(SEARCH("RH*-WHELCBR",[1]OUT_FinalEnergyCons!$A$4:$A$10000)))*1,[1]OUT_FinalEnergyCons!E$4:E$10000)</f>
        <v>0.47180085235007097</v>
      </c>
      <c r="H1840" s="1" cm="1">
        <f t="array" ref="H1840">SUMPRODUCT(([1]OUT_FinalEnergyCons!$B$4:$B$10000="var_cap")*1,(ISNUMBER(SEARCH("RH*-WHELCBR",[1]OUT_FinalEnergyCons!$A$4:$A$10000)))*1,[1]OUT_FinalEnergyCons!F$4:F$10000)</f>
        <v>0.47179996274939306</v>
      </c>
      <c r="I1840" s="1" cm="1">
        <f t="array" ref="I1840">SUMPRODUCT(([1]OUT_FinalEnergyCons!$B$4:$B$10000="var_cap")*1,(ISNUMBER(SEARCH("RH*-WHELCBR",[1]OUT_FinalEnergyCons!$A$4:$A$10000)))*1,[1]OUT_FinalEnergyCons!G$4:G$10000)</f>
        <v>0.43852684814452619</v>
      </c>
      <c r="J1840" s="1" cm="1">
        <f t="array" ref="J1840">SUMPRODUCT(([1]OUT_FinalEnergyCons!$B$4:$B$10000="var_cap")*1,(ISNUMBER(SEARCH("RH*-WHELCBR",[1]OUT_FinalEnergyCons!$A$4:$A$10000)))*1,[1]OUT_FinalEnergyCons!H$4:H$10000)</f>
        <v>8.4731665127634151E-2</v>
      </c>
      <c r="K1840" s="1" cm="1">
        <f t="array" ref="K1840">SUMPRODUCT(([1]OUT_FinalEnergyCons!$B$4:$B$10000="var_cap")*1,(ISNUMBER(SEARCH("RH*-WHELCBR",[1]OUT_FinalEnergyCons!$A$4:$A$10000)))*1,[1]OUT_FinalEnergyCons!I$4:I$10000)</f>
        <v>3.9396870842938359E-2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0.21335551837339367</v>
      </c>
      <c r="G1841" s="1" cm="1">
        <f t="array" ref="G1841">SUMPRODUCT(([1]OUT_FinalEnergyCons!$B$4:$B$10000="var_cap")*1,ISNUMBER(SEARCH("RH*-WHELCHP",[1]OUT_FinalEnergyCons!$A$4:$A$10000))*1,[1]OUT_FinalEnergyCons!E$4:E$10000)</f>
        <v>0.24613541514451506</v>
      </c>
      <c r="H1841" s="1" cm="1">
        <f t="array" ref="H1841">SUMPRODUCT(([1]OUT_FinalEnergyCons!$B$4:$B$10000="var_cap")*1,ISNUMBER(SEARCH("RH*-WHELCHP",[1]OUT_FinalEnergyCons!$A$4:$A$10000))*1,[1]OUT_FinalEnergyCons!F$4:F$10000)</f>
        <v>0.62604113970271125</v>
      </c>
      <c r="I1841" s="1" cm="1">
        <f t="array" ref="I1841">SUMPRODUCT(([1]OUT_FinalEnergyCons!$B$4:$B$10000="var_cap")*1,ISNUMBER(SEARCH("RH*-WHELCHP",[1]OUT_FinalEnergyCons!$A$4:$A$10000))*1,[1]OUT_FinalEnergyCons!G$4:G$10000)</f>
        <v>0.95094180880456836</v>
      </c>
      <c r="J1841" s="1" cm="1">
        <f t="array" ref="J1841">SUMPRODUCT(([1]OUT_FinalEnergyCons!$B$4:$B$10000="var_cap")*1,ISNUMBER(SEARCH("RH*-WHELCHP",[1]OUT_FinalEnergyCons!$A$4:$A$10000))*1,[1]OUT_FinalEnergyCons!H$4:H$10000)</f>
        <v>1.119919793163388</v>
      </c>
      <c r="K1841" s="1" cm="1">
        <f t="array" ref="K1841">SUMPRODUCT(([1]OUT_FinalEnergyCons!$B$4:$B$10000="var_cap")*1,ISNUMBER(SEARCH("RH*-WHELCHP",[1]OUT_FinalEnergyCons!$A$4:$A$10000))*1,[1]OUT_FinalEnergyCons!I$4:I$10000)</f>
        <v>1.2908426705112512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0.47738096340609643</v>
      </c>
      <c r="H1842" s="1">
        <f t="shared" ref="H1842" si="1214">H1843</f>
        <v>9.9385046846733882E-4</v>
      </c>
      <c r="I1842" s="1">
        <f t="shared" ref="I1842" si="1215">I1843</f>
        <v>1.4459358787904941E-4</v>
      </c>
      <c r="J1842" s="1">
        <f t="shared" ref="J1842" si="1216">J1843</f>
        <v>6.6780093167159149E-5</v>
      </c>
      <c r="K1842" s="1">
        <f t="shared" ref="K1842" si="1217">K1843</f>
        <v>1.9152242604606491E-5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0.47738096340609643</v>
      </c>
      <c r="H1843" s="1" cm="1">
        <f t="array" ref="H1843">SUMPRODUCT(([1]OUT_FinalEnergyCons!$B$4:$B$10000="var_cap")*1, (ISNUMBER(SEARCH("RH*-WHLFOBR",[1]OUT_FinalEnergyCons!$A$4:$A$10000)))*1,[1]OUT_FinalEnergyCons!F$4:F$10000)</f>
        <v>9.9385046846733882E-4</v>
      </c>
      <c r="I1843" s="1" cm="1">
        <f t="array" ref="I1843">SUMPRODUCT(([1]OUT_FinalEnergyCons!$B$4:$B$10000="var_cap")*1, (ISNUMBER(SEARCH("RH*-WHLFOBR",[1]OUT_FinalEnergyCons!$A$4:$A$10000)))*1,[1]OUT_FinalEnergyCons!G$4:G$10000)</f>
        <v>1.4459358787904941E-4</v>
      </c>
      <c r="J1843" s="1" cm="1">
        <f t="array" ref="J1843">SUMPRODUCT(([1]OUT_FinalEnergyCons!$B$4:$B$10000="var_cap")*1, (ISNUMBER(SEARCH("RH*-WHLFOBR",[1]OUT_FinalEnergyCons!$A$4:$A$10000)))*1,[1]OUT_FinalEnergyCons!H$4:H$10000)</f>
        <v>6.6780093167159149E-5</v>
      </c>
      <c r="K1843" s="1" cm="1">
        <f t="array" ref="K1843">SUMPRODUCT(([1]OUT_FinalEnergyCons!$B$4:$B$10000="var_cap")*1, (ISNUMBER(SEARCH("RH*-WHLFOBR",[1]OUT_FinalEnergyCons!$A$4:$A$10000)))*1,[1]OUT_FinalEnergyCons!I$4:I$10000)</f>
        <v>1.9152242604606491E-5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0.43610320719431944</v>
      </c>
      <c r="H1844" s="1">
        <f t="shared" ref="H1844" si="1221">SUM(H1845:H1846)</f>
        <v>0.43625668262762646</v>
      </c>
      <c r="I1844" s="1">
        <f t="shared" ref="I1844" si="1222">SUM(I1845:I1846)</f>
        <v>0.43625531721875538</v>
      </c>
      <c r="J1844" s="1">
        <f t="shared" ref="J1844" si="1223">SUM(J1845:J1846)</f>
        <v>0.28064069825902838</v>
      </c>
      <c r="K1844" s="1">
        <f t="shared" ref="K1844" si="1224">SUM(K1845:K1846)</f>
        <v>0.15159237939324618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0.43610093279835715</v>
      </c>
      <c r="H1845" s="1" cm="1">
        <f t="array" ref="H1845">SUMPRODUCT(([1]OUT_FinalEnergyCons!$B$4:$B$10000="var_cap")*1, (ISNUMBER(SEARCH("RH*-WHNGABR",[1]OUT_FinalEnergyCons!$A$4:$A$10000)))*1,[1]OUT_FinalEnergyCons!F$4:F$10000)</f>
        <v>0.43610083298252628</v>
      </c>
      <c r="I1845" s="1" cm="1">
        <f t="array" ref="I1845">SUMPRODUCT(([1]OUT_FinalEnergyCons!$B$4:$B$10000="var_cap")*1, (ISNUMBER(SEARCH("RH*-WHNGABR",[1]OUT_FinalEnergyCons!$A$4:$A$10000)))*1,[1]OUT_FinalEnergyCons!G$4:G$10000)</f>
        <v>0.43609835269638508</v>
      </c>
      <c r="J1845" s="1" cm="1">
        <f t="array" ref="J1845">SUMPRODUCT(([1]OUT_FinalEnergyCons!$B$4:$B$10000="var_cap")*1, (ISNUMBER(SEARCH("RH*-WHNGABR",[1]OUT_FinalEnergyCons!$A$4:$A$10000)))*1,[1]OUT_FinalEnergyCons!H$4:H$10000)</f>
        <v>0.28032082820123533</v>
      </c>
      <c r="K1845" s="1" cm="1">
        <f t="array" ref="K1845">SUMPRODUCT(([1]OUT_FinalEnergyCons!$B$4:$B$10000="var_cap")*1, (ISNUMBER(SEARCH("RH*-WHNGABR",[1]OUT_FinalEnergyCons!$A$4:$A$10000)))*1,[1]OUT_FinalEnergyCons!I$4:I$10000)</f>
        <v>0.15145078181087543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2.2743959622777181E-6</v>
      </c>
      <c r="H1846" s="1" cm="1">
        <f t="array" ref="H1846">SUMPRODUCT(([1]OUT_FinalEnergyCons!$B$4:$B$10000="var_cap")*1,ISNUMBER(SEARCH("RH*-WHngahp",[1]OUT_FinalEnergyCons!$A$4:$A$10000))*1,[1]OUT_FinalEnergyCons!F$4:F$10000)</f>
        <v>1.5584964510017717E-4</v>
      </c>
      <c r="I1846" s="1" cm="1">
        <f t="array" ref="I1846">SUMPRODUCT(([1]OUT_FinalEnergyCons!$B$4:$B$10000="var_cap")*1,ISNUMBER(SEARCH("RH*-WHngahp",[1]OUT_FinalEnergyCons!$A$4:$A$10000))*1,[1]OUT_FinalEnergyCons!G$4:G$10000)</f>
        <v>1.5696452237028738E-4</v>
      </c>
      <c r="J1846" s="1" cm="1">
        <f t="array" ref="J1846">SUMPRODUCT(([1]OUT_FinalEnergyCons!$B$4:$B$10000="var_cap")*1,ISNUMBER(SEARCH("RH*-WHngahp",[1]OUT_FinalEnergyCons!$A$4:$A$10000))*1,[1]OUT_FinalEnergyCons!H$4:H$10000)</f>
        <v>3.1987005779302079E-4</v>
      </c>
      <c r="K1846" s="1" cm="1">
        <f t="array" ref="K1846">SUMPRODUCT(([1]OUT_FinalEnergyCons!$B$4:$B$10000="var_cap")*1,ISNUMBER(SEARCH("RH*-WHngahp",[1]OUT_FinalEnergyCons!$A$4:$A$10000))*1,[1]OUT_FinalEnergyCons!I$4:I$10000)</f>
        <v>1.415975823707617E-4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4.0438051479553955E-2</v>
      </c>
      <c r="H1849" s="1">
        <f t="shared" ref="H1849" si="1236">H1850</f>
        <v>2.8900510248001401E-2</v>
      </c>
      <c r="I1849" s="1">
        <f t="shared" ref="I1849" si="1237">I1850</f>
        <v>2.8887785853050362E-2</v>
      </c>
      <c r="J1849" s="1">
        <f t="shared" ref="J1849" si="1238">J1850</f>
        <v>1.5939302336701582E-2</v>
      </c>
      <c r="K1849" s="1">
        <f t="shared" ref="K1849" si="1239">K1850</f>
        <v>8.4493997589332685E-3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4.0438051479553955E-2</v>
      </c>
      <c r="H1850" s="1" cm="1">
        <f t="array" ref="H1850">SUMPRODUCT(([1]OUT_FinalEnergyCons!$B$4:$B$10000="var_cap")*1, (ISNUMBER(SEARCH("RH*-WHWODBR",[1]OUT_FinalEnergyCons!$A$4:$A$10000)))*1,[1]OUT_FinalEnergyCons!F$4:F$10000)</f>
        <v>2.8900510248001401E-2</v>
      </c>
      <c r="I1850" s="1" cm="1">
        <f t="array" ref="I1850">SUMPRODUCT(([1]OUT_FinalEnergyCons!$B$4:$B$10000="var_cap")*1, (ISNUMBER(SEARCH("RH*-WHWODBR",[1]OUT_FinalEnergyCons!$A$4:$A$10000)))*1,[1]OUT_FinalEnergyCons!G$4:G$10000)</f>
        <v>2.8887785853050362E-2</v>
      </c>
      <c r="J1850" s="1" cm="1">
        <f t="array" ref="J1850">SUMPRODUCT(([1]OUT_FinalEnergyCons!$B$4:$B$10000="var_cap")*1, (ISNUMBER(SEARCH("RH*-WHWODBR",[1]OUT_FinalEnergyCons!$A$4:$A$10000)))*1,[1]OUT_FinalEnergyCons!H$4:H$10000)</f>
        <v>1.5939302336701582E-2</v>
      </c>
      <c r="K1850" s="1" cm="1">
        <f t="array" ref="K1850">SUMPRODUCT(([1]OUT_FinalEnergyCons!$B$4:$B$10000="var_cap")*1, (ISNUMBER(SEARCH("RH*-WHWODBR",[1]OUT_FinalEnergyCons!$A$4:$A$10000)))*1,[1]OUT_FinalEnergyCons!I$4:I$10000)</f>
        <v>8.4493997589332685E-3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1.3194829792211319E-2</v>
      </c>
      <c r="H1851" s="1">
        <f t="shared" ref="H1851" si="1243">H1852</f>
        <v>1.3192605179145325E-2</v>
      </c>
      <c r="I1851" s="1">
        <f t="shared" ref="I1851" si="1244">I1852</f>
        <v>1.3191310079638769E-2</v>
      </c>
      <c r="J1851" s="1">
        <f t="shared" ref="J1851" si="1245">J1852</f>
        <v>9.7940725835643141E-3</v>
      </c>
      <c r="K1851" s="1">
        <f t="shared" ref="K1851" si="1246">K1852</f>
        <v>1.0613188147762147E-2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1.3194829792211319E-2</v>
      </c>
      <c r="H1852" s="1" cm="1">
        <f t="array" ref="H1852">SUMPRODUCT(([1]OUT_FinalEnergyCons!$B$4:$B$10000="var_cap")*1, (ISNUMBER(SEARCH("RH*-WHPLTBR",[1]OUT_FinalEnergyCons!$A$4:$A$10000)))*1,[1]OUT_FinalEnergyCons!F$4:F$10000)</f>
        <v>1.3192605179145325E-2</v>
      </c>
      <c r="I1852" s="1" cm="1">
        <f t="array" ref="I1852">SUMPRODUCT(([1]OUT_FinalEnergyCons!$B$4:$B$10000="var_cap")*1, (ISNUMBER(SEARCH("RH*-WHPLTBR",[1]OUT_FinalEnergyCons!$A$4:$A$10000)))*1,[1]OUT_FinalEnergyCons!G$4:G$10000)</f>
        <v>1.3191310079638769E-2</v>
      </c>
      <c r="J1852" s="1" cm="1">
        <f t="array" ref="J1852">SUMPRODUCT(([1]OUT_FinalEnergyCons!$B$4:$B$10000="var_cap")*1, (ISNUMBER(SEARCH("RH*-WHPLTBR",[1]OUT_FinalEnergyCons!$A$4:$A$10000)))*1,[1]OUT_FinalEnergyCons!H$4:H$10000)</f>
        <v>9.7940725835643141E-3</v>
      </c>
      <c r="K1852" s="1" cm="1">
        <f t="array" ref="K1852">SUMPRODUCT(([1]OUT_FinalEnergyCons!$B$4:$B$10000="var_cap")*1, (ISNUMBER(SEARCH("RH*-WHPLTBR",[1]OUT_FinalEnergyCons!$A$4:$A$10000)))*1,[1]OUT_FinalEnergyCons!I$4:I$10000)</f>
        <v>1.0613188147762147E-2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0.28852989622754799</v>
      </c>
      <c r="I1853" s="1">
        <f t="shared" ref="I1853" si="1251">I1854</f>
        <v>0.28853074885723057</v>
      </c>
      <c r="J1853" s="1">
        <f t="shared" ref="J1853" si="1252">J1854</f>
        <v>0.444965991641946</v>
      </c>
      <c r="K1853" s="1">
        <f t="shared" ref="K1853" si="1253">K1854</f>
        <v>0.44495650412522098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0.28852989622754799</v>
      </c>
      <c r="I1854" s="1" cm="1">
        <f t="array" ref="I1854">SUMPRODUCT(([1]OUT_FinalEnergyCons!$B$4:$B$10000="var_cap")*1, (ISNUMBER(SEARCH("RH*-WHSOLBR",[1]OUT_FinalEnergyCons!$A$4:$A$10000)))*1,[1]OUT_FinalEnergyCons!G$4:G$10000)</f>
        <v>0.28853074885723057</v>
      </c>
      <c r="J1854" s="1" cm="1">
        <f t="array" ref="J1854">SUMPRODUCT(([1]OUT_FinalEnergyCons!$B$4:$B$10000="var_cap")*1, (ISNUMBER(SEARCH("RH*-WHSOLBR",[1]OUT_FinalEnergyCons!$A$4:$A$10000)))*1,[1]OUT_FinalEnergyCons!H$4:H$10000)</f>
        <v>0.444965991641946</v>
      </c>
      <c r="K1854" s="1" cm="1">
        <f t="array" ref="K1854">SUMPRODUCT(([1]OUT_FinalEnergyCons!$B$4:$B$10000="var_cap")*1, (ISNUMBER(SEARCH("RH*-WHSOLBR",[1]OUT_FinalEnergyCons!$A$4:$A$10000)))*1,[1]OUT_FinalEnergyCons!I$4:I$10000)</f>
        <v>0.44495650412522098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3.600466699276299</v>
      </c>
      <c r="G1857" s="17">
        <f t="shared" ref="G1857:K1857" si="1262">SUM(G1858,G1861,G1864,G1868,G1870,G1872,G1874,G1876,G1878)</f>
        <v>3.6398798780129407</v>
      </c>
      <c r="H1857" s="17">
        <f t="shared" si="1262"/>
        <v>3.5148219498466524</v>
      </c>
      <c r="I1857" s="17">
        <f t="shared" si="1262"/>
        <v>3.4022017776951037</v>
      </c>
      <c r="J1857" s="17">
        <f t="shared" si="1262"/>
        <v>3.2993444684483322</v>
      </c>
      <c r="K1857" s="17">
        <f t="shared" si="1262"/>
        <v>3.2081174321150008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0.82751630309823321</v>
      </c>
      <c r="H1858" s="18">
        <f t="shared" si="1263"/>
        <v>0.88203830509798131</v>
      </c>
      <c r="I1858" s="18">
        <f t="shared" si="1263"/>
        <v>0.96524979358419927</v>
      </c>
      <c r="J1858" s="18">
        <f t="shared" si="1263"/>
        <v>1.059634413739974</v>
      </c>
      <c r="K1858" s="18">
        <f t="shared" si="1263"/>
        <v>1.2914826575814458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0.75120784801711193</v>
      </c>
      <c r="H1859" s="1" cm="1">
        <f t="array" ref="H1859">SUMPRODUCT(([1]OUT_FinalEnergyCons!$B$4:$B$10000="Var_cap")*1,  (ISNUMBER(SEARCH("ITOT-SWHELCBR",[1]OUT_FinalEnergyCons!$A$4:$A$10000)))*1,[1]OUT_FinalEnergyCons!F$4:F$10000)</f>
        <v>0.75134360648840981</v>
      </c>
      <c r="I1859" s="1" cm="1">
        <f t="array" ref="I1859">SUMPRODUCT(([1]OUT_FinalEnergyCons!$B$4:$B$10000="Var_cap")*1,  (ISNUMBER(SEARCH("ITOT-SWHELCBR",[1]OUT_FinalEnergyCons!$A$4:$A$10000)))*1,[1]OUT_FinalEnergyCons!G$4:G$10000)</f>
        <v>0.75471112357962777</v>
      </c>
      <c r="J1859" s="1" cm="1">
        <f t="array" ref="J1859">SUMPRODUCT(([1]OUT_FinalEnergyCons!$B$4:$B$10000="Var_cap")*1,  (ISNUMBER(SEARCH("ITOT-SWHELCBR",[1]OUT_FinalEnergyCons!$A$4:$A$10000)))*1,[1]OUT_FinalEnergyCons!H$4:H$10000)</f>
        <v>0.84792840049942175</v>
      </c>
      <c r="K1859" s="1" cm="1">
        <f t="array" ref="K1859">SUMPRODUCT(([1]OUT_FinalEnergyCons!$B$4:$B$10000="Var_cap")*1,  (ISNUMBER(SEARCH("ITOT-SWHELCBR",[1]OUT_FinalEnergyCons!$A$4:$A$10000)))*1,[1]OUT_FinalEnergyCons!I$4:I$10000)</f>
        <v>1.0042350557395032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7.6308455081121287E-2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0.1306946986095715</v>
      </c>
      <c r="I1860" s="1" cm="1">
        <f t="array" ref="I1860">SUMPRODUCT(([1]OUT_FinalEnergyCons!$B$4:$B$10000="Var_cap")*1,  (ISNUMBER(SEARCH("ITOT-SWHELCHP",[1]OUT_FinalEnergyCons!$A$4:$A$10000)))*1,[1]OUT_FinalEnergyCons!G$4:G$10000)</f>
        <v>0.21053867000457144</v>
      </c>
      <c r="J1860" s="1" cm="1">
        <f t="array" ref="J1860">SUMPRODUCT(([1]OUT_FinalEnergyCons!$B$4:$B$10000="Var_cap")*1,  (ISNUMBER(SEARCH("ITOT-SWHELCHP",[1]OUT_FinalEnergyCons!$A$4:$A$10000)))*1,[1]OUT_FinalEnergyCons!H$4:H$10000)</f>
        <v>0.2117060132405523</v>
      </c>
      <c r="K1860" s="1" cm="1">
        <f t="array" ref="K1860">SUMPRODUCT(([1]OUT_FinalEnergyCons!$B$4:$B$10000="Var_cap")*1,  (ISNUMBER(SEARCH("ITOT-SWHELCHP",[1]OUT_FinalEnergyCons!$A$4:$A$10000)))*1,[1]OUT_FinalEnergyCons!I$4:I$10000)</f>
        <v>0.28724760184194248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0.47738739332692959</v>
      </c>
      <c r="G1861" s="18">
        <f t="shared" ref="G1861:K1861" si="1265">SUM(G1862:G1863)</f>
        <v>0.37651978993996604</v>
      </c>
      <c r="H1861" s="18">
        <f t="shared" si="1265"/>
        <v>0.37659559656130559</v>
      </c>
      <c r="I1861" s="18">
        <f t="shared" si="1265"/>
        <v>0.37640887702169878</v>
      </c>
      <c r="J1861" s="18">
        <f t="shared" si="1265"/>
        <v>0.16170537420103964</v>
      </c>
      <c r="K1861" s="18">
        <f t="shared" si="1265"/>
        <v>1.5960614138171479E-2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0.37649108503219503</v>
      </c>
      <c r="H1862" s="1" cm="1">
        <f t="array" ref="H1862">SUMPRODUCT(([1]OUT_FinalEnergyCons!$B$4:$B$10000="Var_cap")*1,  (ISNUMBER(SEARCH("ITOT-SWHLFOBR",[1]OUT_FinalEnergyCons!$A$4:$A$10000)))*1,[1]OUT_FinalEnergyCons!F$4:F$10000)</f>
        <v>0.37651547511488292</v>
      </c>
      <c r="I1862" s="1" cm="1">
        <f t="array" ref="I1862">SUMPRODUCT(([1]OUT_FinalEnergyCons!$B$4:$B$10000="Var_cap")*1,  (ISNUMBER(SEARCH("ITOT-SWHLFOBR",[1]OUT_FinalEnergyCons!$A$4:$A$10000)))*1,[1]OUT_FinalEnergyCons!G$4:G$10000)</f>
        <v>0.37636841737019611</v>
      </c>
      <c r="J1862" s="1" cm="1">
        <f t="array" ref="J1862">SUMPRODUCT(([1]OUT_FinalEnergyCons!$B$4:$B$10000="Var_cap")*1,  (ISNUMBER(SEARCH("ITOT-SWHLFOBR",[1]OUT_FinalEnergyCons!$A$4:$A$10000)))*1,[1]OUT_FinalEnergyCons!H$4:H$10000)</f>
        <v>0.16163086917665828</v>
      </c>
      <c r="K1862" s="1" cm="1">
        <f t="array" ref="K1862">SUMPRODUCT(([1]OUT_FinalEnergyCons!$B$4:$B$10000="Var_cap")*1,  (ISNUMBER(SEARCH("ITOT-SWHLFOBR",[1]OUT_FinalEnergyCons!$A$4:$A$10000)))*1,[1]OUT_FinalEnergyCons!I$4:I$10000)</f>
        <v>1.5960612488660895E-2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0.10105195369609762</v>
      </c>
      <c r="G1863" s="1" cm="1">
        <f t="array" ref="G1863">SUMPRODUCT(([1]OUT_FinalEnergyCons!$B$4:$B$10000="Var_cap")*1,  (ISNUMBER(SEARCH("ITOT-SWHHFOBR",[1]OUT_FinalEnergyCons!$A$4:$A$10000)))*1,[1]OUT_FinalEnergyCons!E$4:E$10000)</f>
        <v>2.8704907771043287E-5</v>
      </c>
      <c r="H1863" s="1" cm="1">
        <f t="array" ref="H1863">SUMPRODUCT(([1]OUT_FinalEnergyCons!$B$4:$B$10000="Var_cap")*1,  (ISNUMBER(SEARCH("ITOT-SWHHFOBR",[1]OUT_FinalEnergyCons!$A$4:$A$10000)))*1,[1]OUT_FinalEnergyCons!F$4:F$10000)</f>
        <v>8.0121446422679043E-5</v>
      </c>
      <c r="I1863" s="1" cm="1">
        <f t="array" ref="I1863">SUMPRODUCT(([1]OUT_FinalEnergyCons!$B$4:$B$10000="Var_cap")*1,  (ISNUMBER(SEARCH("ITOT-SWHHFOBR",[1]OUT_FinalEnergyCons!$A$4:$A$10000)))*1,[1]OUT_FinalEnergyCons!G$4:G$10000)</f>
        <v>4.0459651502663951E-5</v>
      </c>
      <c r="J1863" s="1" cm="1">
        <f t="array" ref="J1863">SUMPRODUCT(([1]OUT_FinalEnergyCons!$B$4:$B$10000="Var_cap")*1,  (ISNUMBER(SEARCH("ITOT-SWHHFOBR",[1]OUT_FinalEnergyCons!$A$4:$A$10000)))*1,[1]OUT_FinalEnergyCons!H$4:H$10000)</f>
        <v>7.4505024381357805E-5</v>
      </c>
      <c r="K1863" s="1" cm="1">
        <f t="array" ref="K1863">SUMPRODUCT(([1]OUT_FinalEnergyCons!$B$4:$B$10000="Var_cap")*1,  (ISNUMBER(SEARCH("ITOT-SWHHFOBR",[1]OUT_FinalEnergyCons!$A$4:$A$10000)))*1,[1]OUT_FinalEnergyCons!I$4:I$10000)</f>
        <v>1.649510584099032E-9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1.556967291855448</v>
      </c>
      <c r="H1864" s="18">
        <f t="shared" si="1268"/>
        <v>1.5573141413336551</v>
      </c>
      <c r="I1864" s="18">
        <f t="shared" si="1268"/>
        <v>1.3530876519222514</v>
      </c>
      <c r="J1864" s="18">
        <f t="shared" si="1268"/>
        <v>0.70036982138585824</v>
      </c>
      <c r="K1864" s="18">
        <f t="shared" si="1268"/>
        <v>0.37082353061240991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1.5566595430501033</v>
      </c>
      <c r="H1865" s="1" cm="1">
        <f t="array" ref="H1865">SUMPRODUCT(([1]OUT_FinalEnergyCons!$B$4:$B$10000="Var_cap")*1,  (ISNUMBER(SEARCH("ITOT-SWHNGA*BR",[1]OUT_FinalEnergyCons!$A$4:$A$10000)))*1,[1]OUT_FinalEnergyCons!F$4:F$10000)</f>
        <v>1.556711673148732</v>
      </c>
      <c r="I1865" s="1" cm="1">
        <f t="array" ref="I1865">SUMPRODUCT(([1]OUT_FinalEnergyCons!$B$4:$B$10000="Var_cap")*1,  (ISNUMBER(SEARCH("ITOT-SWHNGA*BR",[1]OUT_FinalEnergyCons!$A$4:$A$10000)))*1,[1]OUT_FinalEnergyCons!G$4:G$10000)</f>
        <v>1.3524817158983782</v>
      </c>
      <c r="J1865" s="1" cm="1">
        <f t="array" ref="J1865">SUMPRODUCT(([1]OUT_FinalEnergyCons!$B$4:$B$10000="Var_cap")*1,  (ISNUMBER(SEARCH("ITOT-SWHNGA*BR",[1]OUT_FinalEnergyCons!$A$4:$A$10000)))*1,[1]OUT_FinalEnergyCons!H$4:H$10000)</f>
        <v>0.69971155590962508</v>
      </c>
      <c r="K1865" s="1" cm="1">
        <f t="array" ref="K1865">SUMPRODUCT(([1]OUT_FinalEnergyCons!$B$4:$B$10000="Var_cap")*1,  (ISNUMBER(SEARCH("ITOT-SWHNGA*BR",[1]OUT_FinalEnergyCons!$A$4:$A$10000)))*1,[1]OUT_FinalEnergyCons!I$4:I$10000)</f>
        <v>0.37038353162091514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3.0774880534461797E-4</v>
      </c>
      <c r="H1866" s="1" cm="1">
        <f t="array" ref="H1866">SUMPRODUCT(([1]OUT_FinalEnergyCons!$B$4:$B$10000="Var_cap")*1,  (ISNUMBER(SEARCH("ITOT-SWHNGAHP",[1]OUT_FinalEnergyCons!$A$4:$A$10000)))*1,[1]OUT_FinalEnergyCons!F$4:F$10000)</f>
        <v>6.0246818492313853E-4</v>
      </c>
      <c r="I1866" s="1" cm="1">
        <f t="array" ref="I1866">SUMPRODUCT(([1]OUT_FinalEnergyCons!$B$4:$B$10000="Var_cap")*1,  (ISNUMBER(SEARCH("ITOT-SWHNGAHP",[1]OUT_FinalEnergyCons!$A$4:$A$10000)))*1,[1]OUT_FinalEnergyCons!G$4:G$10000)</f>
        <v>6.0593602387328633E-4</v>
      </c>
      <c r="J1866" s="1" cm="1">
        <f t="array" ref="J1866">SUMPRODUCT(([1]OUT_FinalEnergyCons!$B$4:$B$10000="Var_cap")*1,  (ISNUMBER(SEARCH("ITOT-SWHNGAHP",[1]OUT_FinalEnergyCons!$A$4:$A$10000)))*1,[1]OUT_FinalEnergyCons!H$4:H$10000)</f>
        <v>6.5826547623313854E-4</v>
      </c>
      <c r="K1866" s="1" cm="1">
        <f t="array" ref="K1866">SUMPRODUCT(([1]OUT_FinalEnergyCons!$B$4:$B$10000="Var_cap")*1,  (ISNUMBER(SEARCH("ITOT-SWHNGAHP",[1]OUT_FinalEnergyCons!$A$4:$A$10000)))*1,[1]OUT_FinalEnergyCons!I$4:I$10000)</f>
        <v>4.3999899149479093E-4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2.7223489991346991E-2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0.16879540312060315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0.28668407504534904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0.36483621987149478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0.36979617516265706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0.17551523500464355</v>
      </c>
      <c r="H1868" s="1">
        <f t="shared" si="1269"/>
        <v>5.1453286841690593E-4</v>
      </c>
      <c r="I1868" s="1">
        <f t="shared" si="1269"/>
        <v>3.3319537566744994E-5</v>
      </c>
      <c r="J1868" s="1">
        <f t="shared" si="1269"/>
        <v>5.476626005835631E-5</v>
      </c>
      <c r="K1868" s="1">
        <f t="shared" si="1269"/>
        <v>1.5155005255989698E-5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0.17551523500464355</v>
      </c>
      <c r="H1869" s="1" cm="1">
        <f t="array" ref="H1869">SUMPRODUCT(([1]OUT_FinalEnergyCons!$B$4:$B$10000="Var_cap")*1,  (ISNUMBER(SEARCH("ITOT-SWHCOA*BR",[1]OUT_FinalEnergyCons!$A$4:$A$10000)))*1,[1]OUT_FinalEnergyCons!F$4:F$10000)</f>
        <v>5.1453286841690593E-4</v>
      </c>
      <c r="I1869" s="1" cm="1">
        <f t="array" ref="I1869">SUMPRODUCT(([1]OUT_FinalEnergyCons!$B$4:$B$10000="Var_cap")*1,  (ISNUMBER(SEARCH("ITOT-SWHCOA*BR",[1]OUT_FinalEnergyCons!$A$4:$A$10000)))*1,[1]OUT_FinalEnergyCons!G$4:G$10000)</f>
        <v>3.3319537566744994E-5</v>
      </c>
      <c r="J1869" s="1" cm="1">
        <f t="array" ref="J1869">SUMPRODUCT(([1]OUT_FinalEnergyCons!$B$4:$B$10000="Var_cap")*1,  (ISNUMBER(SEARCH("ITOT-SWHCOA*BR",[1]OUT_FinalEnergyCons!$A$4:$A$10000)))*1,[1]OUT_FinalEnergyCons!H$4:H$10000)</f>
        <v>5.476626005835631E-5</v>
      </c>
      <c r="K1869" s="1" cm="1">
        <f t="array" ref="K1869">SUMPRODUCT(([1]OUT_FinalEnergyCons!$B$4:$B$10000="Var_cap")*1,  (ISNUMBER(SEARCH("ITOT-SWHCOA*BR",[1]OUT_FinalEnergyCons!$A$4:$A$10000)))*1,[1]OUT_FinalEnergyCons!I$4:I$10000)</f>
        <v>1.5155005255989698E-5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0.34152937564568187</v>
      </c>
      <c r="H1870" s="1">
        <f t="shared" si="1270"/>
        <v>0.34156326995037795</v>
      </c>
      <c r="I1870" s="1">
        <f t="shared" si="1270"/>
        <v>0.43930628176795361</v>
      </c>
      <c r="J1870" s="1">
        <f t="shared" si="1270"/>
        <v>0.47094569167021838</v>
      </c>
      <c r="K1870" s="1">
        <f t="shared" si="1270"/>
        <v>0.35611914372682735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0.34152937564568187</v>
      </c>
      <c r="H1871" s="1" cm="1">
        <f t="array" ref="H1871">SUMPRODUCT(([1]OUT_FinalEnergyCons!$B$4:$B$10000="Var_cap")*1,  (ISNUMBER(SEARCH("ITOT-SWHWOD*BR",[1]OUT_FinalEnergyCons!$A$4:$A$10000)))*1,[1]OUT_FinalEnergyCons!F$4:F$10000)</f>
        <v>0.34156326995037795</v>
      </c>
      <c r="I1871" s="1" cm="1">
        <f t="array" ref="I1871">SUMPRODUCT(([1]OUT_FinalEnergyCons!$B$4:$B$10000="Var_cap")*1,  (ISNUMBER(SEARCH("ITOT-SWHWOD*BR",[1]OUT_FinalEnergyCons!$A$4:$A$10000)))*1,[1]OUT_FinalEnergyCons!G$4:G$10000)</f>
        <v>0.43930628176795361</v>
      </c>
      <c r="J1871" s="1" cm="1">
        <f t="array" ref="J1871">SUMPRODUCT(([1]OUT_FinalEnergyCons!$B$4:$B$10000="Var_cap")*1,  (ISNUMBER(SEARCH("ITOT-SWHWOD*BR",[1]OUT_FinalEnergyCons!$A$4:$A$10000)))*1,[1]OUT_FinalEnergyCons!H$4:H$10000)</f>
        <v>0.47094569167021838</v>
      </c>
      <c r="K1871" s="1" cm="1">
        <f t="array" ref="K1871">SUMPRODUCT(([1]OUT_FinalEnergyCons!$B$4:$B$10000="Var_cap")*1,  (ISNUMBER(SEARCH("ITOT-SWHWOD*BR",[1]OUT_FinalEnergyCons!$A$4:$A$10000)))*1,[1]OUT_FinalEnergyCons!I$4:I$10000)</f>
        <v>0.35611914372682735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3.7363601660107354E-2</v>
      </c>
      <c r="H1872" s="1">
        <f t="shared" si="1271"/>
        <v>3.7388026171776188E-2</v>
      </c>
      <c r="I1872" s="1">
        <f t="shared" si="1271"/>
        <v>4.0597564631988457E-2</v>
      </c>
      <c r="J1872" s="1">
        <f t="shared" si="1271"/>
        <v>4.1580575466535694E-2</v>
      </c>
      <c r="K1872" s="1">
        <f t="shared" si="1271"/>
        <v>4.660661138130516E-2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3.7363601660107354E-2</v>
      </c>
      <c r="H1873" s="1" cm="1">
        <f t="array" ref="H1873">SUMPRODUCT(([1]OUT_FinalEnergyCons!$B$4:$B$10000="Var_cap")*1,  (ISNUMBER(SEARCH("ITOT-SWHPLT*BR",[1]OUT_FinalEnergyCons!$A$4:$A$10000)))*1,[1]OUT_FinalEnergyCons!F$4:F$10000)</f>
        <v>3.7388026171776188E-2</v>
      </c>
      <c r="I1873" s="1" cm="1">
        <f t="array" ref="I1873">SUMPRODUCT(([1]OUT_FinalEnergyCons!$B$4:$B$10000="Var_cap")*1,  (ISNUMBER(SEARCH("ITOT-SWHPLT*BR",[1]OUT_FinalEnergyCons!$A$4:$A$10000)))*1,[1]OUT_FinalEnergyCons!G$4:G$10000)</f>
        <v>4.0597564631988457E-2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4.1580575466535694E-2</v>
      </c>
      <c r="K1873" s="1" cm="1">
        <f t="array" ref="K1873">SUMPRODUCT(([1]OUT_FinalEnergyCons!$B$4:$B$10000="Var_cap")*1,  (ISNUMBER(SEARCH("ITOT-SWHPLT*BR",[1]OUT_FinalEnergyCons!$A$4:$A$10000)))*1,[1]OUT_FinalEnergyCons!I$4:I$10000)</f>
        <v>4.660661138130516E-2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0.31205289703202288</v>
      </c>
      <c r="H1874" s="1">
        <f t="shared" si="1272"/>
        <v>0.30698750734290947</v>
      </c>
      <c r="I1874" s="1">
        <f t="shared" si="1272"/>
        <v>0.21478406956987775</v>
      </c>
      <c r="J1874" s="1">
        <f t="shared" si="1272"/>
        <v>0.16684739744482313</v>
      </c>
      <c r="K1874" s="1">
        <f t="shared" si="1272"/>
        <v>2.8611191173408268E-5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0.31205289703202288</v>
      </c>
      <c r="H1875" s="1" cm="1">
        <f t="array" ref="H1875">SUMPRODUCT(([1]OUT_FinalEnergyCons!$B$4:$B$10000="Var_cap")*1,  (ISNUMBER(SEARCH("ITOT-SWHWST*BR",[1]OUT_FinalEnergyCons!$A$4:$A$10000)))*1,[1]OUT_FinalEnergyCons!F$4:F$10000)</f>
        <v>0.30698750734290947</v>
      </c>
      <c r="I1875" s="1" cm="1">
        <f t="array" ref="I1875">SUMPRODUCT(([1]OUT_FinalEnergyCons!$B$4:$B$10000="Var_cap")*1,  (ISNUMBER(SEARCH("ITOT-SWHWST*BR",[1]OUT_FinalEnergyCons!$A$4:$A$10000)))*1,[1]OUT_FinalEnergyCons!G$4:G$10000)</f>
        <v>0.21478406956987775</v>
      </c>
      <c r="J1875" s="1" cm="1">
        <f t="array" ref="J1875">SUMPRODUCT(([1]OUT_FinalEnergyCons!$B$4:$B$10000="Var_cap")*1,  (ISNUMBER(SEARCH("ITOT-SWHWST*BR",[1]OUT_FinalEnergyCons!$A$4:$A$10000)))*1,[1]OUT_FinalEnergyCons!H$4:H$10000)</f>
        <v>0.16684739744482313</v>
      </c>
      <c r="K1875" s="1" cm="1">
        <f t="array" ref="K1875">SUMPRODUCT(([1]OUT_FinalEnergyCons!$B$4:$B$10000="Var_cap")*1,  (ISNUMBER(SEARCH("ITOT-SWHWST*BR",[1]OUT_FinalEnergyCons!$A$4:$A$10000)))*1,[1]OUT_FinalEnergyCons!I$4:I$10000)</f>
        <v>2.8611191173408268E-5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1.2420570520229931E-2</v>
      </c>
      <c r="I1876" s="1">
        <f t="shared" si="1273"/>
        <v>1.2420660040757051E-2</v>
      </c>
      <c r="J1876" s="1">
        <f t="shared" si="1273"/>
        <v>1.2420796121691899E-2</v>
      </c>
      <c r="K1876" s="1">
        <f t="shared" si="1273"/>
        <v>1.24208519151468E-2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1.2420570520229931E-2</v>
      </c>
      <c r="I1877" s="1" cm="1">
        <f t="array" ref="I1877">SUMPRODUCT(([1]OUT_FinalEnergyCons!$B$4:$B$10000="Var_cap")*1, (ISNUMBER(SEARCH("ITOT-SWHSOLBR",[1]OUT_FinalEnergyCons!$A$4:$A$10000)))*1,[1]OUT_FinalEnergyCons!G$4:G$10000)</f>
        <v>1.2420660040757051E-2</v>
      </c>
      <c r="J1877" s="1" cm="1">
        <f t="array" ref="J1877">SUMPRODUCT(([1]OUT_FinalEnergyCons!$B$4:$B$10000="Var_cap")*1, (ISNUMBER(SEARCH("ITOT-SWHSOLBR",[1]OUT_FinalEnergyCons!$A$4:$A$10000)))*1,[1]OUT_FinalEnergyCons!H$4:H$10000)</f>
        <v>1.2420796121691899E-2</v>
      </c>
      <c r="K1877" s="1" cm="1">
        <f t="array" ref="K1877">SUMPRODUCT(([1]OUT_FinalEnergyCons!$B$4:$B$10000="Var_cap")*1, (ISNUMBER(SEARCH("ITOT-SWHSOLBR",[1]OUT_FinalEnergyCons!$A$4:$A$10000)))*1,[1]OUT_FinalEnergyCons!I$4:I$10000)</f>
        <v>1.24208519151468E-2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3.1355961881062599E-4</v>
      </c>
      <c r="J1878" s="1">
        <f t="shared" si="1274"/>
        <v>0.6857856321581336</v>
      </c>
      <c r="K1878" s="1">
        <f t="shared" si="1274"/>
        <v>1.1146602565632646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3.1355961881062599E-4</v>
      </c>
      <c r="J1879" s="1" cm="1">
        <f t="array" ref="J1879">SUMPRODUCT(([1]OUT_FinalEnergyCons!$B$4:$B$10000="Var_cap")*1, (ISNUMBER(SEARCH("ITOT-SWHH2BR",[1]OUT_FinalEnergyCons!$A$4:$A$10000)))*1,[1]OUT_FinalEnergyCons!H$4:H$10000)</f>
        <v>0.6857856321581336</v>
      </c>
      <c r="K1879" s="1" cm="1">
        <f t="array" ref="K1879">SUMPRODUCT(([1]OUT_FinalEnergyCons!$B$4:$B$10000="Var_cap")*1, (ISNUMBER(SEARCH("ITOT-SWHH2BR",[1]OUT_FinalEnergyCons!$A$4:$A$10000)))*1,[1]OUT_FinalEnergyCons!I$4:I$10000)</f>
        <v>1.1146602565632646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6.144502685435123</v>
      </c>
      <c r="G1880" s="17">
        <f t="shared" ref="G1880:K1880" si="1275">SUM(G1881,G1884,G1886,G1890,G1892,G1894,G1896)</f>
        <v>6.0348159721086292</v>
      </c>
      <c r="H1880" s="17">
        <f t="shared" si="1275"/>
        <v>6.2112974383531707</v>
      </c>
      <c r="I1880" s="17">
        <f t="shared" si="1275"/>
        <v>6.2308896299182495</v>
      </c>
      <c r="J1880" s="17">
        <f t="shared" si="1275"/>
        <v>4.5208820734877078</v>
      </c>
      <c r="K1880" s="17">
        <f t="shared" si="1275"/>
        <v>3.7798967738780389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0.6156064165061722</v>
      </c>
      <c r="G1881" s="1">
        <f t="shared" ref="G1881:K1881" si="1276">SUM(G1882:G1883)</f>
        <v>0.43064548596028662</v>
      </c>
      <c r="H1881" s="1">
        <f t="shared" si="1276"/>
        <v>0.6071758442461469</v>
      </c>
      <c r="I1881" s="1">
        <f t="shared" si="1276"/>
        <v>0.60717539066654891</v>
      </c>
      <c r="J1881" s="1">
        <f t="shared" si="1276"/>
        <v>0.59234856600231933</v>
      </c>
      <c r="K1881" s="1">
        <f t="shared" si="1276"/>
        <v>0.74724419338010539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0.18498901583893695</v>
      </c>
      <c r="G1882" s="1" cm="1">
        <f t="array" ref="G1882">SUMPRODUCT(([1]OUT_FinalEnergyCons!$B$4:$B$10000="Var_cap")*1, (ISNUMBER(SEARCH("SCOM-SHELCBR",[1]OUT_FinalEnergyCons!$A$4:$A$10000)))*1,[1]OUT_FinalEnergyCons!E$4:E$10000)</f>
        <v>2.8851030866972049E-5</v>
      </c>
      <c r="H1882" s="1" cm="1">
        <f t="array" ref="H1882">SUMPRODUCT(([1]OUT_FinalEnergyCons!$B$4:$B$10000="Var_cap")*1, (ISNUMBER(SEARCH("SCOM-SHELCBR",[1]OUT_FinalEnergyCons!$A$4:$A$10000)))*1,[1]OUT_FinalEnergyCons!F$4:F$10000)</f>
        <v>0.17656015648841702</v>
      </c>
      <c r="I1882" s="1" cm="1">
        <f t="array" ref="I1882">SUMPRODUCT(([1]OUT_FinalEnergyCons!$B$4:$B$10000="Var_cap")*1, (ISNUMBER(SEARCH("SCOM-SHELCBR",[1]OUT_FinalEnergyCons!$A$4:$A$10000)))*1,[1]OUT_FinalEnergyCons!G$4:G$10000)</f>
        <v>0.17656013036323098</v>
      </c>
      <c r="J1882" s="1" cm="1">
        <f t="array" ref="J1882">SUMPRODUCT(([1]OUT_FinalEnergyCons!$B$4:$B$10000="Var_cap")*1, (ISNUMBER(SEARCH("SCOM-SHELCBR",[1]OUT_FinalEnergyCons!$A$4:$A$10000)))*1,[1]OUT_FinalEnergyCons!H$4:H$10000)</f>
        <v>0.12457749749350687</v>
      </c>
      <c r="K1882" s="1" cm="1">
        <f t="array" ref="K1882">SUMPRODUCT(([1]OUT_FinalEnergyCons!$B$4:$B$10000="Var_cap")*1, (ISNUMBER(SEARCH("SCOM-SHELCBR",[1]OUT_FinalEnergyCons!$A$4:$A$10000)))*1,[1]OUT_FinalEnergyCons!I$4:I$10000)</f>
        <v>6.8025213216348135E-2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0.43061740066723525</v>
      </c>
      <c r="G1883" s="1" cm="1">
        <f t="array" ref="G1883">SUMPRODUCT(([1]OUT_FinalEnergyCons!$B$4:$B$10000="Var_cap")*1, (ISNUMBER(SEARCH("SCOM-SHELCHP",[1]OUT_FinalEnergyCons!$A$4:$A$10000)))*1,[1]OUT_FinalEnergyCons!E$4:E$10000)</f>
        <v>0.43061663492941965</v>
      </c>
      <c r="H1883" s="1" cm="1">
        <f t="array" ref="H1883">SUMPRODUCT(([1]OUT_FinalEnergyCons!$B$4:$B$10000="Var_cap")*1, (ISNUMBER(SEARCH("SCOM-SHELCHP",[1]OUT_FinalEnergyCons!$A$4:$A$10000)))*1,[1]OUT_FinalEnergyCons!F$4:F$10000)</f>
        <v>0.43061568775772985</v>
      </c>
      <c r="I1883" s="1" cm="1">
        <f t="array" ref="I1883">SUMPRODUCT(([1]OUT_FinalEnergyCons!$B$4:$B$10000="Var_cap")*1, (ISNUMBER(SEARCH("SCOM-SHELCHP",[1]OUT_FinalEnergyCons!$A$4:$A$10000)))*1,[1]OUT_FinalEnergyCons!G$4:G$10000)</f>
        <v>0.43061526030331798</v>
      </c>
      <c r="J1883" s="1" cm="1">
        <f t="array" ref="J1883">SUMPRODUCT(([1]OUT_FinalEnergyCons!$B$4:$B$10000="Var_cap")*1, (ISNUMBER(SEARCH("SCOM-SHELCHP",[1]OUT_FinalEnergyCons!$A$4:$A$10000)))*1,[1]OUT_FinalEnergyCons!H$4:H$10000)</f>
        <v>0.46777106850881245</v>
      </c>
      <c r="K1883" s="1" cm="1">
        <f t="array" ref="K1883">SUMPRODUCT(([1]OUT_FinalEnergyCons!$B$4:$B$10000="Var_cap")*1, (ISNUMBER(SEARCH("SCOM-SHELCHP",[1]OUT_FinalEnergyCons!$A$4:$A$10000)))*1,[1]OUT_FinalEnergyCons!I$4:I$10000)</f>
        <v>0.67921898016375726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1.928574560349527</v>
      </c>
      <c r="G1884" s="1">
        <f t="shared" ref="G1884:K1884" si="1279">G1885</f>
        <v>1.9285707761390432</v>
      </c>
      <c r="H1884" s="1">
        <f t="shared" si="1279"/>
        <v>1.928551929607758</v>
      </c>
      <c r="I1884" s="1">
        <f t="shared" si="1279"/>
        <v>1.9285345075936118</v>
      </c>
      <c r="J1884" s="1">
        <f t="shared" si="1279"/>
        <v>0.41248245168590153</v>
      </c>
      <c r="K1884" s="1">
        <f t="shared" si="1279"/>
        <v>6.1596086165837005E-2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1.928574560349527</v>
      </c>
      <c r="G1885" s="1" cm="1">
        <f t="array" ref="G1885">SUMPRODUCT(([1]OUT_FinalEnergyCons!$B$4:$B$10000="Var_cap")*1,(ISNUMBER(SEARCH("SCOM-SHLFOBR",[1]OUT_FinalEnergyCons!$A$4:$A$10000)))*1,[1]OUT_FinalEnergyCons!E$4:E$10000)</f>
        <v>1.9285707761390432</v>
      </c>
      <c r="H1885" s="1" cm="1">
        <f t="array" ref="H1885">SUMPRODUCT(([1]OUT_FinalEnergyCons!$B$4:$B$10000="Var_cap")*1,(ISNUMBER(SEARCH("SCOM-SHLFOBR",[1]OUT_FinalEnergyCons!$A$4:$A$10000)))*1,[1]OUT_FinalEnergyCons!F$4:F$10000)</f>
        <v>1.928551929607758</v>
      </c>
      <c r="I1885" s="1" cm="1">
        <f t="array" ref="I1885">SUMPRODUCT(([1]OUT_FinalEnergyCons!$B$4:$B$10000="Var_cap")*1,(ISNUMBER(SEARCH("SCOM-SHLFOBR",[1]OUT_FinalEnergyCons!$A$4:$A$10000)))*1,[1]OUT_FinalEnergyCons!G$4:G$10000)</f>
        <v>1.9285345075936118</v>
      </c>
      <c r="J1885" s="1" cm="1">
        <f t="array" ref="J1885">SUMPRODUCT(([1]OUT_FinalEnergyCons!$B$4:$B$10000="Var_cap")*1,(ISNUMBER(SEARCH("SCOM-SHLFOBR",[1]OUT_FinalEnergyCons!$A$4:$A$10000)))*1,[1]OUT_FinalEnergyCons!H$4:H$10000)</f>
        <v>0.41248245168590153</v>
      </c>
      <c r="K1885" s="1" cm="1">
        <f t="array" ref="K1885">SUMPRODUCT(([1]OUT_FinalEnergyCons!$B$4:$B$10000="Var_cap")*1,(ISNUMBER(SEARCH("SCOM-SHLFOBR",[1]OUT_FinalEnergyCons!$A$4:$A$10000)))*1,[1]OUT_FinalEnergyCons!I$4:I$10000)</f>
        <v>6.1596086165837005E-2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2.8800253285210204</v>
      </c>
      <c r="G1886" s="1">
        <f t="shared" ref="G1886:K1886" si="1283">SUM(G1887:G1889)</f>
        <v>2.8800571456802651</v>
      </c>
      <c r="H1886" s="1">
        <f t="shared" si="1283"/>
        <v>2.8801650064220556</v>
      </c>
      <c r="I1886" s="1">
        <f t="shared" si="1283"/>
        <v>2.8898886889162356</v>
      </c>
      <c r="J1886" s="1">
        <f t="shared" si="1283"/>
        <v>2.3556511455467297</v>
      </c>
      <c r="K1886" s="1">
        <f t="shared" si="1283"/>
        <v>1.9646299804507354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2.7746816545827828</v>
      </c>
      <c r="G1887" s="1" cm="1">
        <f t="array" ref="G1887">SUMPRODUCT(([1]OUT_FinalEnergyCons!$B$4:$B$10000="Var_cap")*1, (ISNUMBER(SEARCH("SCOM-SHNGABR",[1]OUT_FinalEnergyCons!$A$4:$A$10000)))*1,[1]OUT_FinalEnergyCons!E$4:E$10000)</f>
        <v>2.7746661132696362</v>
      </c>
      <c r="H1887" s="1" cm="1">
        <f t="array" ref="H1887">SUMPRODUCT(([1]OUT_FinalEnergyCons!$B$4:$B$10000="Var_cap")*1, (ISNUMBER(SEARCH("SCOM-SHNGABR",[1]OUT_FinalEnergyCons!$A$4:$A$10000)))*1,[1]OUT_FinalEnergyCons!F$4:F$10000)</f>
        <v>2.7746567235312227</v>
      </c>
      <c r="I1887" s="1" cm="1">
        <f t="array" ref="I1887">SUMPRODUCT(([1]OUT_FinalEnergyCons!$B$4:$B$10000="Var_cap")*1, (ISNUMBER(SEARCH("SCOM-SHNGABR",[1]OUT_FinalEnergyCons!$A$4:$A$10000)))*1,[1]OUT_FinalEnergyCons!G$4:G$10000)</f>
        <v>2.7746494207893142</v>
      </c>
      <c r="J1887" s="1" cm="1">
        <f t="array" ref="J1887">SUMPRODUCT(([1]OUT_FinalEnergyCons!$B$4:$B$10000="Var_cap")*1, (ISNUMBER(SEARCH("SCOM-SHNGABR",[1]OUT_FinalEnergyCons!$A$4:$A$10000)))*1,[1]OUT_FinalEnergyCons!H$4:H$10000)</f>
        <v>1.9592315378659531</v>
      </c>
      <c r="K1887" s="1" cm="1">
        <f t="array" ref="K1887">SUMPRODUCT(([1]OUT_FinalEnergyCons!$B$4:$B$10000="Var_cap")*1, (ISNUMBER(SEARCH("SCOM-SHNGABR",[1]OUT_FinalEnergyCons!$A$4:$A$10000)))*1,[1]OUT_FinalEnergyCons!I$4:I$10000)</f>
        <v>1.5015275752342361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1.0688874894256801E-6</v>
      </c>
      <c r="G1888" s="1" cm="1">
        <f t="array" ref="G1888">SUMPRODUCT(([1]OUT_FinalEnergyCons!$B$4:$B$10000="Var_cap")*1, (ISNUMBER(SEARCH("SCOM-SHngahp",[1]OUT_FinalEnergyCons!$A$4:$A$10000)))*1,[1]OUT_FinalEnergyCons!E$4:E$10000)</f>
        <v>3.6778070635520869E-5</v>
      </c>
      <c r="H1888" s="1" cm="1">
        <f t="array" ref="H1888">SUMPRODUCT(([1]OUT_FinalEnergyCons!$B$4:$B$10000="Var_cap")*1, (ISNUMBER(SEARCH("SCOM-SHngahp",[1]OUT_FinalEnergyCons!$A$4:$A$10000)))*1,[1]OUT_FinalEnergyCons!F$4:F$10000)</f>
        <v>1.4940217190899892E-4</v>
      </c>
      <c r="I1888" s="1" cm="1">
        <f t="array" ref="I1888">SUMPRODUCT(([1]OUT_FinalEnergyCons!$B$4:$B$10000="Var_cap")*1, (ISNUMBER(SEARCH("SCOM-SHngahp",[1]OUT_FinalEnergyCons!$A$4:$A$10000)))*1,[1]OUT_FinalEnergyCons!G$4:G$10000)</f>
        <v>1.5034281050907455E-4</v>
      </c>
      <c r="J1888" s="1" cm="1">
        <f t="array" ref="J1888">SUMPRODUCT(([1]OUT_FinalEnergyCons!$B$4:$B$10000="Var_cap")*1, (ISNUMBER(SEARCH("SCOM-SHngahp",[1]OUT_FinalEnergyCons!$A$4:$A$10000)))*1,[1]OUT_FinalEnergyCons!H$4:H$10000)</f>
        <v>8.6648458546759633E-4</v>
      </c>
      <c r="K1888" s="1" cm="1">
        <f t="array" ref="K1888">SUMPRODUCT(([1]OUT_FinalEnergyCons!$B$4:$B$10000="Var_cap")*1, (ISNUMBER(SEARCH("SCOM-SHngahp",[1]OUT_FinalEnergyCons!$A$4:$A$10000)))*1,[1]OUT_FinalEnergyCons!I$4:I$10000)</f>
        <v>3.6008947113445628E-4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0.10534260505074815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0.10535425433999333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0.10535888071892381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0.11508892531641236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0.39555312309530893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0.46274231574536495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0.47857750806909882</v>
      </c>
      <c r="G1890" s="1">
        <f t="shared" ref="G1890:K1890" si="1288">G1891</f>
        <v>0.52145267107154725</v>
      </c>
      <c r="H1890" s="1">
        <f t="shared" si="1288"/>
        <v>0.52128030268471692</v>
      </c>
      <c r="I1890" s="1">
        <f t="shared" si="1288"/>
        <v>0.52126982909950081</v>
      </c>
      <c r="J1890" s="1">
        <f t="shared" si="1288"/>
        <v>0.17975506158428489</v>
      </c>
      <c r="K1890" s="1">
        <f t="shared" si="1288"/>
        <v>3.2183542132761908E-2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0.47857750806909882</v>
      </c>
      <c r="G1891" s="1" cm="1">
        <f t="array" ref="G1891">SUMPRODUCT(([1]OUT_FinalEnergyCons!$B$4:$B$10000="Var_cap")*1, (ISNUMBER(SEARCH("SCOM-SHWODBR",[1]OUT_FinalEnergyCons!$A$4:$A$10000)))*1,[1]OUT_FinalEnergyCons!E$4:E$10000)</f>
        <v>0.52145267107154725</v>
      </c>
      <c r="H1891" s="1" cm="1">
        <f t="array" ref="H1891">SUMPRODUCT(([1]OUT_FinalEnergyCons!$B$4:$B$10000="Var_cap")*1, (ISNUMBER(SEARCH("SCOM-SHWODBR",[1]OUT_FinalEnergyCons!$A$4:$A$10000)))*1,[1]OUT_FinalEnergyCons!F$4:F$10000)</f>
        <v>0.52128030268471692</v>
      </c>
      <c r="I1891" s="1" cm="1">
        <f t="array" ref="I1891">SUMPRODUCT(([1]OUT_FinalEnergyCons!$B$4:$B$10000="Var_cap")*1, (ISNUMBER(SEARCH("SCOM-SHWODBR",[1]OUT_FinalEnergyCons!$A$4:$A$10000)))*1,[1]OUT_FinalEnergyCons!G$4:G$10000)</f>
        <v>0.52126982909950081</v>
      </c>
      <c r="J1891" s="1" cm="1">
        <f t="array" ref="J1891">SUMPRODUCT(([1]OUT_FinalEnergyCons!$B$4:$B$10000="Var_cap")*1, (ISNUMBER(SEARCH("SCOM-SHWODBR",[1]OUT_FinalEnergyCons!$A$4:$A$10000)))*1,[1]OUT_FinalEnergyCons!H$4:H$10000)</f>
        <v>0.17975506158428489</v>
      </c>
      <c r="K1891" s="1" cm="1">
        <f t="array" ref="K1891">SUMPRODUCT(([1]OUT_FinalEnergyCons!$B$4:$B$10000="Var_cap")*1, (ISNUMBER(SEARCH("SCOM-SHWODBR",[1]OUT_FinalEnergyCons!$A$4:$A$10000)))*1,[1]OUT_FinalEnergyCons!I$4:I$10000)</f>
        <v>3.2183542132761908E-2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0.15066127851322525</v>
      </c>
      <c r="G1892" s="1">
        <f t="shared" ref="G1892:K1892" si="1291">G1893</f>
        <v>0.17426948642021889</v>
      </c>
      <c r="H1892" s="1">
        <f t="shared" si="1291"/>
        <v>0.17427310922161404</v>
      </c>
      <c r="I1892" s="1">
        <f t="shared" si="1291"/>
        <v>0.18213259289571213</v>
      </c>
      <c r="J1892" s="1">
        <f t="shared" si="1291"/>
        <v>0.19235318601304555</v>
      </c>
      <c r="K1892" s="1">
        <f t="shared" si="1291"/>
        <v>0.18595880098405482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0.15066127851322525</v>
      </c>
      <c r="G1893" s="1" cm="1">
        <f t="array" ref="G1893">SUMPRODUCT(([1]OUT_FinalEnergyCons!$B$4:$B$10000="Var_cap")*1,(ISNUMBER(SEARCH("SCOM-SHPLTBR",[1]OUT_FinalEnergyCons!$A$4:$A$10000)))*1,[1]OUT_FinalEnergyCons!E$4:E$10000)</f>
        <v>0.17426948642021889</v>
      </c>
      <c r="H1893" s="1" cm="1">
        <f t="array" ref="H1893">SUMPRODUCT(([1]OUT_FinalEnergyCons!$B$4:$B$10000="Var_cap")*1,(ISNUMBER(SEARCH("SCOM-SHPLTBR",[1]OUT_FinalEnergyCons!$A$4:$A$10000)))*1,[1]OUT_FinalEnergyCons!F$4:F$10000)</f>
        <v>0.17427310922161404</v>
      </c>
      <c r="I1893" s="1" cm="1">
        <f t="array" ref="I1893">SUMPRODUCT(([1]OUT_FinalEnergyCons!$B$4:$B$10000="Var_cap")*1,(ISNUMBER(SEARCH("SCOM-SHPLTBR",[1]OUT_FinalEnergyCons!$A$4:$A$10000)))*1,[1]OUT_FinalEnergyCons!G$4:G$10000)</f>
        <v>0.18213259289571213</v>
      </c>
      <c r="J1893" s="1" cm="1">
        <f t="array" ref="J1893">SUMPRODUCT(([1]OUT_FinalEnergyCons!$B$4:$B$10000="Var_cap")*1,(ISNUMBER(SEARCH("SCOM-SHPLTBR",[1]OUT_FinalEnergyCons!$A$4:$A$10000)))*1,[1]OUT_FinalEnergyCons!H$4:H$10000)</f>
        <v>0.19235318601304555</v>
      </c>
      <c r="K1893" s="1" cm="1">
        <f t="array" ref="K1893">SUMPRODUCT(([1]OUT_FinalEnergyCons!$B$4:$B$10000="Var_cap")*1,(ISNUMBER(SEARCH("SCOM-SHPLTBR",[1]OUT_FinalEnergyCons!$A$4:$A$10000)))*1,[1]OUT_FinalEnergyCons!I$4:I$10000)</f>
        <v>0.18595880098405482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9.9851246170878052E-2</v>
      </c>
      <c r="I1894" s="1">
        <f t="shared" si="1294"/>
        <v>0.101817584492782</v>
      </c>
      <c r="J1894" s="1">
        <f t="shared" si="1294"/>
        <v>0.78814152286587602</v>
      </c>
      <c r="K1894" s="1">
        <f t="shared" si="1294"/>
        <v>0.78814181030783204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9.9851246170878052E-2</v>
      </c>
      <c r="I1895" s="1" cm="1">
        <f t="array" ref="I1895">SUMPRODUCT(([1]OUT_FinalEnergyCons!$B$4:$B$10000="Var_cap")*1, (ISNUMBER(SEARCH("SCOM-SHSOLBR",[1]OUT_FinalEnergyCons!$A$4:$A$10000)))*1,[1]OUT_FinalEnergyCons!G$4:G$10000)</f>
        <v>0.101817584492782</v>
      </c>
      <c r="J1895" s="1" cm="1">
        <f t="array" ref="J1895">SUMPRODUCT(([1]OUT_FinalEnergyCons!$B$4:$B$10000="Var_cap")*1, (ISNUMBER(SEARCH("SCOM-SHSOLBR",[1]OUT_FinalEnergyCons!$A$4:$A$10000)))*1,[1]OUT_FinalEnergyCons!H$4:H$10000)</f>
        <v>0.78814152286587602</v>
      </c>
      <c r="K1895" s="1" cm="1">
        <f t="array" ref="K1895">SUMPRODUCT(([1]OUT_FinalEnergyCons!$B$4:$B$10000="Var_cap")*1, (ISNUMBER(SEARCH("SCOM-SHSOLBR",[1]OUT_FinalEnergyCons!$A$4:$A$10000)))*1,[1]OUT_FinalEnergyCons!I$4:I$10000)</f>
        <v>0.78814181030783204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7.1036253857927696E-5</v>
      </c>
      <c r="J1896" s="1">
        <f t="shared" si="1297"/>
        <v>1.5013978955048828E-4</v>
      </c>
      <c r="K1896" s="1">
        <f t="shared" si="1297"/>
        <v>1.4236045671172946E-4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7.1036253857927696E-5</v>
      </c>
      <c r="J1897" s="1" cm="1">
        <f t="array" ref="J1897">SUMPRODUCT(([1]OUT_FinalEnergyCons!$B$4:$B$10000="Var_cap")*1, (ISNUMBER(SEARCH("SCOM-SHH2BR",[1]OUT_FinalEnergyCons!$A$4:$A$10000)))*1,[1]OUT_FinalEnergyCons!H$4:H$10000)</f>
        <v>1.5013978955048828E-4</v>
      </c>
      <c r="K1897" s="1" cm="1">
        <f t="array" ref="K1897">SUMPRODUCT(([1]OUT_FinalEnergyCons!$B$4:$B$10000="Var_cap")*1, (ISNUMBER(SEARCH("SCOM-SHH2BR",[1]OUT_FinalEnergyCons!$A$4:$A$10000)))*1,[1]OUT_FinalEnergyCons!I$4:I$10000)</f>
        <v>1.4236045671172946E-4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4.6521811404645526</v>
      </c>
      <c r="G1898" s="3">
        <f t="shared" ref="G1898:K1898" si="1299">SUM(G1899:G1948)</f>
        <v>4.837056530987935</v>
      </c>
      <c r="H1898" s="3">
        <f t="shared" si="1299"/>
        <v>4.9055684174334502</v>
      </c>
      <c r="I1898" s="3">
        <f t="shared" si="1299"/>
        <v>5.2123684128742349</v>
      </c>
      <c r="J1898" s="3">
        <f t="shared" si="1299"/>
        <v>5.5480377999757629</v>
      </c>
      <c r="K1898" s="3">
        <f t="shared" si="1299"/>
        <v>5.7567222719043203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1.5223903515621179E-3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3.5081064852037429E-2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0.12032486037922678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0.24128109334026909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0.35293486492986942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0.36505629331862383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7.3600156459386621E-3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1.1417914176128733E-2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1.4765467984641538E-2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0.56161665799305072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1.8937531812684358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1.8674032399093721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4.2739836376831366E-3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6.3571976189380772E-3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8.3461205987302271E-3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7.4578323801772076E-3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4.6121160590605163E-2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5.8378980264199201E-2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1.5355117505444693E-2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8.4164798315004799E-2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0.32470528333700471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1.0394509511256449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1.9574709439919113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2.346299838789339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2.4413033935411106E-4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2.983253537826025E-4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3.0601115764205709E-4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2.0588043462389663E-4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1.3609377119148971E-4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4.8861506088879918E-3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7.5003705445767788E-3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7.3628688610696139E-3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6.108997746938045E-3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3.3038653397315042E-3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1.7941613404062701E-3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1.0696280934933184E-2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9.7106653655707045E-2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0.3743357697525288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0.72897694450637607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0.64827997767213408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1.273047451114907E-2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1.2396679019556912E-2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1.0135839910971646E-2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1.5709188883255357E-3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9.2199668955636374E-4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3.8111019460159703E-4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4.2408267043016001E-4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4.0743731722312924E-4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2.0671169671996893E-4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1.3773050796300981E-4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4.6850130649756164E-5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2.21147474618994E-4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3.3213498088289345E-4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9.6890060260514822E-3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5.1508559582857253E-3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1.936526133698719E-4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4.659156598008949E-2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0.24500514450541219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0.50504435998264219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0.4498333731203184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3.8699327657743074E-2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3.6689068363778485E-2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2.9662378511183436E-2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1.800277079199509E-3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1.042874019461222E-3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6.5589785627948101E-6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1.8688034244673999E-5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2.8090166497543184E-5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9.9746141619685559E-5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5.9196445738893041E-5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1.0479249216521381E-5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1.8085933236265329E-5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2.2791067348868289E-5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4.2803626861972327E-5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2.96129514749119E-5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1.1160969797400281E-4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1.1214509496043407E-4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9.9560884706506096E-5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3.2023590254004068E-5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2.5804951974171807E-5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5.1487681179467897E-6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1.3035175817867401E-5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1.8872869013404E-5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8.8573096490985836E-5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9.0475001417144249E-3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5.6690717326852696E-3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6.5933502588225289E-3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6.748957553600516E-3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8.6957412977679699E-3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3.0282634720959259E-3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5.1433908170944297E-4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1.7227227844764856E-2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2.9603047583571615E-2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0.13719195387833222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0.11846889694332971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9.4312452882447176E-3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6.9078041160370175E-5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1.4248958500311226E-2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0.25425886330486763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0.24018381010771639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0.19331202019172178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1.0462583953212193E-4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3.1172234178366916E-5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8.098740461538731E-3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1.4322465187917919E-2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1.3820605811154683E-2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1.1688445468803842E-2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2.391837343704707E-4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8.7083167725372172E-5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1.6628832053871403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0.83144230635972294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3.6539662976464951E-2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3.9630289632158693E-2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4.0206057436648977E-2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3.104704870276135E-2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1.9917032517580957E-4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1.8475958376963671E-5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0.21743080594286301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0.24338061272011088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0.24050702391831863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0.1900907762870099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1.1050323860295998E-4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1.4036663131425117E-5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0.18201271472636998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0.20366139565755148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0.20095870027296611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0.16324862586590427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1.0119315862703073E-4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1.3456239064462927E-5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0.13311315309982652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0.1552868065117165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0.2749955045773636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0.23544293345334347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1.0809721084598996E-2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1.1296766699914517E-4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7.9088194593716899E-6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1.0406333276864501E-4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2.1840225361558101E-4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1.1950699354535201E-4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2.58482250991098E-5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4.7839100264828001E-6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4.7852624122672897E-5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8.1000879164920406E-5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6.39997591016618E-5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1.84871183594437E-5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4.4531509654195497E-6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3.8872118540431902E-5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6.3695402116181694E-5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5.6004863115816497E-5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1.67360118530956E-5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6.2708794196708801E-6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6.9225572603660398E-5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1.2269638119271801E-4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1.68905593912348E-4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6.4317903339916894E-5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5.1571891967056386E-5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3.621937545899975E-4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5.0354636947670109E-4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1.2369333477308831E-3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3.6180083367667366E-4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0.13687815301908207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0.26995235360555425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0.22755641070005123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1.2135717781113916E-2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7.039641969706754E-5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1.8564891508264486E-3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3.7186016485661936E-3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3.6019155532697241E-3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2.9055436943570918E-3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1.0019992495050603E-4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3.170926862252447E-5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1.9375999955934843E-2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1.8418779048561762E-2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1.5120087946544597E-2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1.0719171305469192E-4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3.6058220922666187E-5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0.70637187119008016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0.35318596756555665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4.4472618348739476E-4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4.8690127613705591E-4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5.3910984782756279E-4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4.2194949776186983E-4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4.9402410888694392E-5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9.4507434906863288E-6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6.4463731356076595E-2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6.8408389606269535E-2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6.7822713732375667E-2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5.1455824399019807E-2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3.3002990784024133E-5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6.5590283810188589E-6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0.18322643626708171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0.19498824713623336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0.19297945676229128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0.14995357528187972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2.8436271272242195E-5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5.8976495147383094E-6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7.1262382651455985E-2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7.9333939059242062E-2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7.8212402436644554E-2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6.1072744288366045E-2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2.0816238731305593E-5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4.3839700395819169E-6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8.4366010985734906E-6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8.6097365859675494E-5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1.78371335867776E-4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1.2741076941346101E-4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3.6004737970093803E-5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5.0703610476493401E-6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4.19604252018843E-5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7.15813928925178E-5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6.4675173780065899E-5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2.0405609654378201E-5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4.6870961421897398E-6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3.3908240889893198E-5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5.5423681185533803E-5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5.4185077525008301E-5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1.7366728290301699E-5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4.8306139819463803E-6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2.30178678880862E-5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3.5760285391192202E-5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3.94556541903823E-5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1.3433587842930999E-5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2.5628354177264774E-4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2.7584460968089992E-4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3.0039670880060694E-4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2.5114586351500747E-4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3.2178804105150448E-5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5.7085169781810449E-6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2.6902195709716352E-3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2.8532970671777641E-3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2.8443522955788705E-3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2.3830139138503689E-3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3.7551620697562223E-5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6.8314156730922206E-6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1.7365469956650081E-4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8.6811030886367407E-4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8.533329147995221E-4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1.829122244220657E-4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2.3934440715243855E-5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2.5502901468583395E-3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4.0385344476650195E-3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1.0211313881106215E-2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8.0141454324610031E-3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1.4888025701002715E-3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5.5909839944640698</v>
      </c>
      <c r="G1949" s="3">
        <f t="shared" ref="G1949:K1949" si="1303">SUM(G1950:G1972)</f>
        <v>5.7073631788149664</v>
      </c>
      <c r="H1949" s="3">
        <f t="shared" si="1303"/>
        <v>5.9081174950659481</v>
      </c>
      <c r="I1949" s="3">
        <f t="shared" si="1303"/>
        <v>6.5721685874314808</v>
      </c>
      <c r="J1949" s="3">
        <f t="shared" si="1303"/>
        <v>7.0630052171488744</v>
      </c>
      <c r="K1949" s="3">
        <f t="shared" si="1303"/>
        <v>7.3948821608491802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1.2200777691391254E-2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5.3728480962459066E-2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0.45614060422585528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1.1597560290359523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2.0642110261781843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1.334457123758552E-2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1.5533235497828559E-2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1.4813810769885839E-2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0.73645211819395773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0.85600150174449741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2.2437678401002598E-2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3.610649356844315E-2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8.9415411506235058E-3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4.1109183757835691E-3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1.1883213897116398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3.58194297857204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5.0312832076953098E-4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6.9369853489718999E-4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3.3702892674730781E-4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5.0278771869901998E-4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2.2812957888501998E-4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3.3858008852648204E-4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2.35488143393409E-4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1.4946363808453947E-2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1.7936677942808401E-4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2.2663447807485951E-4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1.42486558548711E-3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1.1686706290289201E-4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1.69619807181011E-4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1.32184059119329E-3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1.4921593787364001E-5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3.2946883593069398E-5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1.9556031231982899E-5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0.64859088580803403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0.63787329737747078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1.0928830980105907E-2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1.1660207755259581E-2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0.67118223214654904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8.9006599554150804E-3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1.0075839853073599E-2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1.22133651639607E-2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5.15146704932316E-3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2.18252531135698E-3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0.18191143295637299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0.18253173962423599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0.11065955531131599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0.62369895878818005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0.143804468427527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2.28420582923693E-5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5.8259190167006097E-5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6.2554233274033009E-5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9.2779396191144196E-5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2.3031817459115302E-5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3.4521210754946529E-3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0.51186656645883744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1.9854339861663366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1.4630482681415595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3.0849845093479464E-3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0.18336347555281732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0.21919098662155906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0.40967088864752826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0.73512076380536595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7.8860898125961934E-2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1.4137786570865348E-3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0.68305378597190303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0.83023149559189691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1.6099314750458391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3.1197364161211536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1.4914458198607601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1.18941324569036E-3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3.8470082378524394E-3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1.3585756523264687E-4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1.7042187830066541E-4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8.5075879098155864E-5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9.1351120677694901E-5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1.9875309463556098E-5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6.0263905198597702E-4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8.8922352534720004E-3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2.9956652709624905E-3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4.772014675584569E-3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1.0943688962704794E-2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4.61182146226955E-4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3.4117172976977899E-3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5.0797488368567803E-3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3.7204115938914801E-3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1.9314701437614901E-3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3.3059725049918701E-4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0.11007555898407601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0.113732334732916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0.29467292433089598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3.8986569690133401E-2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1.6568484377840702E-5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6.19521648147025E-5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6.8193107217591307E-5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9.3102338097650304E-5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2.3860538127513299E-5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2.8498871509046442</v>
      </c>
      <c r="G1973" s="3">
        <f t="shared" ref="G1973" si="1306">SUM(G1974:G1996)</f>
        <v>2.8718245000090343</v>
      </c>
      <c r="H1973" s="3">
        <f t="shared" ref="H1973" si="1307">SUM(H1974:H1996)</f>
        <v>2.8913874693984529</v>
      </c>
      <c r="I1973" s="3">
        <f t="shared" ref="I1973" si="1308">SUM(I1974:I1996)</f>
        <v>2.9562630239052656</v>
      </c>
      <c r="J1973" s="3">
        <f t="shared" ref="J1973" si="1309">SUM(J1974:J1996)</f>
        <v>2.9631607416315981</v>
      </c>
      <c r="K1973" s="3">
        <f t="shared" ref="K1973" si="1310">SUM(K1974:K1996)</f>
        <v>2.9631000911802583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8.5462563788496603E-3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1.0934827475073355E-2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0.1518174655598975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0.52102522195933076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1.3281941882197477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5.6230865773535003E-3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7.6590048278663515E-3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8.0037410714094426E-3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1.0437910203159161E-2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0.72905780663792019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1.1968447687575532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2.1634634945881782E-3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3.6900213533623675E-3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3.2882527269523605E-3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3.2863315439922228E-3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2.00822214300483E-2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3.2798555401027503E-2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1.5828848268748501E-4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3.2093503172890201E-4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2.4728806190227998E-4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5.1898822301561461E-4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2.1110288581444102E-4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4.46038921992069E-2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0.24355783669981973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0.14742577430295326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1.4684269714489299E-3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3.5430737342328697E-2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1.6337099598737997E-2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6.2909174922759492E-4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4.0852648262052101E-2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0.20478793058814301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1.7456277457989198E-5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7.78835618177721E-5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2.2169055661127201E-5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0.81362591336318502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0.81042792865810842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0.25574179066951097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1.5851941666641597E-2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3.1063464508627532E-3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1.4111298325471899E-3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2.5257060230343452E-3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3.5428299265208525E-2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1.1975502363234554E-2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2.0945665493378365E-3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7.6055220363123498E-4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1.2450351116814402E-3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0.12904605427641103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6.9789928066637001E-3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9.8874855145535383E-4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2.20339886891065E-5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5.3895267570539101E-5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5.0739650508165397E-5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8.3722225903897093E-5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1.9560002458416099E-5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4.9484125431312774E-2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0.24534611810969501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0.98517268684444204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0.65635740795601305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1.7155622661399852E-3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0.75858815634295618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0.93577342866933688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1.1962426182886858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0.46896866671579779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1.3255414576046963E-3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0.19980400172243981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0.1598923546087313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0.17319424857201268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8.5469661565907115E-2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7.9303113563877994E-2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5.73253018418591E-4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1.2232898597482401E-2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1.3034886874424388E-4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1.7064992052788399E-4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7.2197885099980572E-5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8.3619136202898108E-5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7.2581396266061397E-6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7.03661481699738E-4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4.8404327152347095E-3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2.9907389405207196E-3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6.0783019290389095E-3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2.9642098644783151E-3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4.4287811809641401E-4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2.63784402144747E-3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4.7998187714010003E-3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6.1656573699733295E-3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2.2438910447893246E-3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2.58451714225093E-4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2.6044979007282299E-2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4.8685733088239203E-2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0.120624802526461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2.1418888740047097E-2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1.6708756067414798E-5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5.7813107121683198E-5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5.4822093037712101E-5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8.5669255455681899E-5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2.06762854012249E-5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399.86644379076779</v>
      </c>
      <c r="G1997" s="3">
        <f t="shared" ref="G1997:K1997" si="1313">SUM(G1998:G2006)</f>
        <v>399.47253457073742</v>
      </c>
      <c r="H1997" s="3">
        <f t="shared" si="1313"/>
        <v>407.0796241448715</v>
      </c>
      <c r="I1997" s="3">
        <f t="shared" si="1313"/>
        <v>419.87613557759016</v>
      </c>
      <c r="J1997" s="3">
        <f t="shared" si="1313"/>
        <v>467.95291772601092</v>
      </c>
      <c r="K1997" s="3">
        <f t="shared" si="1313"/>
        <v>507.02804331352689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3.7437654683088795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13.848713001922372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58.7201269771097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183.30392792620964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399.82473354030759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2.99047996413775E-3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6.0875148367053504E-3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1.12243019171804E-2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2.3924274662364367E-2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0.81435958398384622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12.434975828083758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14.133160103372553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26.512681628095468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47.543709788410084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5.2288853756133937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0.15624236414032411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106.16891831737075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125.1636892760809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158.42511686820583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104.15368782362198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7.0943918739609479E-2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3.1372818486727294E-2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13.928476954569399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21.089067978804099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114.41506455476504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276.30525379261309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102.86543643725611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2.6685496453132842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2.5247856217748006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2.6012904863403312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2.7339887984329052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3.019982438172832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3.3358985693523042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41.456683862185344</v>
      </c>
      <c r="G2007" s="3">
        <f t="shared" ref="G2007" si="1316">SUM(G2008:G2016)</f>
        <v>42.39984132407276</v>
      </c>
      <c r="H2007" s="3">
        <f t="shared" ref="H2007" si="1317">SUM(H2008:H2016)</f>
        <v>43.497569281460478</v>
      </c>
      <c r="I2007" s="3">
        <f t="shared" ref="I2007" si="1318">SUM(I2008:I2016)</f>
        <v>45.397784988309631</v>
      </c>
      <c r="J2007" s="3">
        <f t="shared" ref="J2007" si="1319">SUM(J2008:J2016)</f>
        <v>49.357782845337546</v>
      </c>
      <c r="K2007" s="3">
        <f t="shared" ref="K2007" si="1320">SUM(K2008:K2016)</f>
        <v>53.368501812462199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0.15106535798459977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0.42713954792548603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1.5498507073317638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6.8872770845788498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25.8040971045797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1.396105845132346E-2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4.1991724369090488E-2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4.2383995824521577E-2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0.17455124082627851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5.0533244519344294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12.247624572589801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11.606722803734019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6.1142411981833789E-3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9.4229774332248439E-3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6.7755749635161067E-3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2.2245832977427502E-3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7.6802894938027993E-4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16.212296656630699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22.750583373102302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32.915342184914302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35.206554962553604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10.4092415783907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0.28130667722349001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0.49337272050824105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0.86393194694044262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2.2084017629729202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4.9067705279526201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4.0784504270126602E-4</v>
      </c>
      <c r="G2017" s="3">
        <f t="shared" ref="G2017" si="1324">SUM(G2018,G2022,G2025)</f>
        <v>1.0815791272809432E-3</v>
      </c>
      <c r="H2017" s="3">
        <f t="shared" ref="H2017" si="1325">SUM(H2018,H2022,H2025)</f>
        <v>1.1080993508869638E-3</v>
      </c>
      <c r="I2017" s="3">
        <f t="shared" ref="I2017" si="1326">SUM(I2018,I2022,I2025)</f>
        <v>3.3914147716582518E-3</v>
      </c>
      <c r="J2017" s="3">
        <f t="shared" ref="J2017" si="1327">SUM(J2018,J2022,J2025)</f>
        <v>1.3426029124255245</v>
      </c>
      <c r="K2017" s="3">
        <f t="shared" ref="K2017" si="1328">SUM(K2018,K2022,K2025)</f>
        <v>3.7942546435793241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4.0784504270126602E-4</v>
      </c>
      <c r="G2018" s="1" cm="1">
        <f t="array" ref="G2018">SUMPRODUCT(ISNUMBER(SEARCH("SUP_ELCH2*",[1]OUT_SyntheticFuels!$C$4:$C$1000))*1,("Var_cap"=[1]OUT_SyntheticFuels!$B$4:$B$1000)*1,[1]OUT_SyntheticFuels!F$4:F$1000)</f>
        <v>1.0815791272809432E-3</v>
      </c>
      <c r="H2018" s="1" cm="1">
        <f t="array" ref="H2018">SUMPRODUCT(ISNUMBER(SEARCH("SUP_ELCH2*",[1]OUT_SyntheticFuels!$C$4:$C$1000))*1,("Var_cap"=[1]OUT_SyntheticFuels!$B$4:$B$1000)*1,[1]OUT_SyntheticFuels!G$4:G$1000)</f>
        <v>1.1080993508869638E-3</v>
      </c>
      <c r="I2018" s="1" cm="1">
        <f t="array" ref="I2018">SUMPRODUCT(ISNUMBER(SEARCH("SUP_ELCH2*",[1]OUT_SyntheticFuels!$C$4:$C$1000))*1,("Var_cap"=[1]OUT_SyntheticFuels!$B$4:$B$1000)*1,[1]OUT_SyntheticFuels!H$4:H$1000)</f>
        <v>3.3907075689492694E-3</v>
      </c>
      <c r="J2018" s="1" cm="1">
        <f t="array" ref="J2018">SUMPRODUCT(ISNUMBER(SEARCH("SUP_ELCH2*",[1]OUT_SyntheticFuels!$C$4:$C$1000))*1,("Var_cap"=[1]OUT_SyntheticFuels!$B$4:$B$1000)*1,[1]OUT_SyntheticFuels!I$4:I$1000)</f>
        <v>1.3426007662169672</v>
      </c>
      <c r="K2018" s="1" cm="1">
        <f t="array" ref="K2018">SUMPRODUCT(ISNUMBER(SEARCH("SUP_ELCH2*",[1]OUT_SyntheticFuels!$C$4:$C$1000))*1,("Var_cap"=[1]OUT_SyntheticFuels!$B$4:$B$1000)*1,[1]OUT_SyntheticFuels!J$4:J$1000)</f>
        <v>3.7938439579502159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4.0784504270126602E-4</v>
      </c>
      <c r="G2019" s="1">
        <f t="shared" ref="G2019" si="1332">G2018-G2020-G2021</f>
        <v>1.0815791272809432E-3</v>
      </c>
      <c r="H2019" s="1">
        <f t="shared" ref="H2019" si="1333">H2018-H2020-H2021</f>
        <v>1.1080993508869638E-3</v>
      </c>
      <c r="I2019" s="1">
        <f t="shared" ref="I2019" si="1334">I2018-I2020-I2021</f>
        <v>3.3850858514924498E-3</v>
      </c>
      <c r="J2019" s="1">
        <f t="shared" ref="J2019" si="1335">J2018-J2020-J2021</f>
        <v>1.3091212701549433</v>
      </c>
      <c r="K2019" s="1">
        <f t="shared" ref="K2019" si="1336">K2018-K2020-K2021</f>
        <v>3.2085385249492937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5.6217174568194803E-6</v>
      </c>
      <c r="J2020" s="1" cm="1">
        <f t="array" ref="J2020">SUMPRODUCT(ISNUMBER(SEARCH("SUP_ELCH2*D",[1]OUT_SyntheticFuels!$C$4:$C$1000))*1,("Var_cap"=[1]OUT_SyntheticFuels!$B$4:$B$1000)*1,[1]OUT_SyntheticFuels!I$4:I$1000)</f>
        <v>3.3084897849178299E-2</v>
      </c>
      <c r="K2020" s="1" cm="1">
        <f t="array" ref="K2020">SUMPRODUCT(ISNUMBER(SEARCH("SUP_ELCH2*D",[1]OUT_SyntheticFuels!$C$4:$C$1000))*1,("Var_cap"=[1]OUT_SyntheticFuels!$B$4:$B$1000)*1,[1]OUT_SyntheticFuels!J$4:J$1000)</f>
        <v>0.58488087583067405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3.94598212845734E-4</v>
      </c>
      <c r="K2021" s="1" cm="1">
        <f t="array" ref="K2021">SUMPRODUCT(ISNUMBER(SEARCH("SUP_ELCH2*SOEC*",[1]OUT_SyntheticFuels!$C$4:$C$1000))*1,("Var_cap"=[1]OUT_SyntheticFuels!$B$4:$B$1000)*1,[1]OUT_SyntheticFuels!J$4:J$1000)</f>
        <v>4.2455717024846376E-4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7.0720270898226902E-7</v>
      </c>
      <c r="J2022" s="1">
        <f t="shared" ref="J2022" si="1341">SUM(J2023:J2024)</f>
        <v>2.1462085573288672E-6</v>
      </c>
      <c r="K2022" s="1">
        <f t="shared" ref="K2022" si="1342">SUM(K2023:K2024)</f>
        <v>3.6425406067213523E-4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7.0720270898226902E-7</v>
      </c>
      <c r="J2023" s="1" cm="1">
        <f t="array" ref="J2023">SUMPRODUCT(ISNUMBER(SEARCH("SUP_NGAH2",[1]OUT_SyntheticFuels!$C$4:$C$1000))*1,("Var_cap"=[1]OUT_SyntheticFuels!$B$4:$B$1000)*1,[1]OUT_SyntheticFuels!I$4:I$1000)-J2024</f>
        <v>1.9043769385254661E-6</v>
      </c>
      <c r="K2023" s="1" cm="1">
        <f t="array" ref="K2023">SUMPRODUCT(ISNUMBER(SEARCH("SUP_NGAH2",[1]OUT_SyntheticFuels!$C$4:$C$1000))*1,("Var_cap"=[1]OUT_SyntheticFuels!$B$4:$B$1000)*1,[1]OUT_SyntheticFuels!J$4:J$1000)-K2024</f>
        <v>5.7256978255057576E-5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2.4183161880340099E-7</v>
      </c>
      <c r="K2024" s="1" cm="1">
        <f t="array" ref="K2024">SUMPRODUCT(ISNUMBER(SEARCH("SUP_NGAH2CCS",[1]OUT_SyntheticFuels!$C$4:$C$1000))*1,("Var_cap"=[1]OUT_SyntheticFuels!$B$4:$B$1000)*1,[1]OUT_SyntheticFuels!J$4:J$1000)</f>
        <v>3.0699708241707765E-4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4.6431568436075902E-5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1.8497613980438501E-5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2.7933954455637401E-5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2.2351649802115479E-2</v>
      </c>
      <c r="G2029" s="7" cm="1">
        <f t="array" ref="G2029">SUMPRODUCT(("CT_CWODBDS"=[1]OUT_SyntheticFuels!$C$4:$C$1000)*1,("Var_cap"=[1]OUT_SyntheticFuels!$B$4:$B$1000)*1,[1]OUT_SyntheticFuels!F$4:F$1000)</f>
        <v>2.2345593131245421E-2</v>
      </c>
      <c r="H2029" s="7" cm="1">
        <f t="array" ref="H2029">SUMPRODUCT(("CT_CWODBDS"=[1]OUT_SyntheticFuels!$C$4:$C$1000)*1,("Var_cap"=[1]OUT_SyntheticFuels!$B$4:$B$1000)*1,[1]OUT_SyntheticFuels!G$4:G$1000)</f>
        <v>2.2345136755367534E-2</v>
      </c>
      <c r="I2029" s="7" cm="1">
        <f t="array" ref="I2029">SUMPRODUCT(("CT_CWODBDS"=[1]OUT_SyntheticFuels!$C$4:$C$1000)*1,("Var_cap"=[1]OUT_SyntheticFuels!$B$4:$B$1000)*1,[1]OUT_SyntheticFuels!H$4:H$1000)</f>
        <v>3.9863609220341933E-5</v>
      </c>
      <c r="J2029" s="7" cm="1">
        <f t="array" ref="J2029">SUMPRODUCT(("CT_CWODBDS"=[1]OUT_SyntheticFuels!$C$4:$C$1000)*1,("Var_cap"=[1]OUT_SyntheticFuels!$B$4:$B$1000)*1,[1]OUT_SyntheticFuels!I$4:I$1000)</f>
        <v>2.1963779183116049E-5</v>
      </c>
      <c r="K2029" s="7" cm="1">
        <f t="array" ref="K2029">SUMPRODUCT(("CT_CWODBDS"=[1]OUT_SyntheticFuels!$C$4:$C$1000)*1,("Var_cap"=[1]OUT_SyntheticFuels!$B$4:$B$1000)*1,[1]OUT_SyntheticFuels!J$4:J$1000)</f>
        <v>1.7592516467096205E-5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1.66352049963791E-5</v>
      </c>
      <c r="K2030" s="7" cm="1">
        <f t="array" ref="K2030">SUMPRODUCT(("CT_CWODBDSCCS"=[1]OUT_SyntheticFuels!$C$4:$C$1000)*1,("Var_cap"=[1]OUT_SyntheticFuels!$B$4:$B$1000)*1,[1]OUT_SyntheticFuels!J$4:J$1000)</f>
        <v>1.70240602148514E-5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6.9211849533260183E-3</v>
      </c>
      <c r="G2031" s="7" cm="1">
        <f t="array" ref="G2031">SUMPRODUCT(("CT_CWODETH"=[1]OUT_SyntheticFuels!$C$4:$C$1000)*1,("Var_cap"=[1]OUT_SyntheticFuels!$B$4:$B$1000)*1,[1]OUT_SyntheticFuels!F$4:F$1000)</f>
        <v>7.9851885214030256E-5</v>
      </c>
      <c r="H2031" s="7" cm="1">
        <f t="array" ref="H2031">SUMPRODUCT(("CT_CWODETH"=[1]OUT_SyntheticFuels!$C$4:$C$1000)*1,("Var_cap"=[1]OUT_SyntheticFuels!$B$4:$B$1000)*1,[1]OUT_SyntheticFuels!G$4:G$1000)</f>
        <v>7.9618076503190117E-5</v>
      </c>
      <c r="I2031" s="7" cm="1">
        <f t="array" ref="I2031">SUMPRODUCT(("CT_CWODETH"=[1]OUT_SyntheticFuels!$C$4:$C$1000)*1,("Var_cap"=[1]OUT_SyntheticFuels!$B$4:$B$1000)*1,[1]OUT_SyntheticFuels!H$4:H$1000)</f>
        <v>2.9312264980079633E-5</v>
      </c>
      <c r="J2031" s="7" cm="1">
        <f t="array" ref="J2031">SUMPRODUCT(("CT_CWODETH"=[1]OUT_SyntheticFuels!$C$4:$C$1000)*1,("Var_cap"=[1]OUT_SyntheticFuels!$B$4:$B$1000)*1,[1]OUT_SyntheticFuels!I$4:I$1000)</f>
        <v>1.8799434393259977E-5</v>
      </c>
      <c r="K2031" s="7" cm="1">
        <f t="array" ref="K2031">SUMPRODUCT(("CT_CWODETH"=[1]OUT_SyntheticFuels!$C$4:$C$1000)*1,("Var_cap"=[1]OUT_SyntheticFuels!$B$4:$B$1000)*1,[1]OUT_SyntheticFuels!J$4:J$1000)</f>
        <v>1.0786226671136572E-5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1.11752897876429E-5</v>
      </c>
      <c r="K2032" s="7" cm="1">
        <f t="array" ref="K2032">SUMPRODUCT(("CT_CWODETHCCS"=[1]OUT_SyntheticFuels!$C$4:$C$1000)*1,("Var_cap"=[1]OUT_SyntheticFuels!$B$4:$B$1000)*1,[1]OUT_SyntheticFuels!J$4:J$1000)</f>
        <v>1.1317401457609499E-5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5.0569867760780998E-2</v>
      </c>
      <c r="G2033" s="7" cm="1">
        <f t="array" ref="G2033">SUMPRODUCT(("SUP_MNRBIO"=[1]OUT_SyntheticFuels!$C$4:$C$1000)*1,("Var_cap"=[1]OUT_SyntheticFuels!$B$4:$B$1000)*1,[1]OUT_SyntheticFuels!F$4:F$1000)</f>
        <v>0.17199175827468527</v>
      </c>
      <c r="H2033" s="7" cm="1">
        <f t="array" ref="H2033">SUMPRODUCT(("SUP_MNRBIO"=[1]OUT_SyntheticFuels!$C$4:$C$1000)*1,("Var_cap"=[1]OUT_SyntheticFuels!$B$4:$B$1000)*1,[1]OUT_SyntheticFuels!G$4:G$1000)</f>
        <v>0.1889824867683943</v>
      </c>
      <c r="I2033" s="7" cm="1">
        <f t="array" ref="I2033">SUMPRODUCT(("SUP_MNRBIO"=[1]OUT_SyntheticFuels!$C$4:$C$1000)*1,("Var_cap"=[1]OUT_SyntheticFuels!$B$4:$B$1000)*1,[1]OUT_SyntheticFuels!H$4:H$1000)</f>
        <v>0.20506137770657309</v>
      </c>
      <c r="J2033" s="7" cm="1">
        <f t="array" ref="J2033">SUMPRODUCT(("SUP_MNRBIO"=[1]OUT_SyntheticFuels!$C$4:$C$1000)*1,("Var_cap"=[1]OUT_SyntheticFuels!$B$4:$B$1000)*1,[1]OUT_SyntheticFuels!I$4:I$1000)</f>
        <v>0.20510384672826354</v>
      </c>
      <c r="K2033" s="7" cm="1">
        <f t="array" ref="K2033">SUMPRODUCT(("SUP_MNRBIO"=[1]OUT_SyntheticFuels!$C$4:$C$1000)*1,("Var_cap"=[1]OUT_SyntheticFuels!$B$4:$B$1000)*1,[1]OUT_SyntheticFuels!J$4:J$1000)</f>
        <v>0.34965101781040059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0.21266751081042728</v>
      </c>
      <c r="G2034" s="7" cm="1">
        <f t="array" ref="G2034">SUMPRODUCT(("SUP_WSTBIO"=[1]OUT_SyntheticFuels!$C$4:$C$1000)*1,("Var_cap"=[1]OUT_SyntheticFuels!$B$4:$B$1000)*1,[1]OUT_SyntheticFuels!F$4:F$1000)</f>
        <v>0.21295984920981131</v>
      </c>
      <c r="H2034" s="7" cm="1">
        <f t="array" ref="H2034">SUMPRODUCT(("SUP_WSTBIO"=[1]OUT_SyntheticFuels!$C$4:$C$1000)*1,("Var_cap"=[1]OUT_SyntheticFuels!$B$4:$B$1000)*1,[1]OUT_SyntheticFuels!G$4:G$1000)</f>
        <v>0.21295736311441782</v>
      </c>
      <c r="I2034" s="7" cm="1">
        <f t="array" ref="I2034">SUMPRODUCT(("SUP_WSTBIO"=[1]OUT_SyntheticFuels!$C$4:$C$1000)*1,("Var_cap"=[1]OUT_SyntheticFuels!$B$4:$B$1000)*1,[1]OUT_SyntheticFuels!H$4:H$1000)</f>
        <v>0.21222409077919319</v>
      </c>
      <c r="J2034" s="7" cm="1">
        <f t="array" ref="J2034">SUMPRODUCT(("SUP_WSTBIO"=[1]OUT_SyntheticFuels!$C$4:$C$1000)*1,("Var_cap"=[1]OUT_SyntheticFuels!$B$4:$B$1000)*1,[1]OUT_SyntheticFuels!I$4:I$1000)</f>
        <v>0.20567892151431344</v>
      </c>
      <c r="K2034" s="7" cm="1">
        <f t="array" ref="K2034">SUMPRODUCT(("SUP_WSTBIO"=[1]OUT_SyntheticFuels!$C$4:$C$1000)*1,("Var_cap"=[1]OUT_SyntheticFuels!$B$4:$B$1000)*1,[1]OUT_SyntheticFuels!J$4:J$1000)</f>
        <v>0.19372448853026625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1.8153885549433001E-5</v>
      </c>
      <c r="K2036" s="7" cm="1">
        <f t="array" ref="K2036">SUMPRODUCT(("SUP_WSTHTGBIO"=[1]OUT_SyntheticFuels!$C$4:$C$1000)*1,("Var_cap"=[1]OUT_SyntheticFuels!$B$4:$B$1000)*1,[1]OUT_SyntheticFuels!J$4:J$1000)</f>
        <v>1.8277009970259927E-5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6.07080956115283E-6</v>
      </c>
      <c r="K2037" s="7" cm="1">
        <f t="array" ref="K2037">SUMPRODUCT(("SUP_WSTHTGBIOCCS"=[1]OUT_SyntheticFuels!$C$4:$C$1000)*1,("Var_cap"=[1]OUT_SyntheticFuels!$B$4:$B$1000)*1,[1]OUT_SyntheticFuels!J$4:J$1000)</f>
        <v>6.4968382870563318E-6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9.6729851430925591E-7</v>
      </c>
      <c r="G2038" s="7" cm="1">
        <f t="array" ref="G2038">SUMPRODUCT(("SUP_WODBIO"=[1]OUT_SyntheticFuels!$C$4:$C$1000)*1,("Var_cap"=[1]OUT_SyntheticFuels!$B$4:$B$1000)*1,[1]OUT_SyntheticFuels!F$4:F$1000)</f>
        <v>3.0573860043533624E-5</v>
      </c>
      <c r="H2038" s="7" cm="1">
        <f t="array" ref="H2038">SUMPRODUCT(("SUP_WODBIO"=[1]OUT_SyntheticFuels!$C$4:$C$1000)*1,("Var_cap"=[1]OUT_SyntheticFuels!$B$4:$B$1000)*1,[1]OUT_SyntheticFuels!G$4:G$1000)</f>
        <v>3.1092541568342709E-5</v>
      </c>
      <c r="I2038" s="7" cm="1">
        <f t="array" ref="I2038">SUMPRODUCT(("SUP_WODBIO"=[1]OUT_SyntheticFuels!$C$4:$C$1000)*1,("Var_cap"=[1]OUT_SyntheticFuels!$B$4:$B$1000)*1,[1]OUT_SyntheticFuels!H$4:H$1000)</f>
        <v>3.1167000226554305E-5</v>
      </c>
      <c r="J2038" s="7" cm="1">
        <f t="array" ref="J2038">SUMPRODUCT(("SUP_WODBIO"=[1]OUT_SyntheticFuels!$C$4:$C$1000)*1,("Var_cap"=[1]OUT_SyntheticFuels!$B$4:$B$1000)*1,[1]OUT_SyntheticFuels!I$4:I$1000)</f>
        <v>2.5849965644594738E-5</v>
      </c>
      <c r="K2038" s="7" cm="1">
        <f t="array" ref="K2038">SUMPRODUCT(("SUP_WODBIO"=[1]OUT_SyntheticFuels!$C$4:$C$1000)*1,("Var_cap"=[1]OUT_SyntheticFuels!$B$4:$B$1000)*1,[1]OUT_SyntheticFuels!J$4:J$1000)</f>
        <v>1.5091537839963851E-5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1.42714726309907E-5</v>
      </c>
      <c r="K2039" s="7" cm="1">
        <f t="array" ref="K2039">SUMPRODUCT(("SUP_WODBIOCCS"=[1]OUT_SyntheticFuels!$C$4:$C$1000)*1,("Var_cap"=[1]OUT_SyntheticFuels!$B$4:$B$1000)*1,[1]OUT_SyntheticFuels!J$4:J$1000)</f>
        <v>1.4342376920121001E-5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4.2329234757860885E-2</v>
      </c>
      <c r="G2040" s="7" cm="1">
        <f t="array" ref="G2040">SUMPRODUCT(("SUP_BIONGA"=[1]OUT_SyntheticFuels!$C$4:$C$1000)*1,("Var_cap"=[1]OUT_SyntheticFuels!$B$4:$B$1000)*1,[1]OUT_SyntheticFuels!F$4:F$1000)</f>
        <v>0.16743866212162029</v>
      </c>
      <c r="H2040" s="7" cm="1">
        <f t="array" ref="H2040">SUMPRODUCT(("SUP_BIONGA"=[1]OUT_SyntheticFuels!$C$4:$C$1000)*1,("Var_cap"=[1]OUT_SyntheticFuels!$B$4:$B$1000)*1,[1]OUT_SyntheticFuels!G$4:G$1000)</f>
        <v>0.1394232172069855</v>
      </c>
      <c r="I2040" s="7" cm="1">
        <f t="array" ref="I2040">SUMPRODUCT(("SUP_BIONGA"=[1]OUT_SyntheticFuels!$C$4:$C$1000)*1,("Var_cap"=[1]OUT_SyntheticFuels!$B$4:$B$1000)*1,[1]OUT_SyntheticFuels!H$4:H$1000)</f>
        <v>0.13940547351691629</v>
      </c>
      <c r="J2040" s="7" cm="1">
        <f t="array" ref="J2040">SUMPRODUCT(("SUP_BIONGA"=[1]OUT_SyntheticFuels!$C$4:$C$1000)*1,("Var_cap"=[1]OUT_SyntheticFuels!$B$4:$B$1000)*1,[1]OUT_SyntheticFuels!I$4:I$1000)</f>
        <v>0.13942615583632123</v>
      </c>
      <c r="K2040" s="7" cm="1">
        <f t="array" ref="K2040">SUMPRODUCT(("SUP_BIONGA"=[1]OUT_SyntheticFuels!$C$4:$C$1000)*1,("Var_cap"=[1]OUT_SyntheticFuels!$B$4:$B$1000)*1,[1]OUT_SyntheticFuels!J$4:J$1000)</f>
        <v>0.23789936618671695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0.35517194828030668</v>
      </c>
      <c r="G2041" s="7" cm="1">
        <f t="array" ref="G2041">SUMPRODUCT(("CT_CWODPLT"=[1]OUT_SyntheticFuels!$C$4:$C$1000)*1,("Var_cap"=[1]OUT_SyntheticFuels!$B$4:$B$1000)*1,[1]OUT_SyntheticFuels!F$4:F$1000)</f>
        <v>0.41071241580975154</v>
      </c>
      <c r="H2041" s="7" cm="1">
        <f t="array" ref="H2041">SUMPRODUCT(("CT_CWODPLT"=[1]OUT_SyntheticFuels!$C$4:$C$1000)*1,("Var_cap"=[1]OUT_SyntheticFuels!$B$4:$B$1000)*1,[1]OUT_SyntheticFuels!G$4:G$1000)</f>
        <v>0.41071549556522724</v>
      </c>
      <c r="I2041" s="7" cm="1">
        <f t="array" ref="I2041">SUMPRODUCT(("CT_CWODPLT"=[1]OUT_SyntheticFuels!$C$4:$C$1000)*1,("Var_cap"=[1]OUT_SyntheticFuels!$B$4:$B$1000)*1,[1]OUT_SyntheticFuels!H$4:H$1000)</f>
        <v>0.41367774804043433</v>
      </c>
      <c r="J2041" s="7" cm="1">
        <f t="array" ref="J2041">SUMPRODUCT(("CT_CWODPLT"=[1]OUT_SyntheticFuels!$C$4:$C$1000)*1,("Var_cap"=[1]OUT_SyntheticFuels!$B$4:$B$1000)*1,[1]OUT_SyntheticFuels!I$4:I$1000)</f>
        <v>0.43856087007869421</v>
      </c>
      <c r="K2041" s="7" cm="1">
        <f t="array" ref="K2041">SUMPRODUCT(("CT_CWODPLT"=[1]OUT_SyntheticFuels!$C$4:$C$1000)*1,("Var_cap"=[1]OUT_SyntheticFuels!$B$4:$B$1000)*1,[1]OUT_SyntheticFuels!J$4:J$1000)</f>
        <v>0.45253872074954582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9.930778151105799E-7</v>
      </c>
      <c r="J2042" s="7" cm="1">
        <f t="array" ref="J2042">SUMPRODUCT(("SUP_H2NGA"=[1]OUT_SyntheticFuels!$C$4:$C$1000)*1,("Var_cap"=[1]OUT_SyntheticFuels!$B$4:$B$1000)*1,[1]OUT_SyntheticFuels!I$4:I$1000)</f>
        <v>1.3253190574640862E-4</v>
      </c>
      <c r="K2042" s="7" cm="1">
        <f t="array" ref="K2042">SUMPRODUCT(("SUP_H2NGA"=[1]OUT_SyntheticFuels!$C$4:$C$1000)*1,("Var_cap"=[1]OUT_SyntheticFuels!$B$4:$B$1000)*1,[1]OUT_SyntheticFuels!J$4:J$1000)</f>
        <v>1.3336235248404186E-4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1.53917070415381E-6</v>
      </c>
      <c r="J2043" s="7" cm="1">
        <f t="array" ref="J2043">SUMPRODUCT(("SUP_H2DSL"=[1]OUT_SyntheticFuels!$C$4:$C$1000)*1,("Var_cap"=[1]OUT_SyntheticFuels!$B$4:$B$1000)*1,[1]OUT_SyntheticFuels!I$4:I$1000)</f>
        <v>0.50938803569179336</v>
      </c>
      <c r="K2043" s="7" cm="1">
        <f t="array" ref="K2043">SUMPRODUCT(("SUP_H2DSL"=[1]OUT_SyntheticFuels!$C$4:$C$1000)*1,("Var_cap"=[1]OUT_SyntheticFuels!$B$4:$B$1000)*1,[1]OUT_SyntheticFuels!J$4:J$1000)</f>
        <v>1.3542009739136227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1.4691952670005501E-6</v>
      </c>
      <c r="J2044" s="7" cm="1">
        <f t="array" ref="J2044">SUMPRODUCT(("SUP_H2GSL"=[1]OUT_SyntheticFuels!$C$4:$C$1000)*1,("Var_cap"=[1]OUT_SyntheticFuels!$B$4:$B$1000)*1,[1]OUT_SyntheticFuels!I$4:I$1000)</f>
        <v>4.6482244169494515E-2</v>
      </c>
      <c r="K2044" s="7" cm="1">
        <f t="array" ref="K2044">SUMPRODUCT(("SUP_H2GSL"=[1]OUT_SyntheticFuels!$C$4:$C$1000)*1,("Var_cap"=[1]OUT_SyntheticFuels!$B$4:$B$1000)*1,[1]OUT_SyntheticFuels!J$4:J$1000)</f>
        <v>4.6482378787986008E-2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713.27224856731095</v>
      </c>
      <c r="D3" s="3">
        <f t="shared" ref="D3:H3" si="0">SUM(D4:D7)</f>
        <v>703.77311611819175</v>
      </c>
      <c r="E3" s="3">
        <f t="shared" si="0"/>
        <v>683.66048162310403</v>
      </c>
      <c r="F3" s="3">
        <f t="shared" si="0"/>
        <v>633.80905897452431</v>
      </c>
      <c r="G3" s="3">
        <f t="shared" si="0"/>
        <v>576.97986461609821</v>
      </c>
      <c r="H3" s="3">
        <f t="shared" si="0"/>
        <v>539.03703584215123</v>
      </c>
    </row>
    <row r="4" spans="2:8" x14ac:dyDescent="0.25">
      <c r="B4" s="25" t="s">
        <v>1728</v>
      </c>
      <c r="C4" s="1">
        <f>'SPS1'!F761</f>
        <v>142.21734188920652</v>
      </c>
      <c r="D4" s="1">
        <f>'SPS1'!G761</f>
        <v>140.22029711496296</v>
      </c>
      <c r="E4" s="1">
        <f>'SPS1'!H761</f>
        <v>140.92852230377278</v>
      </c>
      <c r="F4" s="1">
        <f>'SPS1'!I761</f>
        <v>144.44878787651601</v>
      </c>
      <c r="G4" s="1">
        <f>'SPS1'!J761</f>
        <v>146.90298721589582</v>
      </c>
      <c r="H4" s="1">
        <f>'SPS1'!K761</f>
        <v>143.8987050099058</v>
      </c>
    </row>
    <row r="5" spans="2:8" x14ac:dyDescent="0.25">
      <c r="B5" s="25" t="s">
        <v>1729</v>
      </c>
      <c r="C5" s="1">
        <f>'SPS1'!F880</f>
        <v>140.10105646881203</v>
      </c>
      <c r="D5" s="1">
        <f>'SPS1'!G880</f>
        <v>139.78672560571204</v>
      </c>
      <c r="E5" s="1">
        <f>'SPS1'!H880</f>
        <v>142.55469108072683</v>
      </c>
      <c r="F5" s="1">
        <f>'SPS1'!I880</f>
        <v>137.53436173442648</v>
      </c>
      <c r="G5" s="1">
        <f>'SPS1'!J880</f>
        <v>127.74949871670464</v>
      </c>
      <c r="H5" s="1">
        <f>'SPS1'!K880</f>
        <v>113.10629305503731</v>
      </c>
    </row>
    <row r="6" spans="2:8" x14ac:dyDescent="0.25">
      <c r="B6" s="25" t="s">
        <v>1730</v>
      </c>
      <c r="C6" s="1">
        <f>'SPS1'!F970</f>
        <v>217.10110430217961</v>
      </c>
      <c r="D6" s="1">
        <f>'SPS1'!G970</f>
        <v>216.42958719459034</v>
      </c>
      <c r="E6" s="1">
        <f>'SPS1'!H970</f>
        <v>215.21127113044281</v>
      </c>
      <c r="F6" s="1">
        <f>'SPS1'!I970</f>
        <v>211.22125256057768</v>
      </c>
      <c r="G6" s="1">
        <f>'SPS1'!J970</f>
        <v>192.41736742795231</v>
      </c>
      <c r="H6" s="1">
        <f>'SPS1'!K970</f>
        <v>175.43532386280245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213.85274590711279</v>
      </c>
      <c r="D7" s="1">
        <f>'SPS1'!G1134+'SPS1'!G1313+'SPS1'!G1397+'SPS1'!G1481+'SPS1'!G1488+'SPS1'!G1495+'SPS1'!G1544+'SPS1'!G1591+'SPS1'!G1638</f>
        <v>207.33650620292642</v>
      </c>
      <c r="E7" s="1">
        <f>'SPS1'!H1134+'SPS1'!H1313+'SPS1'!H1397+'SPS1'!H1481+'SPS1'!H1488+'SPS1'!H1495+'SPS1'!H1544+'SPS1'!H1591+'SPS1'!H1638</f>
        <v>184.96599710816159</v>
      </c>
      <c r="F7" s="1">
        <f>'SPS1'!I1134+'SPS1'!I1313+'SPS1'!I1397+'SPS1'!I1481+'SPS1'!I1488+'SPS1'!I1495+'SPS1'!I1544+'SPS1'!I1591+'SPS1'!I1638</f>
        <v>140.60465680300405</v>
      </c>
      <c r="G7" s="1">
        <f>'SPS1'!J1134+'SPS1'!J1313+'SPS1'!J1397+'SPS1'!J1481+'SPS1'!J1488+'SPS1'!J1495+'SPS1'!J1544+'SPS1'!J1591+'SPS1'!J1638</f>
        <v>109.91001125554541</v>
      </c>
      <c r="H7" s="1">
        <f>'SPS1'!K1134+'SPS1'!K1313+'SPS1'!K1397+'SPS1'!K1481+'SPS1'!K1488+'SPS1'!K1495+'SPS1'!K1544+'SPS1'!K1591+'SPS1'!K1638</f>
        <v>106.5967139144056</v>
      </c>
    </row>
    <row r="8" spans="2:8" x14ac:dyDescent="0.25">
      <c r="B8" s="2" t="s">
        <v>1736</v>
      </c>
      <c r="C8" s="3">
        <f>SUM(C9:C12)</f>
        <v>508.76380729171086</v>
      </c>
      <c r="D8" s="3">
        <f t="shared" ref="D8:H8" si="1">SUM(D9:D12)</f>
        <v>494.6007982133284</v>
      </c>
      <c r="E8" s="3">
        <f t="shared" si="1"/>
        <v>478.17995119977076</v>
      </c>
      <c r="F8" s="3">
        <f t="shared" si="1"/>
        <v>510.96240292099736</v>
      </c>
      <c r="G8" s="3">
        <f t="shared" si="1"/>
        <v>474.67264221367799</v>
      </c>
      <c r="H8" s="3">
        <f t="shared" si="1"/>
        <v>510.86416835185997</v>
      </c>
    </row>
    <row r="9" spans="2:8" x14ac:dyDescent="0.25">
      <c r="B9" s="25" t="s">
        <v>1733</v>
      </c>
      <c r="C9" s="1">
        <f>'SPS1'!F289+'SPS1'!F407</f>
        <v>493.42477962219027</v>
      </c>
      <c r="D9" s="1">
        <f>'SPS1'!G289+'SPS1'!G407</f>
        <v>473.14761099918428</v>
      </c>
      <c r="E9" s="1">
        <f>'SPS1'!H289+'SPS1'!H407</f>
        <v>452.96078491321822</v>
      </c>
      <c r="F9" s="1">
        <f>'SPS1'!I289+'SPS1'!I407</f>
        <v>485.36153700776742</v>
      </c>
      <c r="G9" s="1">
        <f>'SPS1'!J289+'SPS1'!J407</f>
        <v>435.44001809032648</v>
      </c>
      <c r="H9" s="1">
        <f>'SPS1'!K289+'SPS1'!K407</f>
        <v>438.69932808870374</v>
      </c>
    </row>
    <row r="10" spans="2:8" x14ac:dyDescent="0.25">
      <c r="B10" s="25" t="s">
        <v>1734</v>
      </c>
      <c r="C10" s="1">
        <f>'SPS1'!F588+'SPS1'!F602+'SPS1'!F642</f>
        <v>15.331602397081959</v>
      </c>
      <c r="D10" s="1">
        <f>'SPS1'!G588+'SPS1'!G602+'SPS1'!G642</f>
        <v>21.426110163091817</v>
      </c>
      <c r="E10" s="1">
        <f>'SPS1'!H588+'SPS1'!H602+'SPS1'!H642</f>
        <v>25.19062197604142</v>
      </c>
      <c r="F10" s="1">
        <f>'SPS1'!I588+'SPS1'!I602+'SPS1'!I642</f>
        <v>25.494874212219273</v>
      </c>
      <c r="G10" s="1">
        <f>'SPS1'!J588+'SPS1'!J602+'SPS1'!J642</f>
        <v>25.201597268557379</v>
      </c>
      <c r="H10" s="1">
        <f>'SPS1'!K588+'SPS1'!K602+'SPS1'!K642</f>
        <v>35.819053497419596</v>
      </c>
    </row>
    <row r="11" spans="2:8" x14ac:dyDescent="0.25">
      <c r="B11" s="25" t="s">
        <v>1732</v>
      </c>
      <c r="C11" s="1">
        <f>'SPS1'!F677</f>
        <v>7.4252724386231986E-3</v>
      </c>
      <c r="D11" s="1">
        <f>'SPS1'!G677</f>
        <v>2.7077051052299461E-2</v>
      </c>
      <c r="E11" s="1">
        <f>'SPS1'!H677</f>
        <v>2.8544310511111472E-2</v>
      </c>
      <c r="F11" s="1">
        <f>'SPS1'!I677</f>
        <v>0.10599170101067315</v>
      </c>
      <c r="G11" s="1">
        <f>'SPS1'!J677</f>
        <v>14.030989865167278</v>
      </c>
      <c r="H11" s="1">
        <f>'SPS1'!K677</f>
        <v>36.345619362449227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3.6989626838970956E-5</v>
      </c>
      <c r="H12" s="1">
        <f>'SPS1'!K1702</f>
        <v>1.6740328744735912E-4</v>
      </c>
    </row>
    <row r="13" spans="2:8" x14ac:dyDescent="0.25">
      <c r="B13" s="2" t="s">
        <v>1737</v>
      </c>
      <c r="C13" s="3">
        <f>'SPS1'!F2+'SPS1'!F20-'SPS1'!F55</f>
        <v>961.83357217434377</v>
      </c>
      <c r="D13" s="3">
        <f>'SPS1'!G2+'SPS1'!G20-'SPS1'!G55</f>
        <v>959.67301254480083</v>
      </c>
      <c r="E13" s="3">
        <f>'SPS1'!H2+'SPS1'!H20-'SPS1'!H55</f>
        <v>894.58173256825353</v>
      </c>
      <c r="F13" s="3">
        <f>'SPS1'!I2+'SPS1'!I20-'SPS1'!I55</f>
        <v>855.35634033318797</v>
      </c>
      <c r="G13" s="3">
        <f>'SPS1'!J2+'SPS1'!J20-'SPS1'!J55</f>
        <v>722.16211732874638</v>
      </c>
      <c r="H13" s="3">
        <f>'SPS1'!K2+'SPS1'!K20-'SPS1'!K55</f>
        <v>639.44813842674796</v>
      </c>
    </row>
    <row r="14" spans="2:8" x14ac:dyDescent="0.25">
      <c r="B14" s="25" t="s">
        <v>1738</v>
      </c>
      <c r="C14" s="1">
        <f>'SPS1'!F2</f>
        <v>299.34486985082702</v>
      </c>
      <c r="D14" s="1">
        <f>'SPS1'!G2</f>
        <v>291.72593445558812</v>
      </c>
      <c r="E14" s="1">
        <f>'SPS1'!H2</f>
        <v>333.71808850408115</v>
      </c>
      <c r="F14" s="1">
        <f>'SPS1'!I2</f>
        <v>364.30219794362404</v>
      </c>
      <c r="G14" s="1">
        <f>'SPS1'!J2</f>
        <v>427.94065373184355</v>
      </c>
      <c r="H14" s="1">
        <f>'SPS1'!K2</f>
        <v>554.15693115335409</v>
      </c>
    </row>
    <row r="15" spans="2:8" x14ac:dyDescent="0.25">
      <c r="B15" s="25" t="s">
        <v>19</v>
      </c>
      <c r="C15" s="1">
        <f>'SPS1'!F20</f>
        <v>779.65870480774129</v>
      </c>
      <c r="D15" s="1">
        <f>'SPS1'!G20</f>
        <v>703.31110764414746</v>
      </c>
      <c r="E15" s="1">
        <f>'SPS1'!H20</f>
        <v>615.70849935229194</v>
      </c>
      <c r="F15" s="1">
        <f>'SPS1'!I20</f>
        <v>522.09682962668353</v>
      </c>
      <c r="G15" s="1">
        <f>'SPS1'!J20</f>
        <v>308.82814097267777</v>
      </c>
      <c r="H15" s="1">
        <f>'SPS1'!K20</f>
        <v>106.92709077713799</v>
      </c>
    </row>
    <row r="16" spans="2:8" x14ac:dyDescent="0.25">
      <c r="B16" s="25" t="s">
        <v>24</v>
      </c>
      <c r="C16" s="1">
        <f>'SPS1'!F55</f>
        <v>117.1700024842246</v>
      </c>
      <c r="D16" s="1">
        <f>'SPS1'!G55</f>
        <v>35.364029554934774</v>
      </c>
      <c r="E16" s="1">
        <f>'SPS1'!H55</f>
        <v>54.844855288119589</v>
      </c>
      <c r="F16" s="1">
        <f>'SPS1'!I55</f>
        <v>31.042687237119619</v>
      </c>
      <c r="G16" s="1">
        <f>'SPS1'!J55</f>
        <v>14.606677375774922</v>
      </c>
      <c r="H16" s="1">
        <f>'SPS1'!K55</f>
        <v>21.635883503744104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2025-05-12T16:15:09Z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