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yer_k\Documents\PSI\AEGIS-CH\SP4 - STEM\20250512\"/>
    </mc:Choice>
  </mc:AlternateContent>
  <xr:revisionPtr revIDLastSave="0" documentId="13_ncr:1_{593445BD-5339-49C0-A5E5-CE1E61274023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688" i="1" a="1"/>
  <c r="I1688" i="1" s="1"/>
  <c r="K1688" i="1" a="1"/>
  <c r="K1688" i="1" s="1"/>
  <c r="J1688" i="1" a="1"/>
  <c r="J1688" i="1" s="1"/>
  <c r="H1688" i="1" a="1"/>
  <c r="H1688" i="1" s="1"/>
  <c r="G1688" i="1" a="1"/>
  <c r="G1688" i="1"/>
  <c r="F1688" i="1" a="1"/>
  <c r="F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H2016" i="1" a="1"/>
  <c r="H2016" i="1" s="1"/>
  <c r="K2016" i="1" a="1"/>
  <c r="K2016" i="1" s="1"/>
  <c r="G2015" i="1" a="1"/>
  <c r="G2015" i="1" s="1"/>
  <c r="J2015" i="1" a="1"/>
  <c r="J2015" i="1" s="1"/>
  <c r="F2015" i="1" a="1"/>
  <c r="F2015" i="1" s="1"/>
  <c r="K2015" i="1" a="1"/>
  <c r="K2015" i="1" s="1"/>
  <c r="F2016" i="1" a="1"/>
  <c r="F2016" i="1" s="1"/>
  <c r="I2015" i="1" a="1"/>
  <c r="I2015" i="1" s="1"/>
  <c r="I2016" i="1" a="1"/>
  <c r="I2016" i="1" s="1"/>
  <c r="J2016" i="1" a="1"/>
  <c r="J2016" i="1" s="1"/>
  <c r="G2016" i="1" a="1"/>
  <c r="G2016" i="1" s="1"/>
  <c r="H2015" i="1" a="1"/>
  <c r="H2015" i="1" s="1"/>
  <c r="K2013" i="1" a="1"/>
  <c r="K2013" i="1" s="1"/>
  <c r="K2014" i="1" s="1" a="1"/>
  <c r="K2014" i="1" s="1"/>
  <c r="H2013" i="1" a="1"/>
  <c r="H2013" i="1" s="1"/>
  <c r="H2014" i="1" s="1" a="1"/>
  <c r="H2014" i="1" s="1"/>
  <c r="F2010" i="1" a="1"/>
  <c r="F2010" i="1" s="1"/>
  <c r="G2013" i="1" a="1"/>
  <c r="G2013" i="1" s="1"/>
  <c r="G2014" i="1" s="1" a="1"/>
  <c r="G2014" i="1" s="1"/>
  <c r="F2013" i="1" a="1"/>
  <c r="F2013" i="1" s="1"/>
  <c r="K2003" i="1" a="1"/>
  <c r="K2003" i="1" s="1"/>
  <c r="J2008" i="1" a="1"/>
  <c r="J2008" i="1" s="1"/>
  <c r="J2009" i="1" s="1" a="1"/>
  <c r="J2009" i="1" s="1"/>
  <c r="K2011" i="1" a="1"/>
  <c r="K2011" i="1" s="1"/>
  <c r="K2012" i="1" s="1" a="1"/>
  <c r="K2012" i="1" s="1"/>
  <c r="I2011" i="1" a="1"/>
  <c r="I2011" i="1" s="1"/>
  <c r="I2012" i="1" s="1" a="1"/>
  <c r="I2012" i="1" s="1"/>
  <c r="J2010" i="1" a="1"/>
  <c r="J2010" i="1" s="1"/>
  <c r="K2004" i="1" a="1"/>
  <c r="K2004" i="1" s="1"/>
  <c r="G2011" i="1" a="1"/>
  <c r="G2011" i="1" s="1"/>
  <c r="G2012" i="1" s="1" a="1"/>
  <c r="G2012" i="1" s="1"/>
  <c r="K2010" i="1" a="1"/>
  <c r="K2010" i="1" s="1"/>
  <c r="I2010" i="1" a="1"/>
  <c r="I2010" i="1" s="1"/>
  <c r="F2005" i="1" a="1"/>
  <c r="F2005" i="1" s="1"/>
  <c r="G2008" i="1" a="1"/>
  <c r="G2008" i="1" s="1"/>
  <c r="G2009" i="1" s="1" a="1"/>
  <c r="G2009" i="1" s="1"/>
  <c r="F2006" i="1" a="1"/>
  <c r="F2006" i="1" s="1"/>
  <c r="J2005" i="1" a="1"/>
  <c r="J2005" i="1" s="1"/>
  <c r="I2009" i="1" a="1"/>
  <c r="I2009" i="1" s="1"/>
  <c r="G2005" i="1" a="1"/>
  <c r="G2005" i="1" s="1"/>
  <c r="F2014" i="1" a="1"/>
  <c r="F2014" i="1" s="1"/>
  <c r="J2013" i="1" a="1"/>
  <c r="J2013" i="1" s="1"/>
  <c r="J2014" i="1" s="1" a="1"/>
  <c r="J2014" i="1" s="1"/>
  <c r="I2006" i="1" a="1"/>
  <c r="I2006" i="1" s="1"/>
  <c r="I2013" i="1" a="1"/>
  <c r="I2013" i="1" s="1"/>
  <c r="I2014" i="1" s="1" a="1"/>
  <c r="I2014" i="1" s="1"/>
  <c r="G2006" i="1" a="1"/>
  <c r="G2006" i="1" s="1"/>
  <c r="J2012" i="1" a="1"/>
  <c r="J2012" i="1" s="1"/>
  <c r="H2008" i="1" a="1"/>
  <c r="H2008" i="1" s="1"/>
  <c r="H2009" i="1" s="1" a="1"/>
  <c r="H2009" i="1" s="1"/>
  <c r="K2006" i="1" a="1"/>
  <c r="K2006" i="1" s="1"/>
  <c r="H2005" i="1" a="1"/>
  <c r="H2005" i="1" s="1"/>
  <c r="J2006" i="1" a="1"/>
  <c r="J2006" i="1" s="1"/>
  <c r="J2011" i="1" a="1"/>
  <c r="J2011" i="1" s="1"/>
  <c r="K2008" i="1" a="1"/>
  <c r="K2008" i="1" s="1"/>
  <c r="K2009" i="1" s="1" a="1"/>
  <c r="K2009" i="1" s="1"/>
  <c r="I2005" i="1" a="1"/>
  <c r="I2005" i="1" s="1"/>
  <c r="H2011" i="1" a="1"/>
  <c r="H2011" i="1" s="1"/>
  <c r="H2012" i="1" s="1" a="1"/>
  <c r="H2012" i="1" s="1"/>
  <c r="I2008" i="1" a="1"/>
  <c r="I2008" i="1" s="1"/>
  <c r="G2010" i="1" a="1"/>
  <c r="G2010" i="1" s="1"/>
  <c r="J2003" i="1" a="1"/>
  <c r="J2003" i="1" s="1"/>
  <c r="J2004" i="1" s="1" a="1"/>
  <c r="J2004" i="1" s="1"/>
  <c r="F2008" i="1" a="1"/>
  <c r="F2008" i="1" s="1"/>
  <c r="F2009" i="1" s="1" a="1"/>
  <c r="F2009" i="1" s="1"/>
  <c r="H2006" i="1" a="1"/>
  <c r="H2006" i="1" s="1"/>
  <c r="K2005" i="1" a="1"/>
  <c r="K2005" i="1" s="1"/>
  <c r="F2011" i="1" a="1"/>
  <c r="F2011" i="1" s="1"/>
  <c r="F2012" i="1" s="1" a="1"/>
  <c r="F2012" i="1" s="1"/>
  <c r="H2010" i="1" a="1"/>
  <c r="H2010" i="1" s="1"/>
  <c r="K1992" i="1" a="1"/>
  <c r="K1992" i="1" s="1"/>
  <c r="H2001" i="1" a="1"/>
  <c r="H2001" i="1" s="1"/>
  <c r="H2002" i="1" s="1" a="1"/>
  <c r="H2002" i="1" s="1"/>
  <c r="I1998" i="1" a="1"/>
  <c r="I1998" i="1" s="1"/>
  <c r="J2001" i="1" a="1"/>
  <c r="J2001" i="1" s="1"/>
  <c r="K2000" i="1" a="1"/>
  <c r="K2000" i="1" s="1"/>
  <c r="I2000" i="1" a="1"/>
  <c r="I2000" i="1" s="1"/>
  <c r="F2000" i="1" a="1"/>
  <c r="F2000" i="1" s="1"/>
  <c r="J1996" i="1" a="1"/>
  <c r="J1996" i="1" s="1"/>
  <c r="F1994" i="1" a="1"/>
  <c r="F1994" i="1" s="1"/>
  <c r="K1993" i="1" a="1"/>
  <c r="K1993" i="1" s="1"/>
  <c r="F1999" i="1" a="1"/>
  <c r="F1999" i="1" s="1"/>
  <c r="I1993" i="1" a="1"/>
  <c r="I1993" i="1" s="1"/>
  <c r="J1994" i="1" a="1"/>
  <c r="J1994" i="1" s="1"/>
  <c r="G1998" i="1" a="1"/>
  <c r="G1998" i="1" s="1"/>
  <c r="G1999" i="1" s="1" a="1"/>
  <c r="G1999" i="1" s="1"/>
  <c r="K1995" i="1" a="1"/>
  <c r="K1995" i="1" s="1"/>
  <c r="G1994" i="1" a="1"/>
  <c r="G1994" i="1" s="1"/>
  <c r="H1995" i="1" a="1"/>
  <c r="H1995" i="1" s="1"/>
  <c r="H1993" i="1" a="1"/>
  <c r="H1993" i="1" s="1"/>
  <c r="I1995" i="1" a="1"/>
  <c r="I1995" i="1" s="1"/>
  <c r="G1995" i="1" a="1"/>
  <c r="G1995" i="1" s="1"/>
  <c r="F1998" i="1" a="1"/>
  <c r="F1998" i="1" s="1"/>
  <c r="J1995" i="1" a="1"/>
  <c r="J1995" i="1" s="1"/>
  <c r="F1995" i="1" a="1"/>
  <c r="F1995" i="1" s="1"/>
  <c r="J1993" i="1" a="1"/>
  <c r="J1993" i="1" s="1"/>
  <c r="G1993" i="1" a="1"/>
  <c r="G1993" i="1" s="1"/>
  <c r="I2003" i="1" a="1"/>
  <c r="I2003" i="1" s="1"/>
  <c r="I2004" i="1" s="1" a="1"/>
  <c r="I2004" i="1" s="1"/>
  <c r="G2001" i="1" a="1"/>
  <c r="G2001" i="1" s="1"/>
  <c r="J2000" i="1" a="1"/>
  <c r="J2000" i="1" s="1"/>
  <c r="K1998" i="1" a="1"/>
  <c r="K1998" i="1" s="1"/>
  <c r="K1999" i="1" s="1" a="1"/>
  <c r="K1999" i="1" s="1"/>
  <c r="F1993" i="1" a="1"/>
  <c r="F1993" i="1" s="1"/>
  <c r="H2003" i="1" a="1"/>
  <c r="H2003" i="1" s="1"/>
  <c r="H2004" i="1" s="1" a="1"/>
  <c r="H2004" i="1" s="1"/>
  <c r="J1998" i="1" a="1"/>
  <c r="J1998" i="1" s="1"/>
  <c r="J1999" i="1" s="1" a="1"/>
  <c r="J1999" i="1" s="1"/>
  <c r="F2003" i="1" a="1"/>
  <c r="F2003" i="1" s="1"/>
  <c r="F2004" i="1" s="1" a="1"/>
  <c r="F2004" i="1" s="1"/>
  <c r="G2002" i="1" a="1"/>
  <c r="G2002" i="1" s="1"/>
  <c r="H1996" i="1" a="1"/>
  <c r="H1996" i="1" s="1"/>
  <c r="J2002" i="1" a="1"/>
  <c r="J2002" i="1" s="1"/>
  <c r="H2000" i="1" a="1"/>
  <c r="H2000" i="1" s="1"/>
  <c r="G2000" i="1" a="1"/>
  <c r="G2000" i="1" s="1"/>
  <c r="K1994" i="1" a="1"/>
  <c r="K1994" i="1" s="1"/>
  <c r="H1994" i="1" a="1"/>
  <c r="H1994" i="1" s="1"/>
  <c r="J1992" i="1" a="1"/>
  <c r="J1992" i="1" s="1"/>
  <c r="G2003" i="1" a="1"/>
  <c r="G2003" i="1" s="1"/>
  <c r="G2004" i="1" s="1" a="1"/>
  <c r="G2004" i="1" s="1"/>
  <c r="G1996" i="1" a="1"/>
  <c r="G1996" i="1" s="1"/>
  <c r="I1992" i="1" a="1"/>
  <c r="I1992" i="1" s="1"/>
  <c r="K2001" i="1" a="1"/>
  <c r="K2001" i="1" s="1"/>
  <c r="K2002" i="1" s="1" a="1"/>
  <c r="K2002" i="1" s="1"/>
  <c r="I2001" i="1" a="1"/>
  <c r="I2001" i="1" s="1"/>
  <c r="I2002" i="1" s="1" a="1"/>
  <c r="I2002" i="1" s="1"/>
  <c r="K1996" i="1" a="1"/>
  <c r="K1996" i="1" s="1"/>
  <c r="F1996" i="1" a="1"/>
  <c r="F1996" i="1" s="1"/>
  <c r="I1999" i="1" a="1"/>
  <c r="I1999" i="1" s="1"/>
  <c r="I1994" i="1" a="1"/>
  <c r="I1994" i="1" s="1"/>
  <c r="H1998" i="1" a="1"/>
  <c r="H1998" i="1" s="1"/>
  <c r="H1999" i="1" s="1" a="1"/>
  <c r="H1999" i="1" s="1"/>
  <c r="F2001" i="1" a="1"/>
  <c r="F2001" i="1" s="1"/>
  <c r="F2002" i="1" s="1" a="1"/>
  <c r="F2002" i="1" s="1"/>
  <c r="I1996" i="1" a="1"/>
  <c r="I1996" i="1" s="1"/>
  <c r="H1991" i="1" a="1"/>
  <c r="H1991" i="1" s="1"/>
  <c r="F1987" i="1" a="1"/>
  <c r="F1987" i="1" s="1"/>
  <c r="I1986" i="1" a="1"/>
  <c r="I1986" i="1" s="1"/>
  <c r="H1986" i="1" a="1"/>
  <c r="H1986" i="1" s="1"/>
  <c r="F1986" i="1" a="1"/>
  <c r="F1986" i="1" s="1"/>
  <c r="J1983" i="1" a="1"/>
  <c r="J1983" i="1" s="1"/>
  <c r="F1982" i="1" a="1"/>
  <c r="F1982" i="1" s="1"/>
  <c r="K1985" i="1" a="1"/>
  <c r="K1985" i="1" s="1"/>
  <c r="K1983" i="1" a="1"/>
  <c r="K1983" i="1" s="1"/>
  <c r="H1982" i="1" a="1"/>
  <c r="H1982" i="1" s="1"/>
  <c r="I1983" i="1" a="1"/>
  <c r="I1983" i="1" s="1"/>
  <c r="G1991" i="1" a="1"/>
  <c r="G1991" i="1" s="1"/>
  <c r="F1989" i="1" a="1"/>
  <c r="F1989" i="1" s="1"/>
  <c r="H1984" i="1" a="1"/>
  <c r="H1984" i="1" s="1"/>
  <c r="I1990" i="1" a="1"/>
  <c r="I1990" i="1" s="1"/>
  <c r="G1985" i="1" a="1"/>
  <c r="G1985" i="1" s="1"/>
  <c r="H1990" i="1" a="1"/>
  <c r="H1990" i="1" s="1"/>
  <c r="I1987" i="1" a="1"/>
  <c r="I1987" i="1" s="1"/>
  <c r="G1990" i="1" a="1"/>
  <c r="G1990" i="1" s="1"/>
  <c r="K1989" i="1" a="1"/>
  <c r="K1989" i="1" s="1"/>
  <c r="K1986" i="1" a="1"/>
  <c r="K1986" i="1" s="1"/>
  <c r="I1985" i="1" a="1"/>
  <c r="I1985" i="1" s="1"/>
  <c r="J1986" i="1" a="1"/>
  <c r="J1986" i="1" s="1"/>
  <c r="J1989" i="1" a="1"/>
  <c r="J1989" i="1" s="1"/>
  <c r="J1988" i="1" a="1"/>
  <c r="J1988" i="1" s="1"/>
  <c r="I1988" i="1" a="1"/>
  <c r="I1988" i="1" s="1"/>
  <c r="G1987" i="1" a="1"/>
  <c r="G1987" i="1" s="1"/>
  <c r="G1988" i="1" a="1"/>
  <c r="G1988" i="1" s="1"/>
  <c r="K1987" i="1" a="1"/>
  <c r="K1987" i="1" s="1"/>
  <c r="H1987" i="1" a="1"/>
  <c r="H1987" i="1" s="1"/>
  <c r="H1988" i="1" a="1"/>
  <c r="H1988" i="1" s="1"/>
  <c r="G1984" i="1" a="1"/>
  <c r="G1984" i="1" s="1"/>
  <c r="H1989" i="1" a="1"/>
  <c r="H1989" i="1" s="1"/>
  <c r="F1988" i="1" a="1"/>
  <c r="F1988" i="1" s="1"/>
  <c r="J1984" i="1" a="1"/>
  <c r="J1984" i="1" s="1"/>
  <c r="J1987" i="1" a="1"/>
  <c r="J1987" i="1" s="1"/>
  <c r="H1992" i="1" a="1"/>
  <c r="H1992" i="1" s="1"/>
  <c r="K1990" i="1" a="1"/>
  <c r="K1990" i="1" s="1"/>
  <c r="H1985" i="1" a="1"/>
  <c r="H1985" i="1" s="1"/>
  <c r="G1992" i="1" a="1"/>
  <c r="G1992" i="1" s="1"/>
  <c r="G1982" i="1" a="1"/>
  <c r="G1982" i="1" s="1"/>
  <c r="F1992" i="1" a="1"/>
  <c r="F1992" i="1" s="1"/>
  <c r="K1991" i="1" a="1"/>
  <c r="K1991" i="1" s="1"/>
  <c r="J1991" i="1" a="1"/>
  <c r="J1991" i="1" s="1"/>
  <c r="I1989" i="1" a="1"/>
  <c r="I1989" i="1" s="1"/>
  <c r="K1984" i="1" a="1"/>
  <c r="K1984" i="1" s="1"/>
  <c r="I1991" i="1" a="1"/>
  <c r="I1991" i="1" s="1"/>
  <c r="F1991" i="1" a="1"/>
  <c r="F1991" i="1" s="1"/>
  <c r="F1990" i="1" a="1"/>
  <c r="F1990" i="1" s="1"/>
  <c r="G1983" i="1" a="1"/>
  <c r="G1983" i="1" s="1"/>
  <c r="F1983" i="1" a="1"/>
  <c r="F1983" i="1" s="1"/>
  <c r="K1982" i="1" a="1"/>
  <c r="K1982" i="1" s="1"/>
  <c r="K1988" i="1" a="1"/>
  <c r="K1988" i="1" s="1"/>
  <c r="G1986" i="1" a="1"/>
  <c r="G1986" i="1" s="1"/>
  <c r="G1989" i="1" a="1"/>
  <c r="G1989" i="1" s="1"/>
  <c r="J1985" i="1" a="1"/>
  <c r="J1985" i="1" s="1"/>
  <c r="I1984" i="1" a="1"/>
  <c r="I1984" i="1" s="1"/>
  <c r="I1982" i="1" a="1"/>
  <c r="I1982" i="1" s="1"/>
  <c r="F1984" i="1" a="1"/>
  <c r="F1984" i="1" s="1"/>
  <c r="H1983" i="1" a="1"/>
  <c r="H1983" i="1" s="1"/>
  <c r="J1982" i="1" a="1"/>
  <c r="J1982" i="1" s="1"/>
  <c r="K1981" i="1" a="1"/>
  <c r="K1981" i="1" s="1"/>
  <c r="F1985" i="1" a="1"/>
  <c r="F1985" i="1" s="1"/>
  <c r="J1990" i="1" a="1"/>
  <c r="J1990" i="1" s="1"/>
  <c r="F1972" i="1" a="1"/>
  <c r="F1972" i="1" s="1"/>
  <c r="H1978" i="1" a="1"/>
  <c r="H1978" i="1" s="1"/>
  <c r="H1974" i="1" a="1"/>
  <c r="H1974" i="1" s="1"/>
  <c r="K1977" i="1" a="1"/>
  <c r="K1977" i="1" s="1"/>
  <c r="K1976" i="1" a="1"/>
  <c r="K1976" i="1" s="1"/>
  <c r="G1976" i="1" a="1"/>
  <c r="G1976" i="1" s="1"/>
  <c r="F1976" i="1" a="1"/>
  <c r="F1976" i="1" s="1"/>
  <c r="G1975" i="1" a="1"/>
  <c r="G1975" i="1" s="1"/>
  <c r="G1972" i="1" a="1"/>
  <c r="G1972" i="1" s="1"/>
  <c r="I1972" i="1" a="1"/>
  <c r="I1972" i="1" s="1"/>
  <c r="J1971" i="1" a="1"/>
  <c r="J1971" i="1" s="1"/>
  <c r="J1981" i="1" a="1"/>
  <c r="J1981" i="1" s="1"/>
  <c r="K1980" i="1" a="1"/>
  <c r="K1980" i="1" s="1"/>
  <c r="H1979" i="1" a="1"/>
  <c r="H1979" i="1" s="1"/>
  <c r="J1974" i="1" a="1"/>
  <c r="J1974" i="1" s="1"/>
  <c r="H1971" i="1" a="1"/>
  <c r="H1971" i="1" s="1"/>
  <c r="I1981" i="1" a="1"/>
  <c r="I1981" i="1" s="1"/>
  <c r="J1980" i="1" a="1"/>
  <c r="J1980" i="1" s="1"/>
  <c r="G1979" i="1" a="1"/>
  <c r="G1979" i="1" s="1"/>
  <c r="I1977" i="1" a="1"/>
  <c r="I1977" i="1" s="1"/>
  <c r="J1972" i="1" a="1"/>
  <c r="J1972" i="1" s="1"/>
  <c r="F1980" i="1" a="1"/>
  <c r="F1980" i="1" s="1"/>
  <c r="H1981" i="1" a="1"/>
  <c r="H1981" i="1" s="1"/>
  <c r="G1980" i="1" a="1"/>
  <c r="G1980" i="1" s="1"/>
  <c r="I1974" i="1" a="1"/>
  <c r="I1974" i="1" s="1"/>
  <c r="G1981" i="1" a="1"/>
  <c r="G1981" i="1" s="1"/>
  <c r="F1977" i="1" a="1"/>
  <c r="F1977" i="1" s="1"/>
  <c r="K1975" i="1" a="1"/>
  <c r="K1975" i="1" s="1"/>
  <c r="J1975" i="1" a="1"/>
  <c r="J1975" i="1" s="1"/>
  <c r="K1974" i="1" a="1"/>
  <c r="K1974" i="1" s="1"/>
  <c r="F1981" i="1" a="1"/>
  <c r="F1981" i="1" s="1"/>
  <c r="I1980" i="1" a="1"/>
  <c r="I1980" i="1" s="1"/>
  <c r="H1980" i="1" a="1"/>
  <c r="H1980" i="1" s="1"/>
  <c r="I1979" i="1" a="1"/>
  <c r="I1979" i="1" s="1"/>
  <c r="J1979" i="1" a="1"/>
  <c r="J1979" i="1" s="1"/>
  <c r="H1977" i="1" a="1"/>
  <c r="H1977" i="1" s="1"/>
  <c r="K1979" i="1" a="1"/>
  <c r="K1979" i="1" s="1"/>
  <c r="K1978" i="1" a="1"/>
  <c r="K1978" i="1" s="1"/>
  <c r="J1976" i="1" a="1"/>
  <c r="J1976" i="1" s="1"/>
  <c r="G1978" i="1" a="1"/>
  <c r="G1978" i="1" s="1"/>
  <c r="H1976" i="1" a="1"/>
  <c r="H1976" i="1" s="1"/>
  <c r="F1974" i="1" a="1"/>
  <c r="F1974" i="1" s="1"/>
  <c r="F1979" i="1" a="1"/>
  <c r="F1979" i="1" s="1"/>
  <c r="J1978" i="1" a="1"/>
  <c r="J1978" i="1" s="1"/>
  <c r="I1978" i="1" a="1"/>
  <c r="I1978" i="1" s="1"/>
  <c r="K1972" i="1" a="1"/>
  <c r="K1972" i="1" s="1"/>
  <c r="I1975" i="1" a="1"/>
  <c r="I1975" i="1" s="1"/>
  <c r="F1978" i="1" a="1"/>
  <c r="F1978" i="1" s="1"/>
  <c r="I1976" i="1" a="1"/>
  <c r="I1976" i="1" s="1"/>
  <c r="J1977" i="1" a="1"/>
  <c r="J1977" i="1" s="1"/>
  <c r="G1977" i="1" a="1"/>
  <c r="G1977" i="1" s="1"/>
  <c r="H1972" i="1" a="1"/>
  <c r="H1972" i="1" s="1"/>
  <c r="H1975" i="1" a="1"/>
  <c r="H1975" i="1" s="1"/>
  <c r="F1975" i="1" a="1"/>
  <c r="F1975" i="1" s="1"/>
  <c r="I1971" i="1" a="1"/>
  <c r="I1971" i="1" s="1"/>
  <c r="K1971" i="1" a="1"/>
  <c r="K1971" i="1" s="1"/>
  <c r="G1974" i="1" a="1"/>
  <c r="G1974" i="1" s="1"/>
  <c r="G1971" i="1" a="1"/>
  <c r="G1971" i="1" s="1"/>
  <c r="F1971" i="1" a="1"/>
  <c r="F1971" i="1" s="1"/>
  <c r="F1965" i="1" a="1"/>
  <c r="F1965" i="1" s="1"/>
  <c r="K1970" i="1" a="1"/>
  <c r="K1970" i="1" s="1"/>
  <c r="J1970" i="1" a="1"/>
  <c r="J1970" i="1" s="1"/>
  <c r="H1970" i="1" a="1"/>
  <c r="H1970" i="1" s="1"/>
  <c r="G1970" i="1" a="1"/>
  <c r="G1970" i="1" s="1"/>
  <c r="F1962" i="1" a="1"/>
  <c r="F1962" i="1" s="1"/>
  <c r="I1961" i="1" a="1"/>
  <c r="I1961" i="1" s="1"/>
  <c r="H1961" i="1" a="1"/>
  <c r="H1961" i="1" s="1"/>
  <c r="F1970" i="1" a="1"/>
  <c r="F1970" i="1" s="1"/>
  <c r="G1965" i="1" a="1"/>
  <c r="G1965" i="1" s="1"/>
  <c r="K1962" i="1" a="1"/>
  <c r="K1962" i="1" s="1"/>
  <c r="J1969" i="1" a="1"/>
  <c r="J1969" i="1" s="1"/>
  <c r="I1969" i="1" a="1"/>
  <c r="I1969" i="1" s="1"/>
  <c r="H1969" i="1" a="1"/>
  <c r="H1969" i="1" s="1"/>
  <c r="H1968" i="1" a="1"/>
  <c r="H1968" i="1" s="1"/>
  <c r="F1969" i="1" a="1"/>
  <c r="F1969" i="1" s="1"/>
  <c r="K1968" i="1" a="1"/>
  <c r="K1968" i="1" s="1"/>
  <c r="J1968" i="1" a="1"/>
  <c r="J1968" i="1" s="1"/>
  <c r="H1967" i="1" a="1"/>
  <c r="H1967" i="1" s="1"/>
  <c r="H1964" i="1" a="1"/>
  <c r="H1964" i="1" s="1"/>
  <c r="G1964" i="1" a="1"/>
  <c r="G1964" i="1" s="1"/>
  <c r="F1968" i="1" a="1"/>
  <c r="F1968" i="1" s="1"/>
  <c r="K1961" i="1" a="1"/>
  <c r="K1961" i="1" s="1"/>
  <c r="J1961" i="1" a="1"/>
  <c r="J1961" i="1" s="1"/>
  <c r="G1963" i="1" a="1"/>
  <c r="G1963" i="1" s="1"/>
  <c r="K1965" i="1" a="1"/>
  <c r="K1965" i="1" s="1"/>
  <c r="K1963" i="1" a="1"/>
  <c r="K1963" i="1" s="1"/>
  <c r="I1963" i="1" a="1"/>
  <c r="I1963" i="1" s="1"/>
  <c r="H1963" i="1" a="1"/>
  <c r="H1963" i="1" s="1"/>
  <c r="F1963" i="1" a="1"/>
  <c r="F1963" i="1" s="1"/>
  <c r="I1968" i="1" a="1"/>
  <c r="I1968" i="1" s="1"/>
  <c r="G1968" i="1" a="1"/>
  <c r="G1968" i="1" s="1"/>
  <c r="J1964" i="1" a="1"/>
  <c r="J1964" i="1" s="1"/>
  <c r="J1967" i="1" a="1"/>
  <c r="J1967" i="1" s="1"/>
  <c r="J1963" i="1" a="1"/>
  <c r="J1963" i="1" s="1"/>
  <c r="K1964" i="1" a="1"/>
  <c r="K1964" i="1" s="1"/>
  <c r="G1967" i="1" a="1"/>
  <c r="G1967" i="1" s="1"/>
  <c r="I1967" i="1" a="1"/>
  <c r="I1967" i="1" s="1"/>
  <c r="K1966" i="1" a="1"/>
  <c r="K1966" i="1" s="1"/>
  <c r="I1962" i="1" a="1"/>
  <c r="I1962" i="1" s="1"/>
  <c r="G1966" i="1" a="1"/>
  <c r="G1966" i="1" s="1"/>
  <c r="F1966" i="1" a="1"/>
  <c r="F1966" i="1" s="1"/>
  <c r="G1962" i="1" a="1"/>
  <c r="G1962" i="1" s="1"/>
  <c r="H1965" i="1" a="1"/>
  <c r="H1965" i="1" s="1"/>
  <c r="F1964" i="1" a="1"/>
  <c r="F1964" i="1" s="1"/>
  <c r="J1962" i="1" a="1"/>
  <c r="J1962" i="1" s="1"/>
  <c r="I1964" i="1" a="1"/>
  <c r="I1964" i="1" s="1"/>
  <c r="G1961" i="1" a="1"/>
  <c r="G1961" i="1" s="1"/>
  <c r="F1961" i="1" a="1"/>
  <c r="F1961" i="1" s="1"/>
  <c r="K1960" i="1" a="1"/>
  <c r="K1960" i="1" s="1"/>
  <c r="K1969" i="1" a="1"/>
  <c r="K1969" i="1" s="1"/>
  <c r="H1962" i="1" a="1"/>
  <c r="H1962" i="1" s="1"/>
  <c r="I1970" i="1" a="1"/>
  <c r="I1970" i="1" s="1"/>
  <c r="H1966" i="1" a="1"/>
  <c r="H1966" i="1" s="1"/>
  <c r="G1969" i="1" a="1"/>
  <c r="G1969" i="1" s="1"/>
  <c r="K1967" i="1" a="1"/>
  <c r="K1967" i="1" s="1"/>
  <c r="I1966" i="1" a="1"/>
  <c r="I1966" i="1" s="1"/>
  <c r="J1966" i="1" a="1"/>
  <c r="J1966" i="1" s="1"/>
  <c r="I1965" i="1" a="1"/>
  <c r="I1965" i="1" s="1"/>
  <c r="J1960" i="1" a="1"/>
  <c r="J1960" i="1" s="1"/>
  <c r="J1965" i="1" a="1"/>
  <c r="J1965" i="1" s="1"/>
  <c r="F1967" i="1" a="1"/>
  <c r="F1967" i="1" s="1"/>
  <c r="J1951" i="1" a="1"/>
  <c r="J1951" i="1" s="1"/>
  <c r="I1954" i="1" a="1"/>
  <c r="I1954" i="1" s="1"/>
  <c r="K1951" i="1" a="1"/>
  <c r="K1951" i="1" s="1"/>
  <c r="F1958" i="1" a="1"/>
  <c r="F1958" i="1" s="1"/>
  <c r="K1955" i="1" a="1"/>
  <c r="K1955" i="1" s="1"/>
  <c r="I1950" i="1" a="1"/>
  <c r="I1950" i="1" s="1"/>
  <c r="K1954" i="1" a="1"/>
  <c r="K1954" i="1" s="1"/>
  <c r="G1951" i="1" a="1"/>
  <c r="G1951" i="1" s="1"/>
  <c r="K1957" i="1" a="1"/>
  <c r="K1957" i="1" s="1"/>
  <c r="J1957" i="1" a="1"/>
  <c r="J1957" i="1" s="1"/>
  <c r="I1957" i="1" a="1"/>
  <c r="I1957" i="1" s="1"/>
  <c r="H1957" i="1" a="1"/>
  <c r="H1957" i="1" s="1"/>
  <c r="K1956" i="1" a="1"/>
  <c r="K1956" i="1" s="1"/>
  <c r="I1955" i="1" a="1"/>
  <c r="I1955" i="1" s="1"/>
  <c r="H1952" i="1" a="1"/>
  <c r="H1952" i="1" s="1"/>
  <c r="K1953" i="1" a="1"/>
  <c r="K1953" i="1" s="1"/>
  <c r="I1953" i="1" a="1"/>
  <c r="I1953" i="1" s="1"/>
  <c r="F1953" i="1" a="1"/>
  <c r="F1953" i="1" s="1"/>
  <c r="K1952" i="1" a="1"/>
  <c r="K1952" i="1" s="1"/>
  <c r="G1952" i="1" a="1"/>
  <c r="G1952" i="1" s="1"/>
  <c r="G1950" i="1" a="1"/>
  <c r="G1950" i="1" s="1"/>
  <c r="J1954" i="1" a="1"/>
  <c r="J1954" i="1" s="1"/>
  <c r="G1953" i="1" a="1"/>
  <c r="G1953" i="1" s="1"/>
  <c r="H1956" i="1" a="1"/>
  <c r="H1956" i="1" s="1"/>
  <c r="H1955" i="1" a="1"/>
  <c r="H1955" i="1" s="1"/>
  <c r="J1952" i="1" a="1"/>
  <c r="J1952" i="1" s="1"/>
  <c r="J1950" i="1" a="1"/>
  <c r="J1950" i="1" s="1"/>
  <c r="F1952" i="1" a="1"/>
  <c r="F1952" i="1" s="1"/>
  <c r="F1954" i="1" a="1"/>
  <c r="F1954" i="1" s="1"/>
  <c r="K1950" i="1" a="1"/>
  <c r="K1950" i="1" s="1"/>
  <c r="I1960" i="1" a="1"/>
  <c r="I1960" i="1" s="1"/>
  <c r="H1960" i="1" a="1"/>
  <c r="H1960" i="1" s="1"/>
  <c r="I1952" i="1" a="1"/>
  <c r="I1952" i="1" s="1"/>
  <c r="G1960" i="1" a="1"/>
  <c r="G1960" i="1" s="1"/>
  <c r="F1960" i="1" a="1"/>
  <c r="F1960" i="1" s="1"/>
  <c r="K1959" i="1" a="1"/>
  <c r="K1959" i="1" s="1"/>
  <c r="F1956" i="1" a="1"/>
  <c r="F1956" i="1" s="1"/>
  <c r="J1959" i="1" a="1"/>
  <c r="J1959" i="1" s="1"/>
  <c r="J1953" i="1" a="1"/>
  <c r="J1953" i="1" s="1"/>
  <c r="F1959" i="1" a="1"/>
  <c r="F1959" i="1" s="1"/>
  <c r="G1954" i="1" a="1"/>
  <c r="G1954" i="1" s="1"/>
  <c r="G1957" i="1" a="1"/>
  <c r="G1957" i="1" s="1"/>
  <c r="K1958" i="1" a="1"/>
  <c r="K1958" i="1" s="1"/>
  <c r="H1958" i="1" a="1"/>
  <c r="H1958" i="1" s="1"/>
  <c r="F1955" i="1" a="1"/>
  <c r="F1955" i="1" s="1"/>
  <c r="I1951" i="1" a="1"/>
  <c r="I1951" i="1" s="1"/>
  <c r="F1950" i="1" a="1"/>
  <c r="F1950" i="1" s="1"/>
  <c r="J1956" i="1" a="1"/>
  <c r="J1956" i="1" s="1"/>
  <c r="H1954" i="1" a="1"/>
  <c r="H1954" i="1" s="1"/>
  <c r="I1956" i="1" a="1"/>
  <c r="I1956" i="1" s="1"/>
  <c r="H1951" i="1" a="1"/>
  <c r="H1951" i="1" s="1"/>
  <c r="H1950" i="1" a="1"/>
  <c r="H1950" i="1" s="1"/>
  <c r="I1959" i="1" a="1"/>
  <c r="I1959" i="1" s="1"/>
  <c r="H1959" i="1" a="1"/>
  <c r="H1959" i="1" s="1"/>
  <c r="G1959" i="1" a="1"/>
  <c r="G1959" i="1" s="1"/>
  <c r="F1951" i="1" a="1"/>
  <c r="F1951" i="1" s="1"/>
  <c r="J1958" i="1" a="1"/>
  <c r="J1958" i="1" s="1"/>
  <c r="I1958" i="1" a="1"/>
  <c r="I1958" i="1" s="1"/>
  <c r="G1958" i="1" a="1"/>
  <c r="G1958" i="1" s="1"/>
  <c r="G1955" i="1" a="1"/>
  <c r="G1955" i="1" s="1"/>
  <c r="H1953" i="1" a="1"/>
  <c r="H1953" i="1" s="1"/>
  <c r="G1956" i="1" a="1"/>
  <c r="G1956" i="1" s="1"/>
  <c r="F1957" i="1" a="1"/>
  <c r="F1957" i="1" s="1"/>
  <c r="J1955" i="1" a="1"/>
  <c r="J1955" i="1" s="1"/>
  <c r="I1943" i="1" a="1"/>
  <c r="I1943" i="1" s="1"/>
  <c r="K1948" i="1" a="1"/>
  <c r="K1948" i="1" s="1"/>
  <c r="I1946" i="1" a="1"/>
  <c r="I1946" i="1" s="1"/>
  <c r="G1943" i="1" a="1"/>
  <c r="G1943" i="1" s="1"/>
  <c r="I1942" i="1" a="1"/>
  <c r="I1942" i="1" s="1"/>
  <c r="H1942" i="1" a="1"/>
  <c r="H1942" i="1" s="1"/>
  <c r="I1941" i="1" a="1"/>
  <c r="I1941" i="1" s="1"/>
  <c r="J1948" i="1" a="1"/>
  <c r="J1948" i="1" s="1"/>
  <c r="I1947" i="1" a="1"/>
  <c r="I1947" i="1" s="1"/>
  <c r="H1944" i="1" a="1"/>
  <c r="H1944" i="1" s="1"/>
  <c r="J1943" i="1" a="1"/>
  <c r="J1943" i="1" s="1"/>
  <c r="J1940" i="1" a="1"/>
  <c r="J1940" i="1" s="1"/>
  <c r="H1941" i="1" a="1"/>
  <c r="H1941" i="1" s="1"/>
  <c r="H1943" i="1" a="1"/>
  <c r="H1943" i="1" s="1"/>
  <c r="K1938" i="1" a="1"/>
  <c r="K1938" i="1" s="1"/>
  <c r="I1948" i="1" a="1"/>
  <c r="I1948" i="1" s="1"/>
  <c r="G1944" i="1" a="1"/>
  <c r="G1944" i="1" s="1"/>
  <c r="G1941" i="1" a="1"/>
  <c r="G1941" i="1" s="1"/>
  <c r="H1948" i="1" a="1"/>
  <c r="H1948" i="1" s="1"/>
  <c r="G1948" i="1" a="1"/>
  <c r="G1948" i="1" s="1"/>
  <c r="F1942" i="1" a="1"/>
  <c r="F1942" i="1" s="1"/>
  <c r="F1940" i="1" a="1"/>
  <c r="F1940" i="1" s="1"/>
  <c r="F1948" i="1" a="1"/>
  <c r="F1948" i="1" s="1"/>
  <c r="K1941" i="1" a="1"/>
  <c r="K1941" i="1" s="1"/>
  <c r="K1946" i="1" a="1"/>
  <c r="K1946" i="1"/>
  <c r="F1945" i="1" a="1"/>
  <c r="F1945" i="1"/>
  <c r="K1944" i="1" a="1"/>
  <c r="K1944" i="1"/>
  <c r="I1940" i="1" a="1"/>
  <c r="I1940" i="1"/>
  <c r="K1940" i="1" a="1"/>
  <c r="K1940" i="1"/>
  <c r="K1939" i="1" a="1"/>
  <c r="K1939" i="1"/>
  <c r="G1947" i="1" a="1"/>
  <c r="G1947" i="1"/>
  <c r="G1946" i="1" a="1"/>
  <c r="G1946" i="1"/>
  <c r="H1945" i="1" a="1"/>
  <c r="H1945" i="1"/>
  <c r="I1945" i="1" a="1"/>
  <c r="I1945" i="1"/>
  <c r="J1944" i="1" a="1"/>
  <c r="J1944" i="1"/>
  <c r="K1945" i="1" a="1"/>
  <c r="K1945" i="1"/>
  <c r="G1942" i="1" a="1"/>
  <c r="G1942" i="1"/>
  <c r="G1940" i="1" a="1"/>
  <c r="G1940" i="1"/>
  <c r="F1941" i="1" a="1"/>
  <c r="F1941" i="1"/>
  <c r="G1939" i="1" a="1"/>
  <c r="G1939" i="1"/>
  <c r="J1946" i="1" a="1"/>
  <c r="J1946" i="1"/>
  <c r="F1944" i="1" a="1"/>
  <c r="F1944" i="1"/>
  <c r="K1943" i="1" a="1"/>
  <c r="K1943" i="1"/>
  <c r="J1942" i="1" a="1"/>
  <c r="J1942" i="1"/>
  <c r="J1941" i="1" a="1"/>
  <c r="J1941" i="1"/>
  <c r="I1939" i="1" a="1"/>
  <c r="I1939" i="1"/>
  <c r="J1939" i="1" a="1"/>
  <c r="J1939" i="1"/>
  <c r="K1942" i="1" a="1"/>
  <c r="K1942" i="1"/>
  <c r="H1940" i="1" a="1"/>
  <c r="H1940" i="1"/>
  <c r="G1945" i="1" a="1"/>
  <c r="G1945" i="1"/>
  <c r="F1939" i="1" a="1"/>
  <c r="F1939" i="1"/>
  <c r="J1947" i="1" a="1"/>
  <c r="J1947" i="1"/>
  <c r="H1947" i="1" a="1"/>
  <c r="H1947" i="1"/>
  <c r="H1946" i="1" a="1"/>
  <c r="H1946" i="1"/>
  <c r="F1946" i="1" a="1"/>
  <c r="F1946" i="1"/>
  <c r="J1945" i="1" a="1"/>
  <c r="J1945" i="1"/>
  <c r="F1943" i="1" a="1"/>
  <c r="F1943" i="1"/>
  <c r="I1944" i="1" a="1"/>
  <c r="I1944" i="1"/>
  <c r="H1939" i="1" a="1"/>
  <c r="H1939" i="1"/>
  <c r="K1947" i="1" a="1"/>
  <c r="K1947" i="1"/>
  <c r="F1947" i="1" a="1"/>
  <c r="F1947" i="1"/>
  <c r="I1936" i="1" a="1"/>
  <c r="I1936" i="1"/>
  <c r="K1937" i="1" a="1"/>
  <c r="K1937" i="1"/>
  <c r="I1937" i="1" a="1"/>
  <c r="I1937" i="1"/>
  <c r="H1937" i="1" a="1"/>
  <c r="H1937" i="1"/>
  <c r="J1935" i="1" a="1"/>
  <c r="J1935" i="1"/>
  <c r="G1937" i="1" a="1"/>
  <c r="G1937" i="1"/>
  <c r="I1935" i="1" a="1"/>
  <c r="I1935" i="1"/>
  <c r="F1937" i="1" a="1"/>
  <c r="F1937" i="1"/>
  <c r="H1936" i="1" a="1"/>
  <c r="H1936" i="1"/>
  <c r="G1934" i="1" a="1"/>
  <c r="G1934" i="1"/>
  <c r="H1933" i="1" a="1"/>
  <c r="H1933" i="1"/>
  <c r="F1929" i="1" a="1"/>
  <c r="F1929" i="1"/>
  <c r="H1931" i="1" a="1"/>
  <c r="H1931" i="1"/>
  <c r="G1936" i="1" a="1"/>
  <c r="G1936" i="1"/>
  <c r="F1931" i="1" a="1"/>
  <c r="F1931" i="1"/>
  <c r="I1929" i="1" a="1"/>
  <c r="I1929" i="1"/>
  <c r="H1928" i="1" a="1"/>
  <c r="H1928" i="1"/>
  <c r="K1932" i="1" a="1"/>
  <c r="K1932" i="1"/>
  <c r="G1930" i="1" a="1"/>
  <c r="G1930" i="1"/>
  <c r="F1936" i="1" a="1"/>
  <c r="F1936" i="1"/>
  <c r="F1935" i="1" a="1"/>
  <c r="F1935" i="1"/>
  <c r="G1931" i="1" a="1"/>
  <c r="G1931" i="1"/>
  <c r="I1928" i="1" a="1"/>
  <c r="I1928" i="1"/>
  <c r="K1930" i="1" a="1"/>
  <c r="K1930" i="1"/>
  <c r="J1930" i="1" a="1"/>
  <c r="J1930" i="1"/>
  <c r="G1928" i="1" a="1"/>
  <c r="G1928" i="1"/>
  <c r="K1928" i="1" a="1"/>
  <c r="K1928" i="1"/>
  <c r="J1936" i="1" a="1"/>
  <c r="J1936" i="1"/>
  <c r="J1932" i="1" a="1"/>
  <c r="J1932" i="1"/>
  <c r="J1938" i="1" a="1"/>
  <c r="J1938" i="1"/>
  <c r="I1938" i="1" a="1"/>
  <c r="I1938" i="1"/>
  <c r="J1933" i="1" a="1"/>
  <c r="J1933" i="1"/>
  <c r="K1935" i="1" a="1"/>
  <c r="K1935" i="1"/>
  <c r="H1935" i="1" a="1"/>
  <c r="H1935" i="1"/>
  <c r="I1933" i="1" a="1"/>
  <c r="I1933" i="1"/>
  <c r="I1932" i="1" a="1"/>
  <c r="I1932" i="1"/>
  <c r="I1931" i="1" a="1"/>
  <c r="I1931" i="1"/>
  <c r="G1929" i="1" a="1"/>
  <c r="G1929" i="1"/>
  <c r="J1929" i="1" a="1"/>
  <c r="J1929" i="1"/>
  <c r="H1938" i="1" a="1"/>
  <c r="H1938" i="1"/>
  <c r="G1935" i="1" a="1"/>
  <c r="G1935" i="1"/>
  <c r="J1934" i="1" a="1"/>
  <c r="J1934" i="1"/>
  <c r="I1934" i="1" a="1"/>
  <c r="I1934" i="1"/>
  <c r="K1931" i="1" a="1"/>
  <c r="K1931" i="1"/>
  <c r="I1930" i="1" a="1"/>
  <c r="I1930" i="1"/>
  <c r="G1933" i="1" a="1"/>
  <c r="G1933" i="1"/>
  <c r="F1933" i="1" a="1"/>
  <c r="F1933" i="1"/>
  <c r="G1932" i="1" a="1"/>
  <c r="G1932" i="1"/>
  <c r="J1931" i="1" a="1"/>
  <c r="J1931" i="1"/>
  <c r="F1930" i="1" a="1"/>
  <c r="F1930" i="1"/>
  <c r="J1928" i="1" a="1"/>
  <c r="J1928" i="1" s="1"/>
  <c r="H1932" i="1" a="1"/>
  <c r="H1932" i="1"/>
  <c r="K1934" i="1" a="1"/>
  <c r="K1934" i="1"/>
  <c r="K1929" i="1" a="1"/>
  <c r="K1929" i="1"/>
  <c r="G1938" i="1" a="1"/>
  <c r="G1938" i="1"/>
  <c r="F1938" i="1" a="1"/>
  <c r="F1938" i="1"/>
  <c r="H1934" i="1" a="1"/>
  <c r="H1934" i="1" s="1"/>
  <c r="F1932" i="1" a="1"/>
  <c r="F1932" i="1"/>
  <c r="K1933" i="1" a="1"/>
  <c r="K1933" i="1"/>
  <c r="H1930" i="1" a="1"/>
  <c r="H1930" i="1"/>
  <c r="K1936" i="1" a="1"/>
  <c r="K1936" i="1"/>
  <c r="J1937" i="1" a="1"/>
  <c r="J1937" i="1"/>
  <c r="F1934" i="1" a="1"/>
  <c r="F1934" i="1" s="1"/>
  <c r="H1929" i="1" a="1"/>
  <c r="H1929" i="1"/>
  <c r="F1922" i="1" a="1"/>
  <c r="F1922" i="1"/>
  <c r="F1927" i="1" a="1"/>
  <c r="F1927" i="1" s="1"/>
  <c r="J1920" i="1" a="1"/>
  <c r="J1920" i="1"/>
  <c r="K1926" i="1" a="1"/>
  <c r="K1926" i="1" s="1"/>
  <c r="J1922" i="1" a="1"/>
  <c r="J1922" i="1"/>
  <c r="J1926" i="1" a="1"/>
  <c r="J1926" i="1"/>
  <c r="I1922" i="1" a="1"/>
  <c r="I1922" i="1" s="1"/>
  <c r="H1926" i="1" a="1"/>
  <c r="H1926" i="1" s="1"/>
  <c r="F1921" i="1" a="1"/>
  <c r="F1921" i="1"/>
  <c r="H1919" i="1" a="1"/>
  <c r="H1919" i="1"/>
  <c r="G1926" i="1" a="1"/>
  <c r="G1926" i="1"/>
  <c r="I1923" i="1" a="1"/>
  <c r="I1923" i="1" s="1"/>
  <c r="H1920" i="1" a="1"/>
  <c r="H1920" i="1" s="1"/>
  <c r="F1926" i="1" a="1"/>
  <c r="F1926" i="1" s="1"/>
  <c r="J1921" i="1" a="1"/>
  <c r="J1921" i="1" s="1"/>
  <c r="F1920" i="1" a="1"/>
  <c r="F1920" i="1" s="1"/>
  <c r="J1917" i="1" a="1"/>
  <c r="J1917" i="1" s="1"/>
  <c r="J1925" i="1" a="1"/>
  <c r="J1925" i="1"/>
  <c r="G1923" i="1" a="1"/>
  <c r="G1923" i="1" s="1"/>
  <c r="G1921" i="1" a="1"/>
  <c r="G1921" i="1" s="1"/>
  <c r="I1917" i="1" a="1"/>
  <c r="I1917" i="1"/>
  <c r="G1925" i="1" a="1"/>
  <c r="G1925" i="1"/>
  <c r="F1924" i="1" a="1"/>
  <c r="F1924" i="1"/>
  <c r="G1920" i="1" a="1"/>
  <c r="G1920" i="1"/>
  <c r="I1919" i="1" a="1"/>
  <c r="I1919" i="1" s="1"/>
  <c r="J1919" i="1" a="1"/>
  <c r="J1919" i="1" s="1"/>
  <c r="H1921" i="1" a="1"/>
  <c r="H1921" i="1" s="1"/>
  <c r="K1924" i="1" a="1"/>
  <c r="K1924" i="1" s="1"/>
  <c r="F1923" i="1" a="1"/>
  <c r="F1923" i="1" s="1"/>
  <c r="K1918" i="1" a="1"/>
  <c r="K1918" i="1" s="1"/>
  <c r="H1923" i="1" a="1"/>
  <c r="H1923" i="1"/>
  <c r="J1918" i="1" a="1"/>
  <c r="J1918" i="1" s="1"/>
  <c r="I1921" i="1" a="1"/>
  <c r="I1921" i="1" s="1"/>
  <c r="H1924" i="1" a="1"/>
  <c r="H1924" i="1"/>
  <c r="G1922" i="1" a="1"/>
  <c r="G1922" i="1"/>
  <c r="K1921" i="1" a="1"/>
  <c r="K1921" i="1"/>
  <c r="I1924" i="1" a="1"/>
  <c r="I1924" i="1"/>
  <c r="F1928" i="1" a="1"/>
  <c r="F1928" i="1" s="1"/>
  <c r="K1927" i="1" a="1"/>
  <c r="K1927" i="1" s="1"/>
  <c r="J1927" i="1" a="1"/>
  <c r="J1927" i="1" s="1"/>
  <c r="I1926" i="1" a="1"/>
  <c r="I1926" i="1" s="1"/>
  <c r="H1925" i="1" a="1"/>
  <c r="H1925" i="1" s="1"/>
  <c r="H1927" i="1" a="1"/>
  <c r="H1927" i="1" s="1"/>
  <c r="G1927" i="1" a="1"/>
  <c r="G1927" i="1" s="1"/>
  <c r="F1919" i="1" a="1"/>
  <c r="F1919" i="1" s="1"/>
  <c r="I1920" i="1" a="1"/>
  <c r="I1920" i="1" s="1"/>
  <c r="K1925" i="1" a="1"/>
  <c r="K1925" i="1"/>
  <c r="I1925" i="1" a="1"/>
  <c r="I1925" i="1"/>
  <c r="G1924" i="1" a="1"/>
  <c r="G1924" i="1"/>
  <c r="H1918" i="1" a="1"/>
  <c r="H1918" i="1" s="1"/>
  <c r="F1918" i="1" a="1"/>
  <c r="F1918" i="1"/>
  <c r="I1918" i="1" a="1"/>
  <c r="I1918" i="1" s="1"/>
  <c r="K1923" i="1" a="1"/>
  <c r="K1923" i="1" s="1"/>
  <c r="G1918" i="1" a="1"/>
  <c r="G1918" i="1" s="1"/>
  <c r="F1925" i="1" a="1"/>
  <c r="F1925" i="1" s="1"/>
  <c r="H1922" i="1" a="1"/>
  <c r="H1922" i="1" s="1"/>
  <c r="J1924" i="1" a="1"/>
  <c r="J1924" i="1"/>
  <c r="J1923" i="1" a="1"/>
  <c r="J1923" i="1" s="1"/>
  <c r="K1919" i="1" a="1"/>
  <c r="K1919" i="1" s="1"/>
  <c r="G1919" i="1" a="1"/>
  <c r="G1919" i="1"/>
  <c r="K1917" i="1" a="1"/>
  <c r="K1917" i="1"/>
  <c r="I1927" i="1" a="1"/>
  <c r="I1927" i="1" s="1"/>
  <c r="K1920" i="1" a="1"/>
  <c r="K1920" i="1" s="1"/>
  <c r="K1922" i="1" a="1"/>
  <c r="K1922" i="1"/>
  <c r="K1907" i="1" a="1"/>
  <c r="K1907" i="1" s="1"/>
  <c r="K1914" i="1" a="1"/>
  <c r="K1914" i="1" s="1"/>
  <c r="G1913" i="1" a="1"/>
  <c r="G1913" i="1" s="1"/>
  <c r="J1910" i="1" a="1"/>
  <c r="J1910" i="1" s="1"/>
  <c r="H1909" i="1" a="1"/>
  <c r="H1909" i="1"/>
  <c r="H1917" i="1" a="1"/>
  <c r="H1917" i="1"/>
  <c r="G1917" i="1" a="1"/>
  <c r="G1917" i="1" s="1"/>
  <c r="I1916" i="1" a="1"/>
  <c r="I1916" i="1" s="1"/>
  <c r="G1914" i="1" a="1"/>
  <c r="G1914" i="1"/>
  <c r="I1907" i="1" a="1"/>
  <c r="I1907" i="1" s="1"/>
  <c r="J1907" i="1" a="1"/>
  <c r="J1907" i="1" s="1"/>
  <c r="K1913" i="1" a="1"/>
  <c r="K1913" i="1" s="1"/>
  <c r="K1912" i="1" a="1"/>
  <c r="K1912" i="1"/>
  <c r="J1908" i="1" a="1"/>
  <c r="J1908" i="1" s="1"/>
  <c r="J1912" i="1" a="1"/>
  <c r="J1912" i="1" s="1"/>
  <c r="G1911" i="1" a="1"/>
  <c r="G1911" i="1" s="1"/>
  <c r="H1908" i="1" a="1"/>
  <c r="H1908" i="1"/>
  <c r="G1908" i="1" a="1"/>
  <c r="G1908" i="1"/>
  <c r="F1907" i="1" a="1"/>
  <c r="F1907" i="1"/>
  <c r="F1917" i="1" a="1"/>
  <c r="F1917" i="1" s="1"/>
  <c r="H1916" i="1" a="1"/>
  <c r="H1916" i="1" s="1"/>
  <c r="I1909" i="1" a="1"/>
  <c r="I1909" i="1" s="1"/>
  <c r="H1907" i="1" a="1"/>
  <c r="H1907" i="1" s="1"/>
  <c r="I1914" i="1" a="1"/>
  <c r="I1914" i="1" s="1"/>
  <c r="H1914" i="1" a="1"/>
  <c r="H1914" i="1" s="1"/>
  <c r="J1913" i="1" a="1"/>
  <c r="J1913" i="1"/>
  <c r="K1915" i="1" a="1"/>
  <c r="K1915" i="1" s="1"/>
  <c r="K1916" i="1" a="1"/>
  <c r="K1916" i="1" s="1"/>
  <c r="I1912" i="1" a="1"/>
  <c r="I1912" i="1"/>
  <c r="G1916" i="1" a="1"/>
  <c r="G1916" i="1"/>
  <c r="H1915" i="1" a="1"/>
  <c r="H1915" i="1"/>
  <c r="F1910" i="1" a="1"/>
  <c r="F1910" i="1"/>
  <c r="G1909" i="1" a="1"/>
  <c r="G1909" i="1" s="1"/>
  <c r="J1911" i="1" a="1"/>
  <c r="J1911" i="1" s="1"/>
  <c r="K1906" i="1" a="1"/>
  <c r="K1906" i="1" s="1"/>
  <c r="J1916" i="1" a="1"/>
  <c r="J1916" i="1" s="1"/>
  <c r="F1916" i="1" a="1"/>
  <c r="F1916" i="1" s="1"/>
  <c r="G1915" i="1" a="1"/>
  <c r="G1915" i="1" s="1"/>
  <c r="H1912" i="1" a="1"/>
  <c r="H1912" i="1"/>
  <c r="J1909" i="1" a="1"/>
  <c r="J1909" i="1" s="1"/>
  <c r="F1914" i="1" a="1"/>
  <c r="F1914" i="1" s="1"/>
  <c r="G1912" i="1" a="1"/>
  <c r="G1912" i="1"/>
  <c r="I1915" i="1" a="1"/>
  <c r="I1915" i="1"/>
  <c r="F1913" i="1" a="1"/>
  <c r="F1913" i="1"/>
  <c r="F1912" i="1" a="1"/>
  <c r="F1912" i="1"/>
  <c r="H1911" i="1" a="1"/>
  <c r="H1911" i="1" s="1"/>
  <c r="F1911" i="1" a="1"/>
  <c r="F1911" i="1" s="1"/>
  <c r="F1908" i="1" a="1"/>
  <c r="F1908" i="1" s="1"/>
  <c r="I1910" i="1" a="1"/>
  <c r="I1910" i="1" s="1"/>
  <c r="K1908" i="1" a="1"/>
  <c r="K1908" i="1" s="1"/>
  <c r="H1910" i="1" a="1"/>
  <c r="H1910" i="1" s="1"/>
  <c r="F1909" i="1" a="1"/>
  <c r="F1909" i="1" s="1"/>
  <c r="J1915" i="1" a="1"/>
  <c r="J1915" i="1" s="1"/>
  <c r="F1915" i="1" a="1"/>
  <c r="F1915" i="1" s="1"/>
  <c r="J1914" i="1" a="1"/>
  <c r="J1914" i="1"/>
  <c r="K1911" i="1" a="1"/>
  <c r="K1911" i="1"/>
  <c r="I1913" i="1" a="1"/>
  <c r="I1913" i="1"/>
  <c r="G1910" i="1" a="1"/>
  <c r="G1910" i="1" s="1"/>
  <c r="K1910" i="1" a="1"/>
  <c r="K1910" i="1"/>
  <c r="G1907" i="1" a="1"/>
  <c r="G1907" i="1" s="1"/>
  <c r="H1913" i="1" a="1"/>
  <c r="H1913" i="1" s="1"/>
  <c r="K1909" i="1" a="1"/>
  <c r="K1909" i="1" s="1"/>
  <c r="I1911" i="1" a="1"/>
  <c r="I1911" i="1" s="1"/>
  <c r="I1908" i="1" a="1"/>
  <c r="I1908" i="1" s="1"/>
  <c r="F1899" i="1" a="1"/>
  <c r="F1899" i="1"/>
  <c r="K1903" i="1" a="1"/>
  <c r="K1903" i="1" s="1"/>
  <c r="J1906" i="1" a="1"/>
  <c r="J1906" i="1" s="1"/>
  <c r="I1906" i="1" a="1"/>
  <c r="I1906" i="1"/>
  <c r="H1906" i="1" a="1"/>
  <c r="H1906" i="1"/>
  <c r="G1906" i="1" a="1"/>
  <c r="G1906" i="1" s="1"/>
  <c r="F1906" i="1" a="1"/>
  <c r="F1906" i="1" s="1"/>
  <c r="K1905" i="1" a="1"/>
  <c r="K1905" i="1"/>
  <c r="F1901" i="1" a="1"/>
  <c r="F1901" i="1" s="1"/>
  <c r="J1905" i="1" a="1"/>
  <c r="J1905" i="1" s="1"/>
  <c r="I1905" i="1" a="1"/>
  <c r="I1905" i="1" s="1"/>
  <c r="K1899" i="1" a="1"/>
  <c r="K1899" i="1" s="1"/>
  <c r="H1905" i="1" a="1"/>
  <c r="H1905" i="1"/>
  <c r="K1904" i="1" a="1"/>
  <c r="K1904" i="1"/>
  <c r="I1904" i="1" a="1"/>
  <c r="I1904" i="1" s="1"/>
  <c r="J1900" i="1" a="1"/>
  <c r="J1900" i="1" s="1"/>
  <c r="J1899" i="1" a="1"/>
  <c r="J1899" i="1"/>
  <c r="H1899" i="1" a="1"/>
  <c r="H1899" i="1" s="1"/>
  <c r="G1905" i="1" a="1"/>
  <c r="G1905" i="1" s="1"/>
  <c r="F1905" i="1" a="1"/>
  <c r="F1905" i="1" s="1"/>
  <c r="K1902" i="1" a="1"/>
  <c r="K1902" i="1"/>
  <c r="G1899" i="1" a="1"/>
  <c r="G1899" i="1" s="1"/>
  <c r="J1902" i="1" a="1"/>
  <c r="J1902" i="1" s="1"/>
  <c r="G1901" i="1" a="1"/>
  <c r="G1901" i="1" s="1"/>
  <c r="K1900" i="1" a="1"/>
  <c r="K1900" i="1"/>
  <c r="I1900" i="1" a="1"/>
  <c r="I1900" i="1"/>
  <c r="F1900" i="1" a="1"/>
  <c r="F1900" i="1"/>
  <c r="I1899" i="1" a="1"/>
  <c r="I1899" i="1" s="1"/>
  <c r="J1901" i="1" a="1"/>
  <c r="J1901" i="1" s="1"/>
  <c r="I1901" i="1" a="1"/>
  <c r="I1901" i="1" s="1"/>
  <c r="H1900" i="1" a="1"/>
  <c r="H1900" i="1" s="1"/>
  <c r="J1904" i="1" a="1"/>
  <c r="J1904" i="1" s="1"/>
  <c r="J1903" i="1" a="1"/>
  <c r="J1903" i="1" s="1"/>
  <c r="H1904" i="1" a="1"/>
  <c r="H1904" i="1"/>
  <c r="G1904" i="1" a="1"/>
  <c r="G1904" i="1" s="1"/>
  <c r="I1903" i="1" a="1"/>
  <c r="I1903" i="1" s="1"/>
  <c r="I1902" i="1" a="1"/>
  <c r="I1902" i="1"/>
  <c r="F1904" i="1" a="1"/>
  <c r="F1904" i="1"/>
  <c r="H1903" i="1" a="1"/>
  <c r="H1903" i="1"/>
  <c r="G1903" i="1" a="1"/>
  <c r="G1903" i="1"/>
  <c r="F1903" i="1" a="1"/>
  <c r="F1903" i="1" s="1"/>
  <c r="H1902" i="1" a="1"/>
  <c r="H1902" i="1" s="1"/>
  <c r="F1902" i="1" a="1"/>
  <c r="F1902" i="1" s="1"/>
  <c r="H1901" i="1" a="1"/>
  <c r="H1901" i="1" s="1"/>
  <c r="G1900" i="1" a="1"/>
  <c r="G1900" i="1" s="1"/>
  <c r="G1902" i="1" a="1"/>
  <c r="G1902" i="1" s="1"/>
  <c r="K1901" i="1" a="1"/>
  <c r="K1901" i="1"/>
  <c r="K1671" i="1" a="1"/>
  <c r="K1671" i="1" s="1"/>
  <c r="J1671" i="1" a="1"/>
  <c r="J1671" i="1" s="1"/>
  <c r="K1670" i="1" a="1"/>
  <c r="K1670" i="1"/>
  <c r="I1670" i="1" a="1"/>
  <c r="I1670" i="1"/>
  <c r="J1669" i="1" a="1"/>
  <c r="J1669" i="1"/>
  <c r="H1667" i="1" a="1"/>
  <c r="H1667" i="1"/>
  <c r="I1669" i="1" a="1"/>
  <c r="I1669" i="1" s="1"/>
  <c r="J1668" i="1" a="1"/>
  <c r="J1668" i="1" s="1"/>
  <c r="H1669" i="1" a="1"/>
  <c r="H1669" i="1" s="1"/>
  <c r="K1666" i="1" a="1"/>
  <c r="K1666" i="1" s="1"/>
  <c r="J1666" i="1" a="1"/>
  <c r="J1666" i="1" s="1"/>
  <c r="F1667" i="1" a="1"/>
  <c r="F1667" i="1" s="1"/>
  <c r="K1667" i="1" a="1"/>
  <c r="K1667" i="1" s="1"/>
  <c r="G1667" i="1" a="1"/>
  <c r="G1667" i="1" s="1"/>
  <c r="G1670" i="1" a="1"/>
  <c r="G1670" i="1" s="1"/>
  <c r="G1671" i="1" a="1"/>
  <c r="G1671" i="1"/>
  <c r="F1670" i="1" a="1"/>
  <c r="F1670" i="1"/>
  <c r="H1668" i="1" a="1"/>
  <c r="H1668" i="1"/>
  <c r="G1669" i="1" a="1"/>
  <c r="G1669" i="1" s="1"/>
  <c r="K1669" i="1" a="1"/>
  <c r="K1669" i="1"/>
  <c r="K1668" i="1" a="1"/>
  <c r="K1668" i="1" s="1"/>
  <c r="H1671" i="1" a="1"/>
  <c r="H1671" i="1" s="1"/>
  <c r="F1669" i="1" a="1"/>
  <c r="F1669" i="1" s="1"/>
  <c r="H1670" i="1" a="1"/>
  <c r="H1670" i="1" s="1"/>
  <c r="I1671" i="1" a="1"/>
  <c r="I1671" i="1" s="1"/>
  <c r="J1670" i="1" a="1"/>
  <c r="J1670" i="1"/>
  <c r="G1668" i="1" a="1"/>
  <c r="G1668" i="1" s="1"/>
  <c r="F1668" i="1" a="1"/>
  <c r="F1668" i="1" s="1"/>
  <c r="J1667" i="1" a="1"/>
  <c r="J1667" i="1"/>
  <c r="F1671" i="1" a="1"/>
  <c r="F1671" i="1"/>
  <c r="I1668" i="1" a="1"/>
  <c r="I1668" i="1" s="1"/>
  <c r="I1667" i="1" a="1"/>
  <c r="I1667" i="1" s="1"/>
  <c r="H1665" i="1" a="1"/>
  <c r="H1665" i="1"/>
  <c r="F1665" i="1" a="1"/>
  <c r="F1665" i="1" s="1"/>
  <c r="K1663" i="1" a="1"/>
  <c r="K1663" i="1" s="1"/>
  <c r="J1663" i="1" a="1"/>
  <c r="J1663" i="1" s="1"/>
  <c r="I1663" i="1" a="1"/>
  <c r="I1663" i="1" s="1"/>
  <c r="H1662" i="1" a="1"/>
  <c r="H1662" i="1"/>
  <c r="F1658" i="1" a="1"/>
  <c r="F1658" i="1"/>
  <c r="K1660" i="1" a="1"/>
  <c r="K1660" i="1" s="1"/>
  <c r="J1659" i="1" a="1"/>
  <c r="J1659" i="1"/>
  <c r="J1660" i="1" a="1"/>
  <c r="J1660" i="1"/>
  <c r="H1659" i="1" a="1"/>
  <c r="H1659" i="1" s="1"/>
  <c r="I1660" i="1" a="1"/>
  <c r="I1660" i="1" s="1"/>
  <c r="K1659" i="1" a="1"/>
  <c r="K1659" i="1" s="1"/>
  <c r="H1664" i="1" a="1"/>
  <c r="H1664" i="1"/>
  <c r="F1662" i="1" a="1"/>
  <c r="F1662" i="1" s="1"/>
  <c r="F1664" i="1" a="1"/>
  <c r="F1664" i="1" s="1"/>
  <c r="F1660" i="1" a="1"/>
  <c r="F1660" i="1" s="1"/>
  <c r="H1663" i="1" a="1"/>
  <c r="H1663" i="1"/>
  <c r="I1659" i="1" a="1"/>
  <c r="I1659" i="1"/>
  <c r="H1660" i="1" a="1"/>
  <c r="H1660" i="1"/>
  <c r="I1652" i="1" a="1"/>
  <c r="I1652" i="1" s="1"/>
  <c r="G1652" i="1" a="1"/>
  <c r="G1652" i="1"/>
  <c r="J1664" i="1" a="1"/>
  <c r="J1664" i="1" s="1"/>
  <c r="G1662" i="1" a="1"/>
  <c r="G1662" i="1" s="1"/>
  <c r="I1658" i="1" a="1"/>
  <c r="I1658" i="1" s="1"/>
  <c r="G1666" i="1" a="1"/>
  <c r="G1666" i="1" s="1"/>
  <c r="H1652" i="1" a="1"/>
  <c r="H1652" i="1"/>
  <c r="G1663" i="1" a="1"/>
  <c r="G1663" i="1" s="1"/>
  <c r="H1658" i="1" a="1"/>
  <c r="H1658" i="1" s="1"/>
  <c r="G1660" i="1" a="1"/>
  <c r="G1660" i="1"/>
  <c r="K1658" i="1" a="1"/>
  <c r="K1658" i="1"/>
  <c r="I1665" i="1" a="1"/>
  <c r="I1665" i="1"/>
  <c r="F1663" i="1" a="1"/>
  <c r="F1663" i="1"/>
  <c r="I1666" i="1" a="1"/>
  <c r="I1666" i="1" s="1"/>
  <c r="F1659" i="1" a="1"/>
  <c r="F1659" i="1" s="1"/>
  <c r="H1666" i="1" a="1"/>
  <c r="H1666" i="1" s="1"/>
  <c r="J1658" i="1" a="1"/>
  <c r="J1658" i="1" s="1"/>
  <c r="J1665" i="1" a="1"/>
  <c r="J1665" i="1" s="1"/>
  <c r="K1662" i="1" a="1"/>
  <c r="K1662" i="1" s="1"/>
  <c r="F1666" i="1" a="1"/>
  <c r="F1666" i="1"/>
  <c r="I1664" i="1" a="1"/>
  <c r="I1664" i="1" s="1"/>
  <c r="G1665" i="1" a="1"/>
  <c r="G1665" i="1"/>
  <c r="G1664" i="1" a="1"/>
  <c r="G1664" i="1"/>
  <c r="J1662" i="1" a="1"/>
  <c r="J1662" i="1"/>
  <c r="I1662" i="1" a="1"/>
  <c r="I1662" i="1"/>
  <c r="G1659" i="1" a="1"/>
  <c r="G1659" i="1"/>
  <c r="G1658" i="1" a="1"/>
  <c r="G1658" i="1" s="1"/>
  <c r="F1652" i="1" a="1"/>
  <c r="F1652" i="1" s="1"/>
  <c r="J1652" i="1" a="1"/>
  <c r="J1652" i="1" s="1"/>
  <c r="K1664" i="1" a="1"/>
  <c r="K1664" i="1" s="1"/>
  <c r="K1652" i="1" a="1"/>
  <c r="K1652" i="1" s="1"/>
  <c r="K1665" i="1" a="1"/>
  <c r="K1665" i="1" s="1"/>
  <c r="G1646" i="1" a="1"/>
  <c r="G1646" i="1" s="1"/>
  <c r="J1644" i="1" a="1"/>
  <c r="J1644" i="1" s="1"/>
  <c r="H1642" i="1" a="1"/>
  <c r="H1642" i="1"/>
  <c r="G1640" i="1" a="1"/>
  <c r="G1640" i="1"/>
  <c r="F1646" i="1" a="1"/>
  <c r="F1646" i="1"/>
  <c r="K1645" i="1" a="1"/>
  <c r="K1645" i="1"/>
  <c r="F1642" i="1" a="1"/>
  <c r="F1642" i="1" s="1"/>
  <c r="F1641" i="1" a="1"/>
  <c r="F1641" i="1"/>
  <c r="G1642" i="1" a="1"/>
  <c r="G1642" i="1" s="1"/>
  <c r="F1645" i="1" a="1"/>
  <c r="F1645" i="1" s="1"/>
  <c r="J1646" i="1" a="1"/>
  <c r="J1646" i="1" s="1"/>
  <c r="K1642" i="1" a="1"/>
  <c r="K1642" i="1" s="1"/>
  <c r="G1644" i="1" a="1"/>
  <c r="G1644" i="1" s="1"/>
  <c r="K1646" i="1" a="1"/>
  <c r="K1646" i="1"/>
  <c r="I1646" i="1" a="1"/>
  <c r="I1646" i="1" s="1"/>
  <c r="I1640" i="1" a="1"/>
  <c r="I1640" i="1"/>
  <c r="H1646" i="1" a="1"/>
  <c r="H1646" i="1"/>
  <c r="H1644" i="1" a="1"/>
  <c r="H1644" i="1"/>
  <c r="J1645" i="1" a="1"/>
  <c r="J1645" i="1" s="1"/>
  <c r="I1644" i="1" a="1"/>
  <c r="I1644" i="1" s="1"/>
  <c r="J1641" i="1" a="1"/>
  <c r="J1641" i="1"/>
  <c r="H1641" i="1" a="1"/>
  <c r="H1641" i="1" s="1"/>
  <c r="J1642" i="1" a="1"/>
  <c r="J1642" i="1" s="1"/>
  <c r="J1640" i="1" a="1"/>
  <c r="J1640" i="1" s="1"/>
  <c r="F1640" i="1" a="1"/>
  <c r="F1640" i="1" s="1"/>
  <c r="G1641" i="1" a="1"/>
  <c r="G1641" i="1"/>
  <c r="H1640" i="1" a="1"/>
  <c r="H1640" i="1"/>
  <c r="I1641" i="1" a="1"/>
  <c r="I1641" i="1" s="1"/>
  <c r="J1627" i="1" a="1"/>
  <c r="J1627" i="1"/>
  <c r="K1641" i="1" a="1"/>
  <c r="K1641" i="1"/>
  <c r="K1640" i="1" a="1"/>
  <c r="K1640" i="1" s="1"/>
  <c r="I1645" i="1" a="1"/>
  <c r="I1645" i="1" s="1"/>
  <c r="H1645" i="1" a="1"/>
  <c r="H1645" i="1" s="1"/>
  <c r="G1645" i="1" a="1"/>
  <c r="G1645" i="1"/>
  <c r="F1644" i="1" a="1"/>
  <c r="F1644" i="1" s="1"/>
  <c r="K1644" i="1" a="1"/>
  <c r="K1644" i="1" s="1"/>
  <c r="I1642" i="1" a="1"/>
  <c r="I1642" i="1" s="1"/>
  <c r="K1627" i="1" a="1"/>
  <c r="K1627" i="1"/>
  <c r="G1624" i="1" a="1"/>
  <c r="G1624" i="1"/>
  <c r="I1620" i="1" a="1"/>
  <c r="I1620" i="1"/>
  <c r="H1625" i="1" a="1"/>
  <c r="H1625" i="1" s="1"/>
  <c r="K1619" i="1" a="1"/>
  <c r="K1619" i="1"/>
  <c r="H1627" i="1" a="1"/>
  <c r="H1627" i="1" s="1"/>
  <c r="G1619" i="1" a="1"/>
  <c r="G1619" i="1" s="1"/>
  <c r="F1624" i="1" a="1"/>
  <c r="F1624" i="1" s="1"/>
  <c r="F1623" i="1" a="1"/>
  <c r="F1623" i="1" s="1"/>
  <c r="J1619" i="1" a="1"/>
  <c r="J1619" i="1"/>
  <c r="H1621" i="1" a="1"/>
  <c r="H1621" i="1" s="1"/>
  <c r="J1626" i="1" a="1"/>
  <c r="J1626" i="1" s="1"/>
  <c r="G1627" i="1" a="1"/>
  <c r="G1627" i="1"/>
  <c r="F1627" i="1" a="1"/>
  <c r="F1627" i="1"/>
  <c r="K1621" i="1" a="1"/>
  <c r="K1621" i="1"/>
  <c r="K1626" i="1" a="1"/>
  <c r="K1626" i="1"/>
  <c r="K1624" i="1" a="1"/>
  <c r="K1624" i="1" s="1"/>
  <c r="I1626" i="1" a="1"/>
  <c r="I1626" i="1" s="1"/>
  <c r="J1622" i="1" a="1"/>
  <c r="J1622" i="1" s="1"/>
  <c r="H1626" i="1" a="1"/>
  <c r="H1626" i="1" s="1"/>
  <c r="G1626" i="1" a="1"/>
  <c r="G1626" i="1" s="1"/>
  <c r="K1625" i="1" a="1"/>
  <c r="K1625" i="1" s="1"/>
  <c r="J1625" i="1" a="1"/>
  <c r="J1625" i="1"/>
  <c r="G1621" i="1" a="1"/>
  <c r="G1621" i="1" s="1"/>
  <c r="G1620" i="1" a="1"/>
  <c r="G1620" i="1"/>
  <c r="I1624" i="1" a="1"/>
  <c r="I1624" i="1"/>
  <c r="J1624" i="1" a="1"/>
  <c r="J1624" i="1"/>
  <c r="H1623" i="1" a="1"/>
  <c r="H1623" i="1"/>
  <c r="K1620" i="1" a="1"/>
  <c r="K1620" i="1"/>
  <c r="J1620" i="1" a="1"/>
  <c r="J1620" i="1" s="1"/>
  <c r="F1620" i="1" a="1"/>
  <c r="F1620" i="1" s="1"/>
  <c r="G1617" i="1" a="1"/>
  <c r="G1617" i="1" s="1"/>
  <c r="H1617" i="1" a="1"/>
  <c r="H1617" i="1" s="1"/>
  <c r="K1617" i="1" a="1"/>
  <c r="K1617" i="1" s="1"/>
  <c r="F1625" i="1" a="1"/>
  <c r="F1625" i="1" s="1"/>
  <c r="H1619" i="1" a="1"/>
  <c r="H1619" i="1" s="1"/>
  <c r="J1617" i="1" a="1"/>
  <c r="J1617" i="1" s="1"/>
  <c r="F1626" i="1" a="1"/>
  <c r="F1626" i="1"/>
  <c r="I1619" i="1" a="1"/>
  <c r="I1619" i="1"/>
  <c r="I1625" i="1" a="1"/>
  <c r="I1625" i="1"/>
  <c r="J1623" i="1" a="1"/>
  <c r="J1623" i="1"/>
  <c r="K1622" i="1" a="1"/>
  <c r="K1622" i="1" s="1"/>
  <c r="I1622" i="1" a="1"/>
  <c r="I1622" i="1"/>
  <c r="F1621" i="1" a="1"/>
  <c r="F1621" i="1" s="1"/>
  <c r="G1623" i="1" a="1"/>
  <c r="G1623" i="1" s="1"/>
  <c r="K1623" i="1" a="1"/>
  <c r="K1623" i="1" s="1"/>
  <c r="I1621" i="1" a="1"/>
  <c r="I1621" i="1" s="1"/>
  <c r="G1625" i="1" a="1"/>
  <c r="G1625" i="1" s="1"/>
  <c r="I1623" i="1" a="1"/>
  <c r="I1623" i="1"/>
  <c r="H1624" i="1" a="1"/>
  <c r="H1624" i="1" s="1"/>
  <c r="G1622" i="1" a="1"/>
  <c r="G1622" i="1"/>
  <c r="J1621" i="1" a="1"/>
  <c r="J1621" i="1"/>
  <c r="F1622" i="1" a="1"/>
  <c r="F1622" i="1"/>
  <c r="I1617" i="1" a="1"/>
  <c r="I1617" i="1" s="1"/>
  <c r="F1619" i="1" a="1"/>
  <c r="F1619" i="1" s="1"/>
  <c r="H1620" i="1" a="1"/>
  <c r="H1620" i="1"/>
  <c r="F1617" i="1" a="1"/>
  <c r="F1617" i="1" s="1"/>
  <c r="I1627" i="1" a="1"/>
  <c r="I1627" i="1" s="1"/>
  <c r="H1622" i="1" a="1"/>
  <c r="H1622" i="1" s="1"/>
  <c r="J1603" i="1" a="1"/>
  <c r="J1603" i="1" s="1"/>
  <c r="F1611" i="1" a="1"/>
  <c r="F1611" i="1"/>
  <c r="H1610" i="1" a="1"/>
  <c r="H1610" i="1"/>
  <c r="J1602" i="1" a="1"/>
  <c r="J1602" i="1" s="1"/>
  <c r="F1602" i="1" a="1"/>
  <c r="F1602" i="1"/>
  <c r="I1596" i="1" a="1"/>
  <c r="I1596" i="1"/>
  <c r="K1602" i="1" a="1"/>
  <c r="K1602" i="1" s="1"/>
  <c r="G1609" i="1" a="1"/>
  <c r="G1609" i="1" s="1"/>
  <c r="J1611" i="1" a="1"/>
  <c r="J1611" i="1" s="1"/>
  <c r="H1596" i="1" a="1"/>
  <c r="H1596" i="1"/>
  <c r="F1596" i="1" a="1"/>
  <c r="F1596" i="1" s="1"/>
  <c r="K1609" i="1" a="1"/>
  <c r="K1609" i="1" s="1"/>
  <c r="K1610" i="1" a="1"/>
  <c r="K1610" i="1" s="1"/>
  <c r="J1610" i="1" a="1"/>
  <c r="J1610" i="1"/>
  <c r="K1603" i="1" a="1"/>
  <c r="K1603" i="1"/>
  <c r="K1596" i="1" a="1"/>
  <c r="K1596" i="1"/>
  <c r="J1609" i="1" a="1"/>
  <c r="J1609" i="1" s="1"/>
  <c r="I1603" i="1" a="1"/>
  <c r="I1603" i="1"/>
  <c r="H1603" i="1" a="1"/>
  <c r="H1603" i="1" s="1"/>
  <c r="K1611" i="1" a="1"/>
  <c r="K1611" i="1" s="1"/>
  <c r="I1611" i="1" a="1"/>
  <c r="I1611" i="1" s="1"/>
  <c r="H1611" i="1" a="1"/>
  <c r="H1611" i="1" s="1"/>
  <c r="F1610" i="1" a="1"/>
  <c r="F1610" i="1"/>
  <c r="H1602" i="1" a="1"/>
  <c r="H1602" i="1" s="1"/>
  <c r="F1609" i="1" a="1"/>
  <c r="F1609" i="1" s="1"/>
  <c r="F1603" i="1" a="1"/>
  <c r="F1603" i="1"/>
  <c r="I1602" i="1" a="1"/>
  <c r="I1602" i="1"/>
  <c r="J1596" i="1" a="1"/>
  <c r="J1596" i="1"/>
  <c r="G1603" i="1" a="1"/>
  <c r="G1603" i="1"/>
  <c r="G1610" i="1" a="1"/>
  <c r="G1610" i="1" s="1"/>
  <c r="I1609" i="1" a="1"/>
  <c r="I1609" i="1" s="1"/>
  <c r="G1602" i="1" a="1"/>
  <c r="G1602" i="1" s="1"/>
  <c r="G1596" i="1" a="1"/>
  <c r="G1596" i="1" s="1"/>
  <c r="G1611" i="1" a="1"/>
  <c r="G1611" i="1" s="1"/>
  <c r="I1610" i="1" a="1"/>
  <c r="I1610" i="1" s="1"/>
  <c r="H1609" i="1" a="1"/>
  <c r="H1609" i="1"/>
  <c r="H1593" i="1" a="1"/>
  <c r="H1593" i="1" s="1"/>
  <c r="K1594" i="1" a="1"/>
  <c r="K1594" i="1"/>
  <c r="J1594" i="1" a="1"/>
  <c r="J1594" i="1"/>
  <c r="H1594" i="1" a="1"/>
  <c r="H1594" i="1"/>
  <c r="J1593" i="1" a="1"/>
  <c r="J1593" i="1"/>
  <c r="J1578" i="1" a="1"/>
  <c r="J1578" i="1"/>
  <c r="K1577" i="1" a="1"/>
  <c r="K1577" i="1" s="1"/>
  <c r="F1594" i="1" a="1"/>
  <c r="F1594" i="1" s="1"/>
  <c r="K1593" i="1" a="1"/>
  <c r="K1593" i="1" s="1"/>
  <c r="G1579" i="1" a="1"/>
  <c r="G1579" i="1" s="1"/>
  <c r="F1579" i="1" a="1"/>
  <c r="F1579" i="1" s="1"/>
  <c r="J1579" i="1" a="1"/>
  <c r="J1579" i="1" s="1"/>
  <c r="H1580" i="1" a="1"/>
  <c r="H1580" i="1" s="1"/>
  <c r="I1593" i="1" a="1"/>
  <c r="I1593" i="1" s="1"/>
  <c r="G1593" i="1" a="1"/>
  <c r="G1593" i="1"/>
  <c r="F1593" i="1" a="1"/>
  <c r="F1593" i="1"/>
  <c r="I1577" i="1" a="1"/>
  <c r="I1577" i="1"/>
  <c r="I1580" i="1" a="1"/>
  <c r="I1580" i="1"/>
  <c r="G1580" i="1" a="1"/>
  <c r="G1580" i="1" s="1"/>
  <c r="G1578" i="1" a="1"/>
  <c r="G1578" i="1"/>
  <c r="I1578" i="1" a="1"/>
  <c r="I1578" i="1" s="1"/>
  <c r="J1577" i="1" a="1"/>
  <c r="J1577" i="1" s="1"/>
  <c r="K1580" i="1" a="1"/>
  <c r="K1580" i="1" s="1"/>
  <c r="I1579" i="1" a="1"/>
  <c r="I1579" i="1" s="1"/>
  <c r="J1580" i="1" a="1"/>
  <c r="J1580" i="1" s="1"/>
  <c r="K1579" i="1" a="1"/>
  <c r="K1579" i="1"/>
  <c r="H1578" i="1" a="1"/>
  <c r="H1578" i="1" s="1"/>
  <c r="G1594" i="1" a="1"/>
  <c r="G1594" i="1"/>
  <c r="F1580" i="1" a="1"/>
  <c r="F1580" i="1"/>
  <c r="H1579" i="1" a="1"/>
  <c r="H1579" i="1"/>
  <c r="I1594" i="1" a="1"/>
  <c r="I1594" i="1" s="1"/>
  <c r="K1578" i="1" a="1"/>
  <c r="K1578" i="1" s="1"/>
  <c r="F1578" i="1" a="1"/>
  <c r="F1578" i="1"/>
  <c r="I1562" i="1" a="1"/>
  <c r="I1562" i="1" s="1"/>
  <c r="F1574" i="1" a="1"/>
  <c r="F1574" i="1" s="1"/>
  <c r="I1570" i="1" a="1"/>
  <c r="I1570" i="1" s="1"/>
  <c r="F1564" i="1" a="1"/>
  <c r="F1564" i="1" s="1"/>
  <c r="J1576" i="1" a="1"/>
  <c r="J1576" i="1"/>
  <c r="I1576" i="1" a="1"/>
  <c r="I1576" i="1"/>
  <c r="H1576" i="1" a="1"/>
  <c r="H1576" i="1" s="1"/>
  <c r="H1574" i="1" a="1"/>
  <c r="H1574" i="1"/>
  <c r="H1573" i="1" a="1"/>
  <c r="H1573" i="1"/>
  <c r="J1572" i="1" a="1"/>
  <c r="J1572" i="1" s="1"/>
  <c r="I1573" i="1" a="1"/>
  <c r="I1573" i="1" s="1"/>
  <c r="F1573" i="1" a="1"/>
  <c r="F1573" i="1" s="1"/>
  <c r="K1562" i="1" a="1"/>
  <c r="K1562" i="1"/>
  <c r="I1564" i="1" a="1"/>
  <c r="I1564" i="1" s="1"/>
  <c r="G1575" i="1" a="1"/>
  <c r="G1575" i="1" s="1"/>
  <c r="I1572" i="1" a="1"/>
  <c r="I1572" i="1" s="1"/>
  <c r="K1570" i="1" a="1"/>
  <c r="K1570" i="1"/>
  <c r="J1570" i="1" a="1"/>
  <c r="J1570" i="1"/>
  <c r="G1564" i="1" a="1"/>
  <c r="G1564" i="1"/>
  <c r="H1564" i="1" a="1"/>
  <c r="H1564" i="1" s="1"/>
  <c r="G1563" i="1" a="1"/>
  <c r="G1563" i="1"/>
  <c r="G1574" i="1" a="1"/>
  <c r="G1574" i="1" s="1"/>
  <c r="F1575" i="1" a="1"/>
  <c r="F1575" i="1" s="1"/>
  <c r="K1574" i="1" a="1"/>
  <c r="K1574" i="1" s="1"/>
  <c r="G1570" i="1" a="1"/>
  <c r="G1570" i="1" s="1"/>
  <c r="H1575" i="1" a="1"/>
  <c r="H1575" i="1"/>
  <c r="H1577" i="1" a="1"/>
  <c r="H1577" i="1" s="1"/>
  <c r="G1577" i="1" a="1"/>
  <c r="G1577" i="1" s="1"/>
  <c r="F1572" i="1" a="1"/>
  <c r="F1572" i="1"/>
  <c r="G1573" i="1" a="1"/>
  <c r="G1573" i="1"/>
  <c r="H1563" i="1" a="1"/>
  <c r="H1563" i="1"/>
  <c r="F1563" i="1" a="1"/>
  <c r="F1563" i="1"/>
  <c r="J1564" i="1" a="1"/>
  <c r="J1564" i="1" s="1"/>
  <c r="F1577" i="1" a="1"/>
  <c r="F1577" i="1" s="1"/>
  <c r="K1576" i="1" a="1"/>
  <c r="K1576" i="1" s="1"/>
  <c r="H1570" i="1" a="1"/>
  <c r="H1570" i="1" s="1"/>
  <c r="J1563" i="1" a="1"/>
  <c r="J1563" i="1" s="1"/>
  <c r="J1562" i="1" a="1"/>
  <c r="J1562" i="1" s="1"/>
  <c r="G1576" i="1" a="1"/>
  <c r="G1576" i="1"/>
  <c r="J1574" i="1" a="1"/>
  <c r="J1574" i="1" s="1"/>
  <c r="I1563" i="1" a="1"/>
  <c r="I1563" i="1"/>
  <c r="K1572" i="1" a="1"/>
  <c r="K1572" i="1"/>
  <c r="F1570" i="1" a="1"/>
  <c r="F1570" i="1"/>
  <c r="F1576" i="1" a="1"/>
  <c r="F1576" i="1"/>
  <c r="K1575" i="1" a="1"/>
  <c r="K1575" i="1"/>
  <c r="K1564" i="1" a="1"/>
  <c r="K1564" i="1" s="1"/>
  <c r="J1575" i="1" a="1"/>
  <c r="J1575" i="1" s="1"/>
  <c r="H1572" i="1" a="1"/>
  <c r="H1572" i="1" s="1"/>
  <c r="G1572" i="1" a="1"/>
  <c r="G1572" i="1" s="1"/>
  <c r="I1575" i="1" a="1"/>
  <c r="I1575" i="1" s="1"/>
  <c r="K1573" i="1" a="1"/>
  <c r="K1573" i="1" s="1"/>
  <c r="I1574" i="1" a="1"/>
  <c r="I1574" i="1" s="1"/>
  <c r="K1563" i="1" a="1"/>
  <c r="K1563" i="1" s="1"/>
  <c r="J1573" i="1" a="1"/>
  <c r="J1573" i="1"/>
  <c r="I1556" i="1" a="1"/>
  <c r="I1556" i="1"/>
  <c r="G1556" i="1" a="1"/>
  <c r="G1556" i="1"/>
  <c r="H1546" i="1" a="1"/>
  <c r="H1546" i="1"/>
  <c r="J1555" i="1" a="1"/>
  <c r="J1555" i="1" s="1"/>
  <c r="I1547" i="1" a="1"/>
  <c r="I1547" i="1"/>
  <c r="G1546" i="1" a="1"/>
  <c r="G1546" i="1" s="1"/>
  <c r="I1555" i="1" a="1"/>
  <c r="I1555" i="1" s="1"/>
  <c r="K1549" i="1" a="1"/>
  <c r="K1549" i="1" s="1"/>
  <c r="F1549" i="1" a="1"/>
  <c r="F1549" i="1" s="1"/>
  <c r="H1555" i="1" a="1"/>
  <c r="H1555" i="1" s="1"/>
  <c r="I1549" i="1" a="1"/>
  <c r="I1549" i="1"/>
  <c r="H1549" i="1" a="1"/>
  <c r="H1549" i="1" s="1"/>
  <c r="I1546" i="1" a="1"/>
  <c r="I1546" i="1"/>
  <c r="K1529" i="1" a="1"/>
  <c r="K1529" i="1"/>
  <c r="G1549" i="1" a="1"/>
  <c r="G1549" i="1"/>
  <c r="J1547" i="1" a="1"/>
  <c r="J1547" i="1" s="1"/>
  <c r="F1555" i="1" a="1"/>
  <c r="F1555" i="1" s="1"/>
  <c r="J1549" i="1" a="1"/>
  <c r="J1549" i="1"/>
  <c r="J1546" i="1" a="1"/>
  <c r="J1546" i="1" s="1"/>
  <c r="J1556" i="1" a="1"/>
  <c r="J1556" i="1" s="1"/>
  <c r="F1556" i="1" a="1"/>
  <c r="F1556" i="1" s="1"/>
  <c r="H1547" i="1" a="1"/>
  <c r="H1547" i="1" s="1"/>
  <c r="F1547" i="1" a="1"/>
  <c r="F1547" i="1"/>
  <c r="K1546" i="1" a="1"/>
  <c r="K1546" i="1"/>
  <c r="F1546" i="1" a="1"/>
  <c r="F1546" i="1" s="1"/>
  <c r="H1562" i="1" a="1"/>
  <c r="H1562" i="1"/>
  <c r="G1562" i="1" a="1"/>
  <c r="G1562" i="1"/>
  <c r="H1556" i="1" a="1"/>
  <c r="H1556" i="1" s="1"/>
  <c r="K1555" i="1" a="1"/>
  <c r="K1555" i="1" s="1"/>
  <c r="F1562" i="1" a="1"/>
  <c r="F1562" i="1" s="1"/>
  <c r="G1547" i="1" a="1"/>
  <c r="G1547" i="1"/>
  <c r="K1556" i="1" a="1"/>
  <c r="K1556" i="1" s="1"/>
  <c r="J1529" i="1" a="1"/>
  <c r="J1529" i="1" s="1"/>
  <c r="K1547" i="1" a="1"/>
  <c r="K1547" i="1" s="1"/>
  <c r="G1555" i="1" a="1"/>
  <c r="G1555" i="1"/>
  <c r="I1521" i="1" a="1"/>
  <c r="I1521" i="1"/>
  <c r="I1529" i="1" a="1"/>
  <c r="I1529" i="1"/>
  <c r="H1529" i="1" a="1"/>
  <c r="H1529" i="1" s="1"/>
  <c r="G1529" i="1" a="1"/>
  <c r="G1529" i="1"/>
  <c r="F1529" i="1" a="1"/>
  <c r="F1529" i="1" s="1"/>
  <c r="H1525" i="1" a="1"/>
  <c r="H1525" i="1" s="1"/>
  <c r="J1523" i="1" a="1"/>
  <c r="J1523" i="1" s="1"/>
  <c r="F1523" i="1" a="1"/>
  <c r="F1523" i="1" s="1"/>
  <c r="H1521" i="1" a="1"/>
  <c r="H1521" i="1"/>
  <c r="G1528" i="1" a="1"/>
  <c r="G1528" i="1" s="1"/>
  <c r="G1527" i="1" a="1"/>
  <c r="G1527" i="1" s="1"/>
  <c r="K1522" i="1" a="1"/>
  <c r="K1522" i="1"/>
  <c r="K1525" i="1" a="1"/>
  <c r="K1525" i="1"/>
  <c r="G1525" i="1" a="1"/>
  <c r="G1525" i="1"/>
  <c r="F1528" i="1" a="1"/>
  <c r="F1528" i="1"/>
  <c r="K1526" i="1" a="1"/>
  <c r="K1526" i="1" s="1"/>
  <c r="G1524" i="1" a="1"/>
  <c r="G1524" i="1" s="1"/>
  <c r="I1522" i="1" a="1"/>
  <c r="I1522" i="1" s="1"/>
  <c r="K1524" i="1" a="1"/>
  <c r="K1524" i="1" s="1"/>
  <c r="J1522" i="1" a="1"/>
  <c r="J1522" i="1" s="1"/>
  <c r="I1528" i="1" a="1"/>
  <c r="I1528" i="1" s="1"/>
  <c r="H1527" i="1" a="1"/>
  <c r="H1527" i="1"/>
  <c r="I1526" i="1" a="1"/>
  <c r="I1526" i="1" s="1"/>
  <c r="G1523" i="1" a="1"/>
  <c r="G1523" i="1"/>
  <c r="K1520" i="1" a="1"/>
  <c r="K1520" i="1"/>
  <c r="H1526" i="1" a="1"/>
  <c r="H1526" i="1"/>
  <c r="K1521" i="1" a="1"/>
  <c r="K1521" i="1"/>
  <c r="J1524" i="1" a="1"/>
  <c r="J1524" i="1"/>
  <c r="H1523" i="1" a="1"/>
  <c r="H1523" i="1" s="1"/>
  <c r="H1524" i="1" a="1"/>
  <c r="H1524" i="1" s="1"/>
  <c r="H1522" i="1" a="1"/>
  <c r="H1522" i="1" s="1"/>
  <c r="J1528" i="1" a="1"/>
  <c r="J1528" i="1" s="1"/>
  <c r="J1526" i="1" a="1"/>
  <c r="J1526" i="1" s="1"/>
  <c r="F1520" i="1" a="1"/>
  <c r="F1520" i="1" s="1"/>
  <c r="F1527" i="1" a="1"/>
  <c r="F1527" i="1" s="1"/>
  <c r="G1526" i="1" a="1"/>
  <c r="G1526" i="1" s="1"/>
  <c r="F1526" i="1" a="1"/>
  <c r="F1526" i="1"/>
  <c r="F1521" i="1" a="1"/>
  <c r="F1521" i="1"/>
  <c r="I1525" i="1" a="1"/>
  <c r="I1525" i="1"/>
  <c r="G1521" i="1" a="1"/>
  <c r="G1521" i="1"/>
  <c r="H1520" i="1" a="1"/>
  <c r="H1520" i="1" s="1"/>
  <c r="F1524" i="1" a="1"/>
  <c r="F1524" i="1"/>
  <c r="F1522" i="1" a="1"/>
  <c r="F1522" i="1" s="1"/>
  <c r="J1520" i="1" a="1"/>
  <c r="J1520" i="1" s="1"/>
  <c r="G1520" i="1" a="1"/>
  <c r="G1520" i="1" s="1"/>
  <c r="I1520" i="1" a="1"/>
  <c r="I1520" i="1" s="1"/>
  <c r="I1524" i="1" a="1"/>
  <c r="I1524" i="1" s="1"/>
  <c r="K1528" i="1" a="1"/>
  <c r="K1528" i="1"/>
  <c r="K1527" i="1" a="1"/>
  <c r="K1527" i="1" s="1"/>
  <c r="J1527" i="1" a="1"/>
  <c r="J1527" i="1"/>
  <c r="J1525" i="1" a="1"/>
  <c r="J1525" i="1"/>
  <c r="K1523" i="1" a="1"/>
  <c r="K1523" i="1"/>
  <c r="F1525" i="1" a="1"/>
  <c r="F1525" i="1" s="1"/>
  <c r="I1523" i="1" a="1"/>
  <c r="I1523" i="1" s="1"/>
  <c r="J1521" i="1" a="1"/>
  <c r="J1521" i="1"/>
  <c r="I1527" i="1" a="1"/>
  <c r="I1527" i="1" s="1"/>
  <c r="H1528" i="1" a="1"/>
  <c r="H1528" i="1" s="1"/>
  <c r="G1522" i="1" a="1"/>
  <c r="G1522" i="1" s="1"/>
  <c r="I1514" i="1" a="1"/>
  <c r="I1514" i="1" s="1"/>
  <c r="F1517" i="1" a="1"/>
  <c r="F1517" i="1"/>
  <c r="J1513" i="1" a="1"/>
  <c r="J1513" i="1"/>
  <c r="J1515" i="1" a="1"/>
  <c r="J1515" i="1" s="1"/>
  <c r="I1515" i="1" a="1"/>
  <c r="I1515" i="1"/>
  <c r="H1514" i="1" a="1"/>
  <c r="H1514" i="1"/>
  <c r="J1511" i="1" a="1"/>
  <c r="J1511" i="1" s="1"/>
  <c r="K1512" i="1" a="1"/>
  <c r="K1512" i="1" s="1"/>
  <c r="J1519" i="1" a="1"/>
  <c r="J1519" i="1" s="1"/>
  <c r="I1518" i="1" a="1"/>
  <c r="I1518" i="1"/>
  <c r="K1519" i="1" a="1"/>
  <c r="K1519" i="1" s="1"/>
  <c r="J1512" i="1" a="1"/>
  <c r="J1512" i="1" s="1"/>
  <c r="I1519" i="1" a="1"/>
  <c r="I1519" i="1" s="1"/>
  <c r="H1519" i="1" a="1"/>
  <c r="H1519" i="1"/>
  <c r="G1519" i="1" a="1"/>
  <c r="G1519" i="1"/>
  <c r="F1519" i="1" a="1"/>
  <c r="F1519" i="1"/>
  <c r="J1518" i="1" a="1"/>
  <c r="J1518" i="1" s="1"/>
  <c r="K1518" i="1" a="1"/>
  <c r="K1518" i="1"/>
  <c r="H1518" i="1" a="1"/>
  <c r="H1518" i="1" s="1"/>
  <c r="G1518" i="1" a="1"/>
  <c r="G1518" i="1" s="1"/>
  <c r="J1514" i="1" a="1"/>
  <c r="J1514" i="1" s="1"/>
  <c r="F1518" i="1" a="1"/>
  <c r="F1518" i="1" s="1"/>
  <c r="G1512" i="1" a="1"/>
  <c r="G1512" i="1"/>
  <c r="F1513" i="1" a="1"/>
  <c r="F1513" i="1" s="1"/>
  <c r="F1514" i="1" a="1"/>
  <c r="F1514" i="1" s="1"/>
  <c r="K1517" i="1" a="1"/>
  <c r="K1517" i="1"/>
  <c r="F1512" i="1" a="1"/>
  <c r="F1512" i="1"/>
  <c r="G1511" i="1" a="1"/>
  <c r="G1511" i="1"/>
  <c r="I1512" i="1" a="1"/>
  <c r="I1512" i="1"/>
  <c r="J1517" i="1" a="1"/>
  <c r="J1517" i="1" s="1"/>
  <c r="I1511" i="1" a="1"/>
  <c r="I1511" i="1" s="1"/>
  <c r="G1514" i="1" a="1"/>
  <c r="G1514" i="1" s="1"/>
  <c r="I1517" i="1" a="1"/>
  <c r="I1517" i="1" s="1"/>
  <c r="H1512" i="1" a="1"/>
  <c r="H1512" i="1" s="1"/>
  <c r="K1515" i="1" a="1"/>
  <c r="K1515" i="1" s="1"/>
  <c r="K1513" i="1" a="1"/>
  <c r="K1513" i="1"/>
  <c r="H1513" i="1" a="1"/>
  <c r="H1513" i="1" s="1"/>
  <c r="F1511" i="1" a="1"/>
  <c r="F1511" i="1"/>
  <c r="I1513" i="1" a="1"/>
  <c r="I1513" i="1"/>
  <c r="H1511" i="1" a="1"/>
  <c r="H1511" i="1"/>
  <c r="H1517" i="1" a="1"/>
  <c r="H1517" i="1"/>
  <c r="H1515" i="1" a="1"/>
  <c r="H1515" i="1"/>
  <c r="F1515" i="1" a="1"/>
  <c r="F1515" i="1" s="1"/>
  <c r="G1513" i="1" a="1"/>
  <c r="G1513" i="1" s="1"/>
  <c r="K1511" i="1" a="1"/>
  <c r="K1511" i="1" s="1"/>
  <c r="G1515" i="1" a="1"/>
  <c r="G1515" i="1" s="1"/>
  <c r="K1514" i="1" a="1"/>
  <c r="K1514" i="1" s="1"/>
  <c r="G1517" i="1" a="1"/>
  <c r="G1517" i="1" s="1"/>
  <c r="I1497" i="1" a="1"/>
  <c r="I1497" i="1" s="1"/>
  <c r="K1505" i="1" a="1"/>
  <c r="K1505" i="1" s="1"/>
  <c r="H1505" i="1" a="1"/>
  <c r="H1505" i="1"/>
  <c r="K1504" i="1" a="1"/>
  <c r="K1504" i="1"/>
  <c r="G1504" i="1" a="1"/>
  <c r="G1504" i="1"/>
  <c r="I1500" i="1" a="1"/>
  <c r="I1500" i="1"/>
  <c r="G1500" i="1" a="1"/>
  <c r="G1500" i="1" s="1"/>
  <c r="F1500" i="1" a="1"/>
  <c r="F1500" i="1"/>
  <c r="J1499" i="1" a="1"/>
  <c r="J1499" i="1" s="1"/>
  <c r="J1498" i="1" a="1"/>
  <c r="J1498" i="1" s="1"/>
  <c r="K1498" i="1" a="1"/>
  <c r="K1498" i="1" s="1"/>
  <c r="G1498" i="1" a="1"/>
  <c r="G1498" i="1" s="1"/>
  <c r="F1505" i="1" a="1"/>
  <c r="F1505" i="1" s="1"/>
  <c r="K1497" i="1" a="1"/>
  <c r="K1497" i="1"/>
  <c r="I1505" i="1" a="1"/>
  <c r="I1505" i="1" s="1"/>
  <c r="J1497" i="1" a="1"/>
  <c r="J1497" i="1"/>
  <c r="K1503" i="1" a="1"/>
  <c r="K1503" i="1"/>
  <c r="F1504" i="1" a="1"/>
  <c r="F1504" i="1"/>
  <c r="H1503" i="1" a="1"/>
  <c r="H1503" i="1" s="1"/>
  <c r="H1497" i="1" a="1"/>
  <c r="H1497" i="1" s="1"/>
  <c r="G1499" i="1" a="1"/>
  <c r="G1499" i="1"/>
  <c r="G1497" i="1" a="1"/>
  <c r="G1497" i="1" s="1"/>
  <c r="F1499" i="1" a="1"/>
  <c r="F1499" i="1" s="1"/>
  <c r="F1502" i="1" a="1"/>
  <c r="F1502" i="1" s="1"/>
  <c r="J1505" i="1" a="1"/>
  <c r="J1505" i="1" s="1"/>
  <c r="G1505" i="1" a="1"/>
  <c r="G1505" i="1"/>
  <c r="J1504" i="1" a="1"/>
  <c r="J1504" i="1"/>
  <c r="I1504" i="1" a="1"/>
  <c r="I1504" i="1" s="1"/>
  <c r="J1503" i="1" a="1"/>
  <c r="J1503" i="1"/>
  <c r="I1499" i="1" a="1"/>
  <c r="I1499" i="1"/>
  <c r="G1503" i="1" a="1"/>
  <c r="G1503" i="1" s="1"/>
  <c r="K1502" i="1" a="1"/>
  <c r="K1502" i="1" s="1"/>
  <c r="H1502" i="1" a="1"/>
  <c r="H1502" i="1" s="1"/>
  <c r="H1499" i="1" a="1"/>
  <c r="H1499" i="1"/>
  <c r="K1500" i="1" a="1"/>
  <c r="K1500" i="1" s="1"/>
  <c r="H1498" i="1" a="1"/>
  <c r="H1498" i="1" s="1"/>
  <c r="F1498" i="1" a="1"/>
  <c r="F1498" i="1" s="1"/>
  <c r="K1499" i="1" a="1"/>
  <c r="K1499" i="1"/>
  <c r="F1497" i="1" a="1"/>
  <c r="F1497" i="1"/>
  <c r="F1503" i="1" a="1"/>
  <c r="F1503" i="1"/>
  <c r="H1504" i="1" a="1"/>
  <c r="H1504" i="1" s="1"/>
  <c r="I1503" i="1" a="1"/>
  <c r="I1503" i="1"/>
  <c r="G1502" i="1" a="1"/>
  <c r="G1502" i="1" s="1"/>
  <c r="J1502" i="1" a="1"/>
  <c r="J1502" i="1" s="1"/>
  <c r="J1500" i="1" a="1"/>
  <c r="J1500" i="1" s="1"/>
  <c r="I1502" i="1" a="1"/>
  <c r="I1502" i="1" s="1"/>
  <c r="H1500" i="1" a="1"/>
  <c r="H1500" i="1" s="1"/>
  <c r="K1492" i="1" a="1"/>
  <c r="K1492" i="1" s="1"/>
  <c r="I1498" i="1" a="1"/>
  <c r="I1498" i="1" s="1"/>
  <c r="G1492" i="1" a="1"/>
  <c r="G1492" i="1"/>
  <c r="F1492" i="1" a="1"/>
  <c r="F1492" i="1"/>
  <c r="I1490" i="1" a="1"/>
  <c r="I1490" i="1"/>
  <c r="K1485" i="1" a="1"/>
  <c r="K1485" i="1"/>
  <c r="G1485" i="1" a="1"/>
  <c r="G1485" i="1" s="1"/>
  <c r="I1483" i="1" a="1"/>
  <c r="I1483" i="1" s="1"/>
  <c r="G1483" i="1" a="1"/>
  <c r="G1483" i="1" s="1"/>
  <c r="K1490" i="1" a="1"/>
  <c r="K1490" i="1" s="1"/>
  <c r="J1490" i="1" a="1"/>
  <c r="J1490" i="1" s="1"/>
  <c r="H1490" i="1" a="1"/>
  <c r="H1490" i="1" s="1"/>
  <c r="F1490" i="1" a="1"/>
  <c r="F1490" i="1" s="1"/>
  <c r="I1485" i="1" a="1"/>
  <c r="I1485" i="1" s="1"/>
  <c r="F1483" i="1" a="1"/>
  <c r="F1483" i="1"/>
  <c r="K1483" i="1" a="1"/>
  <c r="K1483" i="1"/>
  <c r="J1492" i="1" a="1"/>
  <c r="J1492" i="1"/>
  <c r="J1483" i="1" a="1"/>
  <c r="J1483" i="1"/>
  <c r="I1492" i="1" a="1"/>
  <c r="I1492" i="1"/>
  <c r="H1492" i="1" a="1"/>
  <c r="H1492" i="1" s="1"/>
  <c r="J1485" i="1" a="1"/>
  <c r="J1485" i="1" s="1"/>
  <c r="G1490" i="1" a="1"/>
  <c r="G1490" i="1" s="1"/>
  <c r="H1483" i="1" a="1"/>
  <c r="H1483" i="1" s="1"/>
  <c r="H1485" i="1" a="1"/>
  <c r="H1485" i="1" s="1"/>
  <c r="F1485" i="1" a="1"/>
  <c r="F1485" i="1" s="1"/>
  <c r="H1451" i="1" a="1"/>
  <c r="H1451" i="1" s="1"/>
  <c r="K1450" i="1" a="1"/>
  <c r="K1450" i="1" s="1"/>
  <c r="J1448" i="1" a="1"/>
  <c r="J1448" i="1"/>
  <c r="J1447" i="1" a="1"/>
  <c r="J1447" i="1"/>
  <c r="K1456" i="1" a="1"/>
  <c r="K1456" i="1"/>
  <c r="H1456" i="1" a="1"/>
  <c r="H1456" i="1"/>
  <c r="F1454" i="1" a="1"/>
  <c r="F1454" i="1" s="1"/>
  <c r="F1452" i="1" a="1"/>
  <c r="F1452" i="1" s="1"/>
  <c r="J1451" i="1" a="1"/>
  <c r="J1451" i="1" s="1"/>
  <c r="F1448" i="1" a="1"/>
  <c r="F1448" i="1" s="1"/>
  <c r="J1455" i="1" a="1"/>
  <c r="J1455" i="1" s="1"/>
  <c r="G1454" i="1" a="1"/>
  <c r="G1454" i="1" s="1"/>
  <c r="F1451" i="1" a="1"/>
  <c r="F1451" i="1" s="1"/>
  <c r="K1454" i="1" a="1"/>
  <c r="K1454" i="1"/>
  <c r="J1454" i="1" a="1"/>
  <c r="J1454" i="1" s="1"/>
  <c r="J1453" i="1" a="1"/>
  <c r="J1453" i="1"/>
  <c r="I1453" i="1" a="1"/>
  <c r="I1453" i="1"/>
  <c r="G1451" i="1" a="1"/>
  <c r="G1451" i="1"/>
  <c r="H1453" i="1" a="1"/>
  <c r="H1453" i="1" s="1"/>
  <c r="I1454" i="1" a="1"/>
  <c r="I1454" i="1" s="1"/>
  <c r="H1454" i="1" a="1"/>
  <c r="H1454" i="1" s="1"/>
  <c r="G1453" i="1" a="1"/>
  <c r="G1453" i="1" s="1"/>
  <c r="I1450" i="1" a="1"/>
  <c r="I1450" i="1" s="1"/>
  <c r="K1452" i="1" a="1"/>
  <c r="K1452" i="1" s="1"/>
  <c r="H1452" i="1" a="1"/>
  <c r="H1452" i="1" s="1"/>
  <c r="H1448" i="1" a="1"/>
  <c r="H1448" i="1"/>
  <c r="G1450" i="1" a="1"/>
  <c r="G1450" i="1"/>
  <c r="J1456" i="1" a="1"/>
  <c r="J1456" i="1" s="1"/>
  <c r="G1452" i="1" a="1"/>
  <c r="G1452" i="1"/>
  <c r="F1447" i="1" a="1"/>
  <c r="F1447" i="1"/>
  <c r="K1448" i="1" a="1"/>
  <c r="K1448" i="1" s="1"/>
  <c r="G1448" i="1" a="1"/>
  <c r="G1448" i="1" s="1"/>
  <c r="I1456" i="1" a="1"/>
  <c r="I1456" i="1" s="1"/>
  <c r="G1456" i="1" a="1"/>
  <c r="G1456" i="1"/>
  <c r="I1449" i="1" a="1"/>
  <c r="I1449" i="1" s="1"/>
  <c r="K1455" i="1" a="1"/>
  <c r="K1455" i="1" s="1"/>
  <c r="F1455" i="1" a="1"/>
  <c r="F1455" i="1" s="1"/>
  <c r="K1449" i="1" a="1"/>
  <c r="K1449" i="1"/>
  <c r="G1449" i="1" a="1"/>
  <c r="G1449" i="1"/>
  <c r="F1456" i="1" a="1"/>
  <c r="F1456" i="1"/>
  <c r="K1453" i="1" a="1"/>
  <c r="K1453" i="1" s="1"/>
  <c r="H1455" i="1" a="1"/>
  <c r="H1455" i="1"/>
  <c r="K1451" i="1" a="1"/>
  <c r="K1451" i="1" s="1"/>
  <c r="F1450" i="1" a="1"/>
  <c r="F1450" i="1" s="1"/>
  <c r="H1449" i="1" a="1"/>
  <c r="H1449" i="1" s="1"/>
  <c r="F1449" i="1" a="1"/>
  <c r="F1449" i="1" s="1"/>
  <c r="H1447" i="1" a="1"/>
  <c r="H1447" i="1" s="1"/>
  <c r="I1447" i="1" a="1"/>
  <c r="I1447" i="1" s="1"/>
  <c r="I1455" i="1" a="1"/>
  <c r="I1455" i="1" s="1"/>
  <c r="J1449" i="1" a="1"/>
  <c r="J1449" i="1"/>
  <c r="G1455" i="1" a="1"/>
  <c r="G1455" i="1"/>
  <c r="F1453" i="1" a="1"/>
  <c r="F1453" i="1"/>
  <c r="I1452" i="1" a="1"/>
  <c r="I1452" i="1"/>
  <c r="G1447" i="1" a="1"/>
  <c r="G1447" i="1" s="1"/>
  <c r="K1447" i="1" a="1"/>
  <c r="K1447" i="1" s="1"/>
  <c r="J1450" i="1" a="1"/>
  <c r="J1450" i="1" s="1"/>
  <c r="I1448" i="1" a="1"/>
  <c r="I1448" i="1" s="1"/>
  <c r="J1452" i="1" a="1"/>
  <c r="J1452" i="1" s="1"/>
  <c r="I1451" i="1" a="1"/>
  <c r="I1451" i="1"/>
  <c r="H1450" i="1" a="1"/>
  <c r="H1450" i="1" s="1"/>
  <c r="H1436" i="1" a="1"/>
  <c r="H1436" i="1" s="1"/>
  <c r="K1446" i="1" a="1"/>
  <c r="K1446" i="1"/>
  <c r="G1441" i="1" a="1"/>
  <c r="G1441" i="1"/>
  <c r="J1446" i="1" a="1"/>
  <c r="J1446" i="1"/>
  <c r="I1446" i="1" a="1"/>
  <c r="I1446" i="1"/>
  <c r="K1444" i="1" a="1"/>
  <c r="K1444" i="1"/>
  <c r="K1436" i="1" a="1"/>
  <c r="K1436" i="1" s="1"/>
  <c r="I1441" i="1" a="1"/>
  <c r="I1441" i="1" s="1"/>
  <c r="K1439" i="1" a="1"/>
  <c r="K1439" i="1" s="1"/>
  <c r="G1439" i="1" a="1"/>
  <c r="G1439" i="1" s="1"/>
  <c r="G1438" i="1" a="1"/>
  <c r="G1438" i="1" s="1"/>
  <c r="H1446" i="1" a="1"/>
  <c r="H1446" i="1" s="1"/>
  <c r="G1446" i="1" a="1"/>
  <c r="G1446" i="1" s="1"/>
  <c r="J1442" i="1" a="1"/>
  <c r="J1442" i="1"/>
  <c r="K1445" i="1" a="1"/>
  <c r="K1445" i="1"/>
  <c r="I1438" i="1" a="1"/>
  <c r="I1438" i="1"/>
  <c r="F1446" i="1" a="1"/>
  <c r="F1446" i="1" s="1"/>
  <c r="I1442" i="1" a="1"/>
  <c r="I1442" i="1"/>
  <c r="H1440" i="1" a="1"/>
  <c r="H1440" i="1" s="1"/>
  <c r="I1445" i="1" a="1"/>
  <c r="I1445" i="1" s="1"/>
  <c r="H1445" i="1" a="1"/>
  <c r="H1445" i="1" s="1"/>
  <c r="G1444" i="1" a="1"/>
  <c r="G1444" i="1" s="1"/>
  <c r="G1445" i="1" a="1"/>
  <c r="G1445" i="1" s="1"/>
  <c r="F1442" i="1" a="1"/>
  <c r="F1442" i="1" s="1"/>
  <c r="J1444" i="1" a="1"/>
  <c r="J1444" i="1" s="1"/>
  <c r="H1439" i="1" a="1"/>
  <c r="H1439" i="1"/>
  <c r="F1445" i="1" a="1"/>
  <c r="F1445" i="1" s="1"/>
  <c r="K1443" i="1" a="1"/>
  <c r="K1443" i="1"/>
  <c r="F1443" i="1" a="1"/>
  <c r="F1443" i="1"/>
  <c r="K1442" i="1" a="1"/>
  <c r="K1442" i="1" s="1"/>
  <c r="J1443" i="1" a="1"/>
  <c r="J1443" i="1" s="1"/>
  <c r="H1442" i="1" a="1"/>
  <c r="H1442" i="1" s="1"/>
  <c r="G1437" i="1" a="1"/>
  <c r="G1437" i="1"/>
  <c r="K1440" i="1" a="1"/>
  <c r="K1440" i="1" s="1"/>
  <c r="I1436" i="1" a="1"/>
  <c r="I1436" i="1" s="1"/>
  <c r="G1442" i="1" a="1"/>
  <c r="G1442" i="1"/>
  <c r="K1441" i="1" a="1"/>
  <c r="K1441" i="1" s="1"/>
  <c r="F1441" i="1" a="1"/>
  <c r="F1441" i="1"/>
  <c r="J1437" i="1" a="1"/>
  <c r="J1437" i="1"/>
  <c r="F1439" i="1" a="1"/>
  <c r="F1439" i="1"/>
  <c r="F1440" i="1" a="1"/>
  <c r="F1440" i="1"/>
  <c r="H1444" i="1" a="1"/>
  <c r="H1444" i="1"/>
  <c r="H1437" i="1" a="1"/>
  <c r="H1437" i="1" s="1"/>
  <c r="I1444" i="1" a="1"/>
  <c r="I1444" i="1"/>
  <c r="J1438" i="1" a="1"/>
  <c r="J1438" i="1" s="1"/>
  <c r="I1439" i="1" a="1"/>
  <c r="I1439" i="1" s="1"/>
  <c r="I1440" i="1" a="1"/>
  <c r="I1440" i="1" s="1"/>
  <c r="G1440" i="1" a="1"/>
  <c r="G1440" i="1" s="1"/>
  <c r="H1443" i="1" a="1"/>
  <c r="H1443" i="1" s="1"/>
  <c r="F1437" i="1" a="1"/>
  <c r="F1437" i="1" s="1"/>
  <c r="I1437" i="1" a="1"/>
  <c r="I1437" i="1" s="1"/>
  <c r="I1443" i="1" a="1"/>
  <c r="I1443" i="1" s="1"/>
  <c r="G1443" i="1" a="1"/>
  <c r="G1443" i="1"/>
  <c r="K1437" i="1" a="1"/>
  <c r="K1437" i="1"/>
  <c r="J1439" i="1" a="1"/>
  <c r="J1439" i="1" s="1"/>
  <c r="J1436" i="1" a="1"/>
  <c r="J1436" i="1" s="1"/>
  <c r="J1445" i="1" a="1"/>
  <c r="J1445" i="1"/>
  <c r="F1444" i="1" a="1"/>
  <c r="F1444" i="1"/>
  <c r="J1441" i="1" a="1"/>
  <c r="J1441" i="1" s="1"/>
  <c r="K1438" i="1" a="1"/>
  <c r="K1438" i="1" s="1"/>
  <c r="F1438" i="1" a="1"/>
  <c r="F1438" i="1" s="1"/>
  <c r="H1441" i="1" a="1"/>
  <c r="H1441" i="1"/>
  <c r="J1440" i="1" a="1"/>
  <c r="J1440" i="1" s="1"/>
  <c r="H1438" i="1" a="1"/>
  <c r="H1438" i="1"/>
  <c r="I1429" i="1" a="1"/>
  <c r="I1429" i="1"/>
  <c r="F1428" i="1" a="1"/>
  <c r="F1428" i="1" s="1"/>
  <c r="F1430" i="1" a="1"/>
  <c r="F1430" i="1" s="1"/>
  <c r="J1430" i="1" a="1"/>
  <c r="J1430" i="1" s="1"/>
  <c r="J1435" i="1" a="1"/>
  <c r="J1435" i="1" s="1"/>
  <c r="K1428" i="1" a="1"/>
  <c r="K1428" i="1" s="1"/>
  <c r="F1431" i="1" a="1"/>
  <c r="F1431" i="1"/>
  <c r="H1430" i="1" a="1"/>
  <c r="H1430" i="1" s="1"/>
  <c r="K1434" i="1" a="1"/>
  <c r="K1434" i="1" s="1"/>
  <c r="F1434" i="1" a="1"/>
  <c r="F1434" i="1"/>
  <c r="H1429" i="1" a="1"/>
  <c r="H1429" i="1"/>
  <c r="G1429" i="1" a="1"/>
  <c r="G1429" i="1"/>
  <c r="H1432" i="1" a="1"/>
  <c r="H1432" i="1"/>
  <c r="K1430" i="1" a="1"/>
  <c r="K1430" i="1"/>
  <c r="F1429" i="1" a="1"/>
  <c r="F1429" i="1" s="1"/>
  <c r="F1435" i="1" a="1"/>
  <c r="F1435" i="1" s="1"/>
  <c r="G1428" i="1" a="1"/>
  <c r="G1428" i="1" s="1"/>
  <c r="K1435" i="1" a="1"/>
  <c r="K1435" i="1" s="1"/>
  <c r="I1435" i="1" a="1"/>
  <c r="I1435" i="1" s="1"/>
  <c r="J1429" i="1" a="1"/>
  <c r="J1429" i="1" s="1"/>
  <c r="G1436" i="1" a="1"/>
  <c r="G1436" i="1" s="1"/>
  <c r="F1436" i="1" a="1"/>
  <c r="F1436" i="1"/>
  <c r="K1432" i="1" a="1"/>
  <c r="K1432" i="1"/>
  <c r="H1435" i="1" a="1"/>
  <c r="H1435" i="1"/>
  <c r="I1434" i="1" a="1"/>
  <c r="I1434" i="1"/>
  <c r="G1435" i="1" a="1"/>
  <c r="G1435" i="1"/>
  <c r="H1434" i="1" a="1"/>
  <c r="H1434" i="1" s="1"/>
  <c r="G1432" i="1" a="1"/>
  <c r="G1432" i="1"/>
  <c r="J1432" i="1" a="1"/>
  <c r="J1432" i="1" s="1"/>
  <c r="K1429" i="1" a="1"/>
  <c r="K1429" i="1" s="1"/>
  <c r="J1434" i="1" a="1"/>
  <c r="J1434" i="1" s="1"/>
  <c r="G1434" i="1" a="1"/>
  <c r="G1434" i="1" s="1"/>
  <c r="F1432" i="1" a="1"/>
  <c r="F1432" i="1" s="1"/>
  <c r="I1431" i="1" a="1"/>
  <c r="I1431" i="1"/>
  <c r="H1431" i="1" a="1"/>
  <c r="H1431" i="1" s="1"/>
  <c r="I1432" i="1" a="1"/>
  <c r="I1432" i="1"/>
  <c r="G1431" i="1" a="1"/>
  <c r="G1431" i="1"/>
  <c r="I1430" i="1" a="1"/>
  <c r="I1430" i="1"/>
  <c r="J1428" i="1" a="1"/>
  <c r="J1428" i="1" s="1"/>
  <c r="I1428" i="1" a="1"/>
  <c r="I1428" i="1" s="1"/>
  <c r="H1428" i="1" a="1"/>
  <c r="H1428" i="1" s="1"/>
  <c r="J1431" i="1" a="1"/>
  <c r="J1431" i="1" s="1"/>
  <c r="K1431" i="1" a="1"/>
  <c r="K1431" i="1" s="1"/>
  <c r="G1430" i="1" a="1"/>
  <c r="G1430" i="1" s="1"/>
  <c r="K1419" i="1" a="1"/>
  <c r="K1419" i="1" s="1"/>
  <c r="K1418" i="1" a="1"/>
  <c r="K1418" i="1" s="1"/>
  <c r="I1421" i="1" a="1"/>
  <c r="I1421" i="1" s="1"/>
  <c r="J1415" i="1" a="1"/>
  <c r="J1415" i="1" s="1"/>
  <c r="J1414" i="1" a="1"/>
  <c r="J1414" i="1" s="1"/>
  <c r="H1421" i="1" a="1"/>
  <c r="H1421" i="1"/>
  <c r="I1415" i="1" a="1"/>
  <c r="I1415" i="1" s="1"/>
  <c r="F1419" i="1" a="1"/>
  <c r="F1419" i="1"/>
  <c r="I1414" i="1" a="1"/>
  <c r="I1414" i="1"/>
  <c r="J1417" i="1" a="1"/>
  <c r="J1417" i="1"/>
  <c r="K1415" i="1" a="1"/>
  <c r="K1415" i="1"/>
  <c r="F1420" i="1" a="1"/>
  <c r="F1420" i="1" s="1"/>
  <c r="F1416" i="1" a="1"/>
  <c r="F1416" i="1" s="1"/>
  <c r="I1416" i="1" a="1"/>
  <c r="I1416" i="1" s="1"/>
  <c r="J1419" i="1" a="1"/>
  <c r="J1419" i="1"/>
  <c r="F1417" i="1" a="1"/>
  <c r="F1417" i="1"/>
  <c r="I1419" i="1" a="1"/>
  <c r="I1419" i="1"/>
  <c r="G1421" i="1" a="1"/>
  <c r="G1421" i="1" s="1"/>
  <c r="H1419" i="1" a="1"/>
  <c r="H1419" i="1" s="1"/>
  <c r="K1414" i="1" a="1"/>
  <c r="K1414" i="1" s="1"/>
  <c r="G1418" i="1" a="1"/>
  <c r="G1418" i="1" s="1"/>
  <c r="I1422" i="1" a="1"/>
  <c r="I1422" i="1" s="1"/>
  <c r="J1422" i="1" a="1"/>
  <c r="J1422" i="1" s="1"/>
  <c r="F1418" i="1" a="1"/>
  <c r="F1418" i="1" s="1"/>
  <c r="F1414" i="1" a="1"/>
  <c r="F1414" i="1" s="1"/>
  <c r="H1422" i="1" a="1"/>
  <c r="H1422" i="1"/>
  <c r="G1416" i="1" a="1"/>
  <c r="G1416" i="1" s="1"/>
  <c r="G1420" i="1" a="1"/>
  <c r="G1420" i="1"/>
  <c r="K1416" i="1" a="1"/>
  <c r="K1416" i="1"/>
  <c r="J1416" i="1" a="1"/>
  <c r="J1416" i="1"/>
  <c r="G1422" i="1" a="1"/>
  <c r="G1422" i="1" s="1"/>
  <c r="H1418" i="1" a="1"/>
  <c r="H1418" i="1" s="1"/>
  <c r="I1420" i="1" a="1"/>
  <c r="I1420" i="1"/>
  <c r="K1422" i="1" a="1"/>
  <c r="K1422" i="1" s="1"/>
  <c r="H1420" i="1" a="1"/>
  <c r="H1420" i="1"/>
  <c r="H1416" i="1" a="1"/>
  <c r="H1416" i="1"/>
  <c r="G1415" i="1" a="1"/>
  <c r="G1415" i="1" s="1"/>
  <c r="J1418" i="1" a="1"/>
  <c r="J1418" i="1" s="1"/>
  <c r="H1417" i="1" a="1"/>
  <c r="H1417" i="1"/>
  <c r="F1421" i="1" a="1"/>
  <c r="F1421" i="1"/>
  <c r="I1418" i="1" a="1"/>
  <c r="I1418" i="1" s="1"/>
  <c r="K1417" i="1" a="1"/>
  <c r="K1417" i="1" s="1"/>
  <c r="F1415" i="1" a="1"/>
  <c r="F1415" i="1" s="1"/>
  <c r="J1421" i="1" a="1"/>
  <c r="J1421" i="1" s="1"/>
  <c r="G1419" i="1" a="1"/>
  <c r="G1419" i="1" s="1"/>
  <c r="F1422" i="1" a="1"/>
  <c r="F1422" i="1" s="1"/>
  <c r="J1420" i="1" a="1"/>
  <c r="J1420" i="1" s="1"/>
  <c r="I1417" i="1" a="1"/>
  <c r="I1417" i="1" s="1"/>
  <c r="H1415" i="1" a="1"/>
  <c r="H1415" i="1" s="1"/>
  <c r="H1414" i="1" a="1"/>
  <c r="H1414" i="1"/>
  <c r="G1417" i="1" a="1"/>
  <c r="G1417" i="1" s="1"/>
  <c r="K1421" i="1" a="1"/>
  <c r="K1421" i="1"/>
  <c r="G1414" i="1" a="1"/>
  <c r="G1414" i="1"/>
  <c r="K1420" i="1" a="1"/>
  <c r="K1420" i="1" s="1"/>
  <c r="G1408" i="1" a="1"/>
  <c r="G1408" i="1" s="1"/>
  <c r="H1405" i="1" a="1"/>
  <c r="H1405" i="1" s="1"/>
  <c r="K1407" i="1" a="1"/>
  <c r="K1407" i="1"/>
  <c r="F1406" i="1" a="1"/>
  <c r="F1406" i="1" s="1"/>
  <c r="I1407" i="1" a="1"/>
  <c r="I1407" i="1" s="1"/>
  <c r="G1402" i="1" a="1"/>
  <c r="G1402" i="1"/>
  <c r="I1406" i="1" a="1"/>
  <c r="I1406" i="1" s="1"/>
  <c r="I1402" i="1" a="1"/>
  <c r="I1402" i="1" s="1"/>
  <c r="K1405" i="1" a="1"/>
  <c r="K1405" i="1" s="1"/>
  <c r="J1403" i="1" a="1"/>
  <c r="J1403" i="1"/>
  <c r="H1408" i="1" a="1"/>
  <c r="H1408" i="1"/>
  <c r="G1407" i="1" a="1"/>
  <c r="G1407" i="1" s="1"/>
  <c r="F1408" i="1" a="1"/>
  <c r="F1408" i="1" s="1"/>
  <c r="J1401" i="1" a="1"/>
  <c r="J1401" i="1" s="1"/>
  <c r="J1407" i="1" a="1"/>
  <c r="J1407" i="1"/>
  <c r="I1408" i="1" a="1"/>
  <c r="I1408" i="1"/>
  <c r="H1401" i="1" a="1"/>
  <c r="H1401" i="1" s="1"/>
  <c r="J1406" i="1" a="1"/>
  <c r="J1406" i="1" s="1"/>
  <c r="K1406" i="1" a="1"/>
  <c r="K1406" i="1" s="1"/>
  <c r="K1408" i="1" a="1"/>
  <c r="K1408" i="1"/>
  <c r="J1405" i="1" a="1"/>
  <c r="J1405" i="1" s="1"/>
  <c r="F1407" i="1" a="1"/>
  <c r="F1407" i="1"/>
  <c r="H1406" i="1" a="1"/>
  <c r="H1406" i="1"/>
  <c r="G1406" i="1" a="1"/>
  <c r="G1406" i="1"/>
  <c r="J1402" i="1" a="1"/>
  <c r="J1402" i="1" s="1"/>
  <c r="K1400" i="1" a="1"/>
  <c r="K1400" i="1" s="1"/>
  <c r="K1403" i="1" a="1"/>
  <c r="K1403" i="1"/>
  <c r="I1403" i="1" a="1"/>
  <c r="I1403" i="1" s="1"/>
  <c r="F1405" i="1" a="1"/>
  <c r="F1405" i="1" s="1"/>
  <c r="G1401" i="1" a="1"/>
  <c r="G1401" i="1" s="1"/>
  <c r="F1402" i="1" a="1"/>
  <c r="F1402" i="1" s="1"/>
  <c r="G1405" i="1" a="1"/>
  <c r="G1405" i="1"/>
  <c r="J1408" i="1" a="1"/>
  <c r="J1408" i="1"/>
  <c r="H1407" i="1" a="1"/>
  <c r="H1407" i="1" s="1"/>
  <c r="I1405" i="1" a="1"/>
  <c r="I1405" i="1"/>
  <c r="H1403" i="1" a="1"/>
  <c r="H1403" i="1" s="1"/>
  <c r="G1403" i="1" a="1"/>
  <c r="G1403" i="1"/>
  <c r="F1403" i="1" a="1"/>
  <c r="F1403" i="1" s="1"/>
  <c r="K1402" i="1" a="1"/>
  <c r="K1402" i="1" s="1"/>
  <c r="K1401" i="1" a="1"/>
  <c r="K1401" i="1"/>
  <c r="H1402" i="1" a="1"/>
  <c r="H1402" i="1" s="1"/>
  <c r="I1401" i="1" a="1"/>
  <c r="I1401" i="1" s="1"/>
  <c r="F1401" i="1" a="1"/>
  <c r="F1401" i="1"/>
  <c r="I1370" i="1" a="1"/>
  <c r="I1370" i="1" s="1"/>
  <c r="I1372" i="1" a="1"/>
  <c r="I1372" i="1"/>
  <c r="H1372" i="1" a="1"/>
  <c r="H1372" i="1"/>
  <c r="F1371" i="1" a="1"/>
  <c r="F1371" i="1" s="1"/>
  <c r="J1372" i="1" a="1"/>
  <c r="J1372" i="1" s="1"/>
  <c r="I1371" i="1" a="1"/>
  <c r="I1371" i="1" s="1"/>
  <c r="J1400" i="1" a="1"/>
  <c r="J1400" i="1"/>
  <c r="I1400" i="1" a="1"/>
  <c r="I1400" i="1" s="1"/>
  <c r="H1400" i="1" a="1"/>
  <c r="H1400" i="1" s="1"/>
  <c r="K1372" i="1" a="1"/>
  <c r="K1372" i="1"/>
  <c r="K1371" i="1" a="1"/>
  <c r="K1371" i="1" s="1"/>
  <c r="J1371" i="1" a="1"/>
  <c r="J1371" i="1"/>
  <c r="J1370" i="1" a="1"/>
  <c r="J1370" i="1"/>
  <c r="G1400" i="1" a="1"/>
  <c r="G1400" i="1" s="1"/>
  <c r="G1372" i="1" a="1"/>
  <c r="G1372" i="1"/>
  <c r="F1400" i="1" a="1"/>
  <c r="F1400" i="1"/>
  <c r="K1399" i="1" a="1"/>
  <c r="K1399" i="1" s="1"/>
  <c r="H1371" i="1" a="1"/>
  <c r="H1371" i="1" s="1"/>
  <c r="I1399" i="1" a="1"/>
  <c r="I1399" i="1" s="1"/>
  <c r="J1399" i="1" a="1"/>
  <c r="J1399" i="1"/>
  <c r="H1399" i="1" a="1"/>
  <c r="H1399" i="1" s="1"/>
  <c r="H1370" i="1" a="1"/>
  <c r="H1370" i="1" s="1"/>
  <c r="G1371" i="1" a="1"/>
  <c r="G1371" i="1" s="1"/>
  <c r="F1372" i="1" a="1"/>
  <c r="F1372" i="1" s="1"/>
  <c r="K1370" i="1" a="1"/>
  <c r="K1370" i="1"/>
  <c r="G1399" i="1" a="1"/>
  <c r="G1399" i="1"/>
  <c r="F1399" i="1" a="1"/>
  <c r="F1399" i="1" s="1"/>
  <c r="K1369" i="1" a="1"/>
  <c r="K1369" i="1"/>
  <c r="I1369" i="1" a="1"/>
  <c r="I1369" i="1" s="1"/>
  <c r="F1360" i="1" a="1"/>
  <c r="F1360" i="1"/>
  <c r="H1369" i="1" a="1"/>
  <c r="H1369" i="1" s="1"/>
  <c r="K1368" i="1" a="1"/>
  <c r="K1368" i="1" s="1"/>
  <c r="F1368" i="1" a="1"/>
  <c r="F1368" i="1"/>
  <c r="I1365" i="1" a="1"/>
  <c r="I1365" i="1" s="1"/>
  <c r="G1369" i="1" a="1"/>
  <c r="G1369" i="1" s="1"/>
  <c r="I1368" i="1" a="1"/>
  <c r="I1368" i="1"/>
  <c r="I1363" i="1" a="1"/>
  <c r="I1363" i="1" s="1"/>
  <c r="J1365" i="1" a="1"/>
  <c r="J1365" i="1"/>
  <c r="H1362" i="1" a="1"/>
  <c r="H1362" i="1"/>
  <c r="H1365" i="1" a="1"/>
  <c r="H1365" i="1" s="1"/>
  <c r="I1362" i="1" a="1"/>
  <c r="I1362" i="1" s="1"/>
  <c r="J1367" i="1" a="1"/>
  <c r="J1367" i="1" s="1"/>
  <c r="J1366" i="1" a="1"/>
  <c r="J1366" i="1"/>
  <c r="F1366" i="1" a="1"/>
  <c r="F1366" i="1" s="1"/>
  <c r="H1367" i="1" a="1"/>
  <c r="H1367" i="1" s="1"/>
  <c r="G1366" i="1" a="1"/>
  <c r="G1366" i="1"/>
  <c r="K1359" i="1" a="1"/>
  <c r="K1359" i="1" s="1"/>
  <c r="K1366" i="1" a="1"/>
  <c r="K1366" i="1"/>
  <c r="K1360" i="1" a="1"/>
  <c r="K1360" i="1"/>
  <c r="I1366" i="1" a="1"/>
  <c r="I1366" i="1" s="1"/>
  <c r="I1360" i="1" a="1"/>
  <c r="I1360" i="1"/>
  <c r="F1365" i="1" a="1"/>
  <c r="F1365" i="1"/>
  <c r="J1364" i="1" a="1"/>
  <c r="J1364" i="1" s="1"/>
  <c r="F1367" i="1" a="1"/>
  <c r="F1367" i="1" s="1"/>
  <c r="G1368" i="1" a="1"/>
  <c r="G1368" i="1" s="1"/>
  <c r="K1367" i="1" a="1"/>
  <c r="K1367" i="1"/>
  <c r="J1362" i="1" a="1"/>
  <c r="J1362" i="1" s="1"/>
  <c r="H1361" i="1" a="1"/>
  <c r="H1361" i="1" s="1"/>
  <c r="H1360" i="1" a="1"/>
  <c r="H1360" i="1" s="1"/>
  <c r="I1367" i="1" a="1"/>
  <c r="I1367" i="1" s="1"/>
  <c r="J1363" i="1" a="1"/>
  <c r="J1363" i="1"/>
  <c r="G1360" i="1" a="1"/>
  <c r="G1360" i="1"/>
  <c r="G1367" i="1" a="1"/>
  <c r="G1367" i="1" s="1"/>
  <c r="K1364" i="1" a="1"/>
  <c r="K1364" i="1"/>
  <c r="H1363" i="1" a="1"/>
  <c r="H1363" i="1" s="1"/>
  <c r="F1363" i="1" a="1"/>
  <c r="F1363" i="1"/>
  <c r="K1365" i="1" a="1"/>
  <c r="K1365" i="1" s="1"/>
  <c r="I1364" i="1" a="1"/>
  <c r="I1364" i="1" s="1"/>
  <c r="I1361" i="1" a="1"/>
  <c r="I1361" i="1" s="1"/>
  <c r="G1361" i="1" a="1"/>
  <c r="G1361" i="1" s="1"/>
  <c r="K1362" i="1" a="1"/>
  <c r="K1362" i="1" s="1"/>
  <c r="F1362" i="1" a="1"/>
  <c r="F1362" i="1"/>
  <c r="G1365" i="1" a="1"/>
  <c r="G1365" i="1" s="1"/>
  <c r="F1369" i="1" a="1"/>
  <c r="F1369" i="1"/>
  <c r="H1366" i="1" a="1"/>
  <c r="H1366" i="1"/>
  <c r="F1364" i="1" a="1"/>
  <c r="F1364" i="1" s="1"/>
  <c r="K1361" i="1" a="1"/>
  <c r="K1361" i="1" s="1"/>
  <c r="J1359" i="1" a="1"/>
  <c r="J1359" i="1" s="1"/>
  <c r="K1363" i="1" a="1"/>
  <c r="K1363" i="1"/>
  <c r="G1363" i="1" a="1"/>
  <c r="G1363" i="1" s="1"/>
  <c r="F1361" i="1" a="1"/>
  <c r="F1361" i="1" s="1"/>
  <c r="J1368" i="1" a="1"/>
  <c r="J1368" i="1"/>
  <c r="H1368" i="1" a="1"/>
  <c r="H1368" i="1" s="1"/>
  <c r="H1364" i="1" a="1"/>
  <c r="H1364" i="1"/>
  <c r="J1360" i="1" a="1"/>
  <c r="J1360" i="1"/>
  <c r="G1362" i="1" a="1"/>
  <c r="G1362" i="1" s="1"/>
  <c r="J1361" i="1" a="1"/>
  <c r="J1361" i="1"/>
  <c r="J1369" i="1" a="1"/>
  <c r="J1369" i="1"/>
  <c r="G1364" i="1" a="1"/>
  <c r="G1364" i="1" s="1"/>
  <c r="G1370" i="1" a="1"/>
  <c r="G1370" i="1" s="1"/>
  <c r="F1370" i="1" a="1"/>
  <c r="F1370" i="1" s="1"/>
  <c r="J1353" i="1" a="1"/>
  <c r="J1353" i="1" s="1"/>
  <c r="K1354" i="1" a="1"/>
  <c r="K1354" i="1" s="1"/>
  <c r="H1356" i="1" a="1"/>
  <c r="H1356" i="1" s="1"/>
  <c r="H1355" i="1" a="1"/>
  <c r="H1355" i="1" s="1"/>
  <c r="H1359" i="1" a="1"/>
  <c r="H1359" i="1" s="1"/>
  <c r="G1350" i="1" a="1"/>
  <c r="G1350" i="1"/>
  <c r="F1357" i="1" a="1"/>
  <c r="F1357" i="1"/>
  <c r="H1353" i="1" a="1"/>
  <c r="H1353" i="1" s="1"/>
  <c r="G1351" i="1" a="1"/>
  <c r="G1351" i="1"/>
  <c r="I1353" i="1" a="1"/>
  <c r="I1353" i="1" s="1"/>
  <c r="F1354" i="1" a="1"/>
  <c r="F1354" i="1" s="1"/>
  <c r="H1350" i="1" a="1"/>
  <c r="H1350" i="1" s="1"/>
  <c r="H1352" i="1" a="1"/>
  <c r="H1352" i="1" s="1"/>
  <c r="G1359" i="1" a="1"/>
  <c r="G1359" i="1"/>
  <c r="F1351" i="1" a="1"/>
  <c r="F1351" i="1" s="1"/>
  <c r="F1359" i="1" a="1"/>
  <c r="F1359" i="1" s="1"/>
  <c r="H1357" i="1" a="1"/>
  <c r="H1357" i="1" s="1"/>
  <c r="J1356" i="1" a="1"/>
  <c r="J1356" i="1" s="1"/>
  <c r="I1356" i="1" a="1"/>
  <c r="I1356" i="1" s="1"/>
  <c r="J1350" i="1" a="1"/>
  <c r="J1350" i="1" s="1"/>
  <c r="K1355" i="1" a="1"/>
  <c r="K1355" i="1" s="1"/>
  <c r="F1352" i="1" a="1"/>
  <c r="F1352" i="1" s="1"/>
  <c r="I1351" i="1" a="1"/>
  <c r="I1351" i="1" s="1"/>
  <c r="K1350" i="1" a="1"/>
  <c r="K1350" i="1" s="1"/>
  <c r="I1350" i="1" a="1"/>
  <c r="I1350" i="1" s="1"/>
  <c r="K1358" i="1" a="1"/>
  <c r="K1358" i="1" s="1"/>
  <c r="H1358" i="1" a="1"/>
  <c r="H1358" i="1" s="1"/>
  <c r="F1358" i="1" a="1"/>
  <c r="F1358" i="1" s="1"/>
  <c r="K1357" i="1" a="1"/>
  <c r="K1357" i="1" s="1"/>
  <c r="G1357" i="1" a="1"/>
  <c r="G1357" i="1" s="1"/>
  <c r="H1354" i="1" a="1"/>
  <c r="H1354" i="1" s="1"/>
  <c r="I1352" i="1" a="1"/>
  <c r="I1352" i="1" s="1"/>
  <c r="K1356" i="1" a="1"/>
  <c r="K1356" i="1" s="1"/>
  <c r="G1356" i="1" a="1"/>
  <c r="G1356" i="1" s="1"/>
  <c r="F1356" i="1" a="1"/>
  <c r="F1356" i="1" s="1"/>
  <c r="J1355" i="1" a="1"/>
  <c r="J1355" i="1" s="1"/>
  <c r="G1354" i="1" a="1"/>
  <c r="G1354" i="1" s="1"/>
  <c r="F1353" i="1" a="1"/>
  <c r="F1353" i="1" s="1"/>
  <c r="F1355" i="1" a="1"/>
  <c r="F1355" i="1" s="1"/>
  <c r="J1354" i="1" a="1"/>
  <c r="J1354" i="1" s="1"/>
  <c r="J1348" i="1" a="1"/>
  <c r="J1348" i="1" s="1"/>
  <c r="G1352" i="1" a="1"/>
  <c r="G1352" i="1" s="1"/>
  <c r="I1354" i="1" a="1"/>
  <c r="I1354" i="1" s="1"/>
  <c r="G1353" i="1" a="1"/>
  <c r="G1353" i="1" s="1"/>
  <c r="K1352" i="1" a="1"/>
  <c r="K1352" i="1" s="1"/>
  <c r="H1351" i="1" a="1"/>
  <c r="H1351" i="1" s="1"/>
  <c r="K1351" i="1" a="1"/>
  <c r="K1351" i="1" s="1"/>
  <c r="J1351" i="1" a="1"/>
  <c r="J1351" i="1" s="1"/>
  <c r="J1358" i="1" a="1"/>
  <c r="J1358" i="1" s="1"/>
  <c r="G1358" i="1" a="1"/>
  <c r="G1358" i="1" s="1"/>
  <c r="G1355" i="1" a="1"/>
  <c r="G1355" i="1" s="1"/>
  <c r="I1355" i="1" a="1"/>
  <c r="I1355" i="1" s="1"/>
  <c r="J1352" i="1" a="1"/>
  <c r="J1352" i="1" s="1"/>
  <c r="F1350" i="1" a="1"/>
  <c r="F1350" i="1" s="1"/>
  <c r="K1353" i="1" a="1"/>
  <c r="K1353" i="1" s="1"/>
  <c r="K1348" i="1" a="1"/>
  <c r="K1348" i="1" s="1"/>
  <c r="I1357" i="1" a="1"/>
  <c r="I1357" i="1" s="1"/>
  <c r="I1359" i="1" a="1"/>
  <c r="I1359" i="1" s="1"/>
  <c r="I1358" i="1" a="1"/>
  <c r="I1358" i="1" s="1"/>
  <c r="J1357" i="1" a="1"/>
  <c r="J1357" i="1" s="1"/>
  <c r="G1335" i="1" a="1"/>
  <c r="G1335" i="1" s="1"/>
  <c r="H1348" i="1" a="1"/>
  <c r="H1348" i="1" s="1"/>
  <c r="G1348" i="1" a="1"/>
  <c r="G1348" i="1" s="1"/>
  <c r="F1348" i="1" a="1"/>
  <c r="F1348" i="1" s="1"/>
  <c r="J1347" i="1" a="1"/>
  <c r="J1347" i="1" s="1"/>
  <c r="H1347" i="1" a="1"/>
  <c r="H1347" i="1" s="1"/>
  <c r="G1347" i="1" a="1"/>
  <c r="G1347" i="1" s="1"/>
  <c r="I1345" i="1" a="1"/>
  <c r="I1345" i="1" s="1"/>
  <c r="H1337" i="1" a="1"/>
  <c r="H1337" i="1" s="1"/>
  <c r="H1336" i="1" a="1"/>
  <c r="H1336" i="1" s="1"/>
  <c r="J1335" i="1" a="1"/>
  <c r="J1335" i="1" s="1"/>
  <c r="H1346" i="1" a="1"/>
  <c r="H1346" i="1" s="1"/>
  <c r="J1338" i="1" a="1"/>
  <c r="J1338" i="1" s="1"/>
  <c r="H1335" i="1" a="1"/>
  <c r="H1335" i="1" s="1"/>
  <c r="I1337" i="1" a="1"/>
  <c r="I1337" i="1" s="1"/>
  <c r="I1338" i="1" a="1"/>
  <c r="I1338" i="1" s="1"/>
  <c r="K1346" i="1" a="1"/>
  <c r="K1346" i="1" s="1"/>
  <c r="G1337" i="1" a="1"/>
  <c r="G1337" i="1" s="1"/>
  <c r="K1344" i="1" a="1"/>
  <c r="K1344" i="1" s="1"/>
  <c r="G1338" i="1" a="1"/>
  <c r="G1338" i="1" s="1"/>
  <c r="J1346" i="1" a="1"/>
  <c r="J1346" i="1" s="1"/>
  <c r="K1345" i="1" a="1"/>
  <c r="K1345" i="1" s="1"/>
  <c r="J1344" i="1" a="1"/>
  <c r="J1344" i="1" s="1"/>
  <c r="F1344" i="1" a="1"/>
  <c r="F1344" i="1" s="1"/>
  <c r="G1344" i="1" a="1"/>
  <c r="G1344" i="1" s="1"/>
  <c r="F1338" i="1" a="1"/>
  <c r="F1338" i="1" s="1"/>
  <c r="F1337" i="1" a="1"/>
  <c r="F1337" i="1" s="1"/>
  <c r="F1345" i="1" a="1"/>
  <c r="F1345" i="1" s="1"/>
  <c r="H1338" i="1" a="1"/>
  <c r="H1338" i="1" s="1"/>
  <c r="J1345" i="1" a="1"/>
  <c r="J1345" i="1" s="1"/>
  <c r="J1337" i="1" a="1"/>
  <c r="J1337" i="1" s="1"/>
  <c r="F1346" i="1" a="1"/>
  <c r="F1346" i="1" s="1"/>
  <c r="I1336" i="1" a="1"/>
  <c r="I1336" i="1" s="1"/>
  <c r="F1347" i="1" a="1"/>
  <c r="F1347" i="1" s="1"/>
  <c r="K1347" i="1" a="1"/>
  <c r="K1347" i="1" s="1"/>
  <c r="G1346" i="1" a="1"/>
  <c r="G1346" i="1" s="1"/>
  <c r="G1345" i="1" a="1"/>
  <c r="G1345" i="1" s="1"/>
  <c r="H1344" i="1" a="1"/>
  <c r="H1344" i="1" s="1"/>
  <c r="K1337" i="1" a="1"/>
  <c r="K1337" i="1" s="1"/>
  <c r="G1336" i="1" a="1"/>
  <c r="G1336" i="1" s="1"/>
  <c r="K1335" i="1" a="1"/>
  <c r="K1335" i="1" s="1"/>
  <c r="I1335" i="1" a="1"/>
  <c r="I1335" i="1" s="1"/>
  <c r="F1336" i="1" a="1"/>
  <c r="F1336" i="1" s="1"/>
  <c r="K1336" i="1" a="1"/>
  <c r="K1336" i="1" s="1"/>
  <c r="I1348" i="1" a="1"/>
  <c r="I1348" i="1" s="1"/>
  <c r="I1347" i="1" a="1"/>
  <c r="I1347" i="1" s="1"/>
  <c r="I1344" i="1" a="1"/>
  <c r="I1344" i="1" s="1"/>
  <c r="I1346" i="1" a="1"/>
  <c r="I1346" i="1" s="1"/>
  <c r="J1336" i="1" a="1"/>
  <c r="J1336" i="1" s="1"/>
  <c r="H1345" i="1" a="1"/>
  <c r="H1345" i="1" s="1"/>
  <c r="K1338" i="1" a="1"/>
  <c r="K1338" i="1" s="1"/>
  <c r="H1332" i="1" a="1"/>
  <c r="H1332" i="1" s="1"/>
  <c r="K1331" i="1" a="1"/>
  <c r="K1331" i="1" s="1"/>
  <c r="H1331" i="1" a="1"/>
  <c r="H1331" i="1" s="1"/>
  <c r="J1331" i="1" a="1"/>
  <c r="J1331" i="1" s="1"/>
  <c r="G1331" i="1" a="1"/>
  <c r="G1331" i="1" s="1"/>
  <c r="F1331" i="1" a="1"/>
  <c r="F1331" i="1" s="1"/>
  <c r="F1323" i="1" a="1"/>
  <c r="F1323" i="1" s="1"/>
  <c r="J1321" i="1" a="1"/>
  <c r="J1321" i="1" s="1"/>
  <c r="I1323" i="1" a="1"/>
  <c r="I1323" i="1" s="1"/>
  <c r="F1322" i="1" a="1"/>
  <c r="F1322" i="1" s="1"/>
  <c r="F1324" i="1" a="1"/>
  <c r="F1324" i="1" s="1"/>
  <c r="I1333" i="1" a="1"/>
  <c r="I1333" i="1" s="1"/>
  <c r="G1330" i="1" a="1"/>
  <c r="G1330" i="1" s="1"/>
  <c r="G1322" i="1" a="1"/>
  <c r="G1322" i="1" s="1"/>
  <c r="F1335" i="1" a="1"/>
  <c r="F1335" i="1" s="1"/>
  <c r="K1333" i="1" a="1"/>
  <c r="K1333" i="1" s="1"/>
  <c r="J1323" i="1" a="1"/>
  <c r="J1323" i="1" s="1"/>
  <c r="K1334" i="1" a="1"/>
  <c r="K1334" i="1" s="1"/>
  <c r="J1334" i="1" a="1"/>
  <c r="J1334" i="1" s="1"/>
  <c r="I1334" i="1" a="1"/>
  <c r="I1334" i="1" s="1"/>
  <c r="K1323" i="1" a="1"/>
  <c r="K1323" i="1" s="1"/>
  <c r="F1330" i="1" a="1"/>
  <c r="F1330" i="1" s="1"/>
  <c r="I1324" i="1" a="1"/>
  <c r="I1324" i="1" s="1"/>
  <c r="K1332" i="1" a="1"/>
  <c r="K1332" i="1" s="1"/>
  <c r="H1334" i="1" a="1"/>
  <c r="H1334" i="1" s="1"/>
  <c r="G1323" i="1" a="1"/>
  <c r="G1323" i="1" s="1"/>
  <c r="G1334" i="1" a="1"/>
  <c r="G1334" i="1" s="1"/>
  <c r="H1324" i="1" a="1"/>
  <c r="H1324" i="1" s="1"/>
  <c r="J1332" i="1" a="1"/>
  <c r="J1332" i="1" s="1"/>
  <c r="K1324" i="1" a="1"/>
  <c r="K1324" i="1" s="1"/>
  <c r="G1333" i="1" a="1"/>
  <c r="G1333" i="1" s="1"/>
  <c r="K1330" i="1" a="1"/>
  <c r="K1330" i="1" s="1"/>
  <c r="H1323" i="1" a="1"/>
  <c r="H1323" i="1" s="1"/>
  <c r="F1334" i="1" a="1"/>
  <c r="F1334" i="1" s="1"/>
  <c r="J1324" i="1" a="1"/>
  <c r="J1324" i="1" s="1"/>
  <c r="H1333" i="1" a="1"/>
  <c r="H1333" i="1" s="1"/>
  <c r="J1330" i="1" a="1"/>
  <c r="J1330" i="1" s="1"/>
  <c r="J1322" i="1" a="1"/>
  <c r="J1322" i="1" s="1"/>
  <c r="F1333" i="1" a="1"/>
  <c r="F1333" i="1" s="1"/>
  <c r="F1332" i="1" a="1"/>
  <c r="F1332" i="1" s="1"/>
  <c r="K1321" i="1" a="1"/>
  <c r="K1321" i="1" s="1"/>
  <c r="I1332" i="1" a="1"/>
  <c r="I1332" i="1" s="1"/>
  <c r="G1332" i="1" a="1"/>
  <c r="G1332" i="1" s="1"/>
  <c r="I1330" i="1" a="1"/>
  <c r="I1330" i="1" s="1"/>
  <c r="I1322" i="1" a="1"/>
  <c r="I1322" i="1" s="1"/>
  <c r="H1330" i="1" a="1"/>
  <c r="H1330" i="1" s="1"/>
  <c r="G1324" i="1" a="1"/>
  <c r="G1324" i="1" s="1"/>
  <c r="H1322" i="1" a="1"/>
  <c r="H1322" i="1" s="1"/>
  <c r="K1322" i="1" a="1"/>
  <c r="K1322" i="1" s="1"/>
  <c r="I1331" i="1" a="1"/>
  <c r="I1331" i="1" s="1"/>
  <c r="J1333" i="1" a="1"/>
  <c r="J1333" i="1" s="1"/>
  <c r="G1316" i="1" a="1"/>
  <c r="G1316" i="1" s="1"/>
  <c r="F1319" i="1" a="1"/>
  <c r="F1319" i="1" s="1"/>
  <c r="F1318" i="1" a="1"/>
  <c r="F1318" i="1" s="1"/>
  <c r="K1316" i="1" a="1"/>
  <c r="K1316" i="1" s="1"/>
  <c r="K1315" i="1" a="1"/>
  <c r="K1315" i="1" s="1"/>
  <c r="F1315" i="1" a="1"/>
  <c r="F1315" i="1" s="1"/>
  <c r="K1261" i="1" a="1"/>
  <c r="K1261" i="1" s="1"/>
  <c r="J1260" i="1" a="1"/>
  <c r="J1260" i="1" s="1"/>
  <c r="I1318" i="1" a="1"/>
  <c r="I1318" i="1" s="1"/>
  <c r="G1318" i="1" a="1"/>
  <c r="G1318" i="1" s="1"/>
  <c r="F1261" i="1" a="1"/>
  <c r="F1261" i="1" s="1"/>
  <c r="H1318" i="1" a="1"/>
  <c r="H1318" i="1" s="1"/>
  <c r="J1316" i="1" a="1"/>
  <c r="J1316" i="1" s="1"/>
  <c r="K1317" i="1" a="1"/>
  <c r="K1317" i="1" s="1"/>
  <c r="J1261" i="1" a="1"/>
  <c r="J1261" i="1" s="1"/>
  <c r="H1316" i="1" a="1"/>
  <c r="H1316" i="1" s="1"/>
  <c r="G1315" i="1" a="1"/>
  <c r="G1315" i="1" s="1"/>
  <c r="H1261" i="1" a="1"/>
  <c r="H1261" i="1" s="1"/>
  <c r="I1321" i="1" a="1"/>
  <c r="I1321" i="1" s="1"/>
  <c r="I1317" i="1" a="1"/>
  <c r="I1317" i="1" s="1"/>
  <c r="I1261" i="1" a="1"/>
  <c r="I1261" i="1" s="1"/>
  <c r="H1321" i="1" a="1"/>
  <c r="H1321" i="1" s="1"/>
  <c r="I1316" i="1" a="1"/>
  <c r="I1316" i="1" s="1"/>
  <c r="G1321" i="1" a="1"/>
  <c r="G1321" i="1" s="1"/>
  <c r="K1319" i="1" a="1"/>
  <c r="K1319" i="1" s="1"/>
  <c r="F1316" i="1" a="1"/>
  <c r="F1316" i="1" s="1"/>
  <c r="H1319" i="1" a="1"/>
  <c r="H1319" i="1" s="1"/>
  <c r="F1317" i="1" a="1"/>
  <c r="F1317" i="1" s="1"/>
  <c r="I1315" i="1" a="1"/>
  <c r="I1315" i="1" s="1"/>
  <c r="K1318" i="1" a="1"/>
  <c r="K1318" i="1" s="1"/>
  <c r="H1315" i="1" a="1"/>
  <c r="H1315" i="1" s="1"/>
  <c r="J1315" i="1" a="1"/>
  <c r="J1315" i="1" s="1"/>
  <c r="K1260" i="1" a="1"/>
  <c r="K1260" i="1" s="1"/>
  <c r="G1261" i="1" a="1"/>
  <c r="G1261" i="1" s="1"/>
  <c r="H1317" i="1" a="1"/>
  <c r="H1317" i="1" s="1"/>
  <c r="G1317" i="1" a="1"/>
  <c r="G1317" i="1" s="1"/>
  <c r="F1321" i="1" a="1"/>
  <c r="F1321" i="1" s="1"/>
  <c r="J1319" i="1" a="1"/>
  <c r="J1319" i="1" s="1"/>
  <c r="J1317" i="1" a="1"/>
  <c r="J1317" i="1" s="1"/>
  <c r="I1319" i="1" a="1"/>
  <c r="I1319" i="1" s="1"/>
  <c r="G1319" i="1" a="1"/>
  <c r="G1319" i="1" s="1"/>
  <c r="J1318" i="1" a="1"/>
  <c r="J1318" i="1" s="1"/>
  <c r="J1254" i="1" a="1"/>
  <c r="J1254" i="1" s="1"/>
  <c r="G1252" i="1" a="1"/>
  <c r="G1252" i="1" s="1"/>
  <c r="I1260" i="1" a="1"/>
  <c r="I1260" i="1" s="1"/>
  <c r="H1260" i="1" a="1"/>
  <c r="H1260" i="1" s="1"/>
  <c r="G1260" i="1" a="1"/>
  <c r="G1260" i="1" s="1"/>
  <c r="F1260" i="1" a="1"/>
  <c r="F1260" i="1" s="1"/>
  <c r="I1252" i="1" a="1"/>
  <c r="I1252" i="1" s="1"/>
  <c r="K1259" i="1" a="1"/>
  <c r="K1259" i="1" s="1"/>
  <c r="J1259" i="1" a="1"/>
  <c r="J1259" i="1" s="1"/>
  <c r="I1257" i="1" a="1"/>
  <c r="I1257" i="1" s="1"/>
  <c r="G1251" i="1" a="1"/>
  <c r="G1251" i="1" s="1"/>
  <c r="H1259" i="1" a="1"/>
  <c r="H1259" i="1" s="1"/>
  <c r="I1258" i="1" a="1"/>
  <c r="I1258" i="1" s="1"/>
  <c r="K1254" i="1" a="1"/>
  <c r="K1254" i="1" s="1"/>
  <c r="I1259" i="1" a="1"/>
  <c r="I1259" i="1" s="1"/>
  <c r="G1259" i="1" a="1"/>
  <c r="G1259" i="1" s="1"/>
  <c r="I1255" i="1" a="1"/>
  <c r="I1255" i="1" s="1"/>
  <c r="I1254" i="1" a="1"/>
  <c r="I1254" i="1" s="1"/>
  <c r="K1257" i="1" a="1"/>
  <c r="K1257" i="1" s="1"/>
  <c r="F1256" i="1" a="1"/>
  <c r="F1256" i="1" s="1"/>
  <c r="F1255" i="1" a="1"/>
  <c r="F1255" i="1" s="1"/>
  <c r="G1254" i="1" a="1"/>
  <c r="G1254" i="1" s="1"/>
  <c r="I1251" i="1" a="1"/>
  <c r="I1251" i="1" s="1"/>
  <c r="K1251" i="1" a="1"/>
  <c r="K1251" i="1" s="1"/>
  <c r="F1259" i="1" a="1"/>
  <c r="F1259" i="1" s="1"/>
  <c r="K1256" i="1" a="1"/>
  <c r="K1256" i="1" s="1"/>
  <c r="K1253" i="1" a="1"/>
  <c r="K1253" i="1" s="1"/>
  <c r="K1258" i="1" a="1"/>
  <c r="K1258" i="1" s="1"/>
  <c r="J1258" i="1" a="1"/>
  <c r="J1258" i="1" s="1"/>
  <c r="G1258" i="1" a="1"/>
  <c r="G1258" i="1" s="1"/>
  <c r="F1254" i="1" a="1"/>
  <c r="F1254" i="1" s="1"/>
  <c r="H1255" i="1" a="1"/>
  <c r="H1255" i="1" s="1"/>
  <c r="I1250" i="1" a="1"/>
  <c r="I1250" i="1" s="1"/>
  <c r="G1250" i="1" a="1"/>
  <c r="G1250" i="1" s="1"/>
  <c r="H1252" i="1" a="1"/>
  <c r="H1252" i="1" s="1"/>
  <c r="F1258" i="1" a="1"/>
  <c r="F1258" i="1" s="1"/>
  <c r="G1253" i="1" a="1"/>
  <c r="G1253" i="1" s="1"/>
  <c r="J1257" i="1" a="1"/>
  <c r="J1257" i="1" s="1"/>
  <c r="H1257" i="1" a="1"/>
  <c r="H1257" i="1" s="1"/>
  <c r="G1257" i="1" a="1"/>
  <c r="G1257" i="1" s="1"/>
  <c r="F1250" i="1" a="1"/>
  <c r="F1250" i="1" s="1"/>
  <c r="J1252" i="1" a="1"/>
  <c r="J1252" i="1" s="1"/>
  <c r="F1257" i="1" a="1"/>
  <c r="F1257" i="1" s="1"/>
  <c r="J1256" i="1" a="1"/>
  <c r="J1256" i="1" s="1"/>
  <c r="G1256" i="1" a="1"/>
  <c r="G1256" i="1" s="1"/>
  <c r="G1255" i="1" a="1"/>
  <c r="G1255" i="1" s="1"/>
  <c r="H1253" i="1" a="1"/>
  <c r="H1253" i="1" s="1"/>
  <c r="F1252" i="1" a="1"/>
  <c r="F1252" i="1" s="1"/>
  <c r="J1253" i="1" a="1"/>
  <c r="J1253" i="1" s="1"/>
  <c r="H1251" i="1" a="1"/>
  <c r="H1251" i="1" s="1"/>
  <c r="K1250" i="1" a="1"/>
  <c r="K1250" i="1" s="1"/>
  <c r="H1250" i="1" a="1"/>
  <c r="H1250" i="1" s="1"/>
  <c r="K1255" i="1" a="1"/>
  <c r="K1255" i="1" s="1"/>
  <c r="I1256" i="1" a="1"/>
  <c r="I1256" i="1" s="1"/>
  <c r="H1256" i="1" a="1"/>
  <c r="H1256" i="1" s="1"/>
  <c r="F1251" i="1" a="1"/>
  <c r="F1251" i="1" s="1"/>
  <c r="K1252" i="1" a="1"/>
  <c r="K1252" i="1" s="1"/>
  <c r="J1250" i="1" a="1"/>
  <c r="J1250" i="1" s="1"/>
  <c r="J1255" i="1" a="1"/>
  <c r="J1255" i="1" s="1"/>
  <c r="H1254" i="1" a="1"/>
  <c r="H1254" i="1" s="1"/>
  <c r="J1251" i="1" a="1"/>
  <c r="J1251" i="1" s="1"/>
  <c r="F1253" i="1" a="1"/>
  <c r="F1253" i="1" s="1"/>
  <c r="H1258" i="1" a="1"/>
  <c r="H1258" i="1" s="1"/>
  <c r="I1253" i="1" a="1"/>
  <c r="I1253" i="1" s="1"/>
  <c r="J1243" i="1" a="1"/>
  <c r="J1243" i="1" s="1"/>
  <c r="H1243" i="1" a="1"/>
  <c r="H1243" i="1" s="1"/>
  <c r="K1249" i="1" a="1"/>
  <c r="K1249" i="1" s="1"/>
  <c r="F1247" i="1" a="1"/>
  <c r="F1247" i="1" s="1"/>
  <c r="J1249" i="1" a="1"/>
  <c r="J1249" i="1" s="1"/>
  <c r="H1248" i="1" a="1"/>
  <c r="H1248" i="1" s="1"/>
  <c r="I1239" i="1" a="1"/>
  <c r="I1239" i="1" s="1"/>
  <c r="J1246" i="1" a="1"/>
  <c r="J1246" i="1" s="1"/>
  <c r="G1246" i="1" a="1"/>
  <c r="G1246" i="1" s="1"/>
  <c r="G1241" i="1" a="1"/>
  <c r="G1241" i="1" s="1"/>
  <c r="H1244" i="1" a="1"/>
  <c r="H1244" i="1" s="1"/>
  <c r="I1242" i="1" a="1"/>
  <c r="I1242" i="1" s="1"/>
  <c r="J1239" i="1" a="1"/>
  <c r="J1239" i="1" s="1"/>
  <c r="K1241" i="1" a="1"/>
  <c r="K1241" i="1" s="1"/>
  <c r="K1248" i="1" a="1"/>
  <c r="K1248" i="1" s="1"/>
  <c r="F1246" i="1" a="1"/>
  <c r="F1246" i="1" s="1"/>
  <c r="F1244" i="1" a="1"/>
  <c r="F1244" i="1" s="1"/>
  <c r="K1242" i="1" a="1"/>
  <c r="K1242" i="1" s="1"/>
  <c r="K1245" i="1" a="1"/>
  <c r="K1245" i="1" s="1"/>
  <c r="G1247" i="1" a="1"/>
  <c r="G1247" i="1" s="1"/>
  <c r="F1243" i="1" a="1"/>
  <c r="F1243" i="1" s="1"/>
  <c r="J1242" i="1" a="1"/>
  <c r="J1242" i="1" s="1"/>
  <c r="J1240" i="1" a="1"/>
  <c r="J1240" i="1" s="1"/>
  <c r="I1241" i="1" a="1"/>
  <c r="I1241" i="1" s="1"/>
  <c r="H1240" i="1" a="1"/>
  <c r="H1240" i="1" s="1"/>
  <c r="F1240" i="1" a="1"/>
  <c r="F1240" i="1" s="1"/>
  <c r="I1249" i="1" a="1"/>
  <c r="I1249" i="1" s="1"/>
  <c r="H1246" i="1" a="1"/>
  <c r="H1246" i="1" s="1"/>
  <c r="F1242" i="1" a="1"/>
  <c r="F1242" i="1" s="1"/>
  <c r="G1240" i="1" a="1"/>
  <c r="G1240" i="1" s="1"/>
  <c r="H1249" i="1" a="1"/>
  <c r="H1249" i="1" s="1"/>
  <c r="F1248" i="1" a="1"/>
  <c r="F1248" i="1" s="1"/>
  <c r="I1247" i="1" a="1"/>
  <c r="I1247" i="1" s="1"/>
  <c r="F1245" i="1" a="1"/>
  <c r="F1245" i="1" s="1"/>
  <c r="H1247" i="1" a="1"/>
  <c r="H1247" i="1" s="1"/>
  <c r="G1242" i="1" a="1"/>
  <c r="G1242" i="1" s="1"/>
  <c r="G1243" i="1" a="1"/>
  <c r="G1243" i="1" s="1"/>
  <c r="I1240" i="1" a="1"/>
  <c r="I1240" i="1" s="1"/>
  <c r="G1249" i="1" a="1"/>
  <c r="G1249" i="1" s="1"/>
  <c r="H1241" i="1" a="1"/>
  <c r="H1241" i="1" s="1"/>
  <c r="J1241" i="1" a="1"/>
  <c r="J1241" i="1" s="1"/>
  <c r="K1247" i="1" a="1"/>
  <c r="K1247" i="1" s="1"/>
  <c r="J1244" i="1" a="1"/>
  <c r="J1244" i="1" s="1"/>
  <c r="H1242" i="1" a="1"/>
  <c r="H1242" i="1" s="1"/>
  <c r="I1243" i="1" a="1"/>
  <c r="I1243" i="1" s="1"/>
  <c r="F1249" i="1" a="1"/>
  <c r="F1249" i="1" s="1"/>
  <c r="J1247" i="1" a="1"/>
  <c r="J1247" i="1" s="1"/>
  <c r="J1245" i="1" a="1"/>
  <c r="J1245" i="1" s="1"/>
  <c r="I1244" i="1" a="1"/>
  <c r="I1244" i="1" s="1"/>
  <c r="F1241" i="1" a="1"/>
  <c r="F1241" i="1" s="1"/>
  <c r="H1245" i="1" a="1"/>
  <c r="H1245" i="1" s="1"/>
  <c r="J1248" i="1" a="1"/>
  <c r="J1248" i="1" s="1"/>
  <c r="I1248" i="1" a="1"/>
  <c r="I1248" i="1" s="1"/>
  <c r="G1248" i="1" a="1"/>
  <c r="G1248" i="1" s="1"/>
  <c r="I1245" i="1" a="1"/>
  <c r="I1245" i="1" s="1"/>
  <c r="K1246" i="1" a="1"/>
  <c r="K1246" i="1" s="1"/>
  <c r="G1245" i="1" a="1"/>
  <c r="G1245" i="1" s="1"/>
  <c r="H1239" i="1" a="1"/>
  <c r="H1239" i="1" s="1"/>
  <c r="K1240" i="1" a="1"/>
  <c r="K1240" i="1" s="1"/>
  <c r="K1239" i="1" a="1"/>
  <c r="K1239" i="1" s="1"/>
  <c r="I1246" i="1" a="1"/>
  <c r="I1246" i="1" s="1"/>
  <c r="K1243" i="1" a="1"/>
  <c r="K1243" i="1" s="1"/>
  <c r="K1244" i="1" a="1"/>
  <c r="K1244" i="1" s="1"/>
  <c r="G1244" i="1" a="1"/>
  <c r="G1244" i="1" s="1"/>
  <c r="J1228" i="1" a="1"/>
  <c r="J1228" i="1" s="1"/>
  <c r="I1233" i="1" a="1"/>
  <c r="I1233" i="1" s="1"/>
  <c r="G1239" i="1" a="1"/>
  <c r="G1239" i="1" s="1"/>
  <c r="F1239" i="1" a="1"/>
  <c r="F1239" i="1" s="1"/>
  <c r="K1238" i="1" a="1"/>
  <c r="K1238" i="1" s="1"/>
  <c r="J1238" i="1" a="1"/>
  <c r="J1238" i="1" s="1"/>
  <c r="K1235" i="1" a="1"/>
  <c r="K1235" i="1" s="1"/>
  <c r="I1238" i="1" a="1"/>
  <c r="I1238" i="1" s="1"/>
  <c r="F1238" i="1" a="1"/>
  <c r="F1238" i="1" s="1"/>
  <c r="K1230" i="1" a="1"/>
  <c r="K1230" i="1" s="1"/>
  <c r="I1229" i="1" a="1"/>
  <c r="I1229" i="1" s="1"/>
  <c r="I1237" i="1" a="1"/>
  <c r="I1237" i="1" s="1"/>
  <c r="H1237" i="1" a="1"/>
  <c r="H1237" i="1" s="1"/>
  <c r="J1232" i="1" a="1"/>
  <c r="J1232" i="1" s="1"/>
  <c r="G1237" i="1" a="1"/>
  <c r="G1237" i="1" s="1"/>
  <c r="J1230" i="1" a="1"/>
  <c r="J1230" i="1" s="1"/>
  <c r="J1234" i="1" a="1"/>
  <c r="J1234" i="1" s="1"/>
  <c r="I1232" i="1" a="1"/>
  <c r="I1232" i="1" s="1"/>
  <c r="G1233" i="1" a="1"/>
  <c r="G1233" i="1" s="1"/>
  <c r="H1238" i="1" a="1"/>
  <c r="H1238" i="1" s="1"/>
  <c r="F1237" i="1" a="1"/>
  <c r="F1237" i="1" s="1"/>
  <c r="K1236" i="1" a="1"/>
  <c r="K1236" i="1" s="1"/>
  <c r="K1234" i="1" a="1"/>
  <c r="K1234" i="1" s="1"/>
  <c r="G1229" i="1" a="1"/>
  <c r="G1229" i="1" s="1"/>
  <c r="I1234" i="1" a="1"/>
  <c r="I1234" i="1" s="1"/>
  <c r="F1230" i="1" a="1"/>
  <c r="F1230" i="1" s="1"/>
  <c r="K1237" i="1" a="1"/>
  <c r="K1237" i="1" s="1"/>
  <c r="J1237" i="1" a="1"/>
  <c r="J1237" i="1" s="1"/>
  <c r="J1236" i="1" a="1"/>
  <c r="J1236" i="1" s="1"/>
  <c r="K1232" i="1" a="1"/>
  <c r="K1232" i="1" s="1"/>
  <c r="F1229" i="1" a="1"/>
  <c r="F1229" i="1" s="1"/>
  <c r="G1236" i="1" a="1"/>
  <c r="G1236" i="1" s="1"/>
  <c r="F1236" i="1" a="1"/>
  <c r="F1236" i="1" s="1"/>
  <c r="J1233" i="1" a="1"/>
  <c r="J1233" i="1" s="1"/>
  <c r="H1232" i="1" a="1"/>
  <c r="H1232" i="1" s="1"/>
  <c r="F1233" i="1" a="1"/>
  <c r="F1233" i="1" s="1"/>
  <c r="G1232" i="1" a="1"/>
  <c r="G1232" i="1" s="1"/>
  <c r="H1231" i="1" a="1"/>
  <c r="H1231" i="1" s="1"/>
  <c r="H1230" i="1" a="1"/>
  <c r="H1230" i="1" s="1"/>
  <c r="K1229" i="1" a="1"/>
  <c r="K1229" i="1" s="1"/>
  <c r="I1236" i="1" a="1"/>
  <c r="I1236" i="1" s="1"/>
  <c r="I1235" i="1" a="1"/>
  <c r="I1235" i="1" s="1"/>
  <c r="J1231" i="1" a="1"/>
  <c r="J1231" i="1" s="1"/>
  <c r="I1231" i="1" a="1"/>
  <c r="I1231" i="1" s="1"/>
  <c r="K1228" i="1" a="1"/>
  <c r="K1228" i="1" s="1"/>
  <c r="F1235" i="1" a="1"/>
  <c r="F1235" i="1" s="1"/>
  <c r="H1234" i="1" a="1"/>
  <c r="H1234" i="1" s="1"/>
  <c r="H1233" i="1" a="1"/>
  <c r="H1233" i="1" s="1"/>
  <c r="K1231" i="1" a="1"/>
  <c r="K1231" i="1" s="1"/>
  <c r="J1229" i="1" a="1"/>
  <c r="J1229" i="1" s="1"/>
  <c r="G1230" i="1" a="1"/>
  <c r="G1230" i="1" s="1"/>
  <c r="F1234" i="1" a="1"/>
  <c r="F1234" i="1" s="1"/>
  <c r="G1231" i="1" a="1"/>
  <c r="G1231" i="1" s="1"/>
  <c r="I1230" i="1" a="1"/>
  <c r="I1230" i="1" s="1"/>
  <c r="K1233" i="1" a="1"/>
  <c r="K1233" i="1" s="1"/>
  <c r="H1229" i="1" a="1"/>
  <c r="H1229" i="1" s="1"/>
  <c r="H1236" i="1" a="1"/>
  <c r="H1236" i="1" s="1"/>
  <c r="J1235" i="1" a="1"/>
  <c r="J1235" i="1" s="1"/>
  <c r="H1235" i="1" a="1"/>
  <c r="H1235" i="1" s="1"/>
  <c r="F1231" i="1" a="1"/>
  <c r="F1231" i="1" s="1"/>
  <c r="G1235" i="1" a="1"/>
  <c r="G1235" i="1" s="1"/>
  <c r="G1234" i="1" a="1"/>
  <c r="G1234" i="1" s="1"/>
  <c r="G1238" i="1" a="1"/>
  <c r="G1238" i="1" s="1"/>
  <c r="F1232" i="1" a="1"/>
  <c r="F1232" i="1" s="1"/>
  <c r="H1221" i="1" a="1"/>
  <c r="H1221" i="1" s="1"/>
  <c r="H1218" i="1" a="1"/>
  <c r="H1218" i="1" s="1"/>
  <c r="K1220" i="1" a="1"/>
  <c r="K1220" i="1" s="1"/>
  <c r="K1227" i="1" a="1"/>
  <c r="K1227" i="1" s="1"/>
  <c r="I1219" i="1" a="1"/>
  <c r="I1219" i="1" s="1"/>
  <c r="G1227" i="1" a="1"/>
  <c r="G1227" i="1" s="1"/>
  <c r="K1225" i="1" a="1"/>
  <c r="K1225" i="1" s="1"/>
  <c r="I1224" i="1" a="1"/>
  <c r="I1224" i="1" s="1"/>
  <c r="H1223" i="1" a="1"/>
  <c r="H1223" i="1" s="1"/>
  <c r="H1222" i="1" a="1"/>
  <c r="H1222" i="1" s="1"/>
  <c r="F1225" i="1" a="1"/>
  <c r="F1225" i="1" s="1"/>
  <c r="G1223" i="1" a="1"/>
  <c r="G1223" i="1" s="1"/>
  <c r="F1221" i="1" a="1"/>
  <c r="F1221" i="1" s="1"/>
  <c r="F1220" i="1" a="1"/>
  <c r="F1220" i="1" s="1"/>
  <c r="K1226" i="1" a="1"/>
  <c r="K1226" i="1" s="1"/>
  <c r="J1218" i="1" a="1"/>
  <c r="J1218" i="1" s="1"/>
  <c r="I1226" i="1" a="1"/>
  <c r="I1226" i="1" s="1"/>
  <c r="G1221" i="1" a="1"/>
  <c r="G1221" i="1" s="1"/>
  <c r="F1218" i="1" a="1"/>
  <c r="F1218" i="1" s="1"/>
  <c r="H1226" i="1" a="1"/>
  <c r="H1226" i="1" s="1"/>
  <c r="G1224" i="1" a="1"/>
  <c r="G1224" i="1" s="1"/>
  <c r="J1223" i="1" a="1"/>
  <c r="J1223" i="1" s="1"/>
  <c r="H1219" i="1" a="1"/>
  <c r="H1219" i="1" s="1"/>
  <c r="I1220" i="1" a="1"/>
  <c r="I1220" i="1" s="1"/>
  <c r="K1218" i="1" a="1"/>
  <c r="K1218" i="1" s="1"/>
  <c r="F1219" i="1" a="1"/>
  <c r="F1219" i="1"/>
  <c r="H1225" i="1" a="1"/>
  <c r="H1225" i="1"/>
  <c r="K1222" i="1" a="1"/>
  <c r="K1222" i="1"/>
  <c r="K1219" i="1" a="1"/>
  <c r="K1219" i="1"/>
  <c r="G1226" i="1" a="1"/>
  <c r="G1226" i="1"/>
  <c r="H1227" i="1" a="1"/>
  <c r="H1227" i="1" s="1"/>
  <c r="K1221" i="1" a="1"/>
  <c r="K1221" i="1" s="1"/>
  <c r="K1224" i="1" a="1"/>
  <c r="K1224" i="1" s="1"/>
  <c r="J1221" i="1" a="1"/>
  <c r="J1221" i="1" s="1"/>
  <c r="I1218" i="1" a="1"/>
  <c r="I1218" i="1" s="1"/>
  <c r="I1225" i="1" a="1"/>
  <c r="I1225" i="1" s="1"/>
  <c r="J1226" i="1" a="1"/>
  <c r="J1226" i="1" s="1"/>
  <c r="G1219" i="1" a="1"/>
  <c r="G1219" i="1"/>
  <c r="I1228" i="1" a="1"/>
  <c r="I1228" i="1"/>
  <c r="J1227" i="1" a="1"/>
  <c r="J1227" i="1"/>
  <c r="G1225" i="1" a="1"/>
  <c r="G1225" i="1"/>
  <c r="H1228" i="1" a="1"/>
  <c r="H1228" i="1"/>
  <c r="I1227" i="1" a="1"/>
  <c r="I1227" i="1" s="1"/>
  <c r="J1225" i="1" a="1"/>
  <c r="J1225" i="1" s="1"/>
  <c r="F1227" i="1" a="1"/>
  <c r="F1227" i="1" s="1"/>
  <c r="I1222" i="1" a="1"/>
  <c r="I1222" i="1" s="1"/>
  <c r="G1228" i="1" a="1"/>
  <c r="G1228" i="1" s="1"/>
  <c r="G1218" i="1" a="1"/>
  <c r="G1218" i="1" s="1"/>
  <c r="J1224" i="1" a="1"/>
  <c r="J1224" i="1" s="1"/>
  <c r="H1220" i="1" a="1"/>
  <c r="H1220" i="1"/>
  <c r="K1223" i="1" a="1"/>
  <c r="K1223" i="1"/>
  <c r="F1223" i="1" a="1"/>
  <c r="F1223" i="1"/>
  <c r="J1222" i="1" a="1"/>
  <c r="J1222" i="1"/>
  <c r="J1219" i="1" a="1"/>
  <c r="J1219" i="1"/>
  <c r="F1228" i="1" a="1"/>
  <c r="F1228" i="1" s="1"/>
  <c r="F1226" i="1" a="1"/>
  <c r="F1226" i="1" s="1"/>
  <c r="H1224" i="1" a="1"/>
  <c r="H1224" i="1" s="1"/>
  <c r="F1224" i="1" a="1"/>
  <c r="F1224" i="1" s="1"/>
  <c r="I1223" i="1" a="1"/>
  <c r="I1223" i="1" s="1"/>
  <c r="G1222" i="1" a="1"/>
  <c r="G1222" i="1" s="1"/>
  <c r="J1220" i="1" a="1"/>
  <c r="J1220" i="1" s="1"/>
  <c r="F1222" i="1" a="1"/>
  <c r="F1222" i="1"/>
  <c r="I1221" i="1" a="1"/>
  <c r="I1221" i="1"/>
  <c r="G1220" i="1" a="1"/>
  <c r="G1220" i="1"/>
  <c r="K1213" i="1" a="1"/>
  <c r="K1213" i="1"/>
  <c r="I1213" i="1" a="1"/>
  <c r="I1213" i="1"/>
  <c r="H1208" i="1" a="1"/>
  <c r="H1208" i="1" s="1"/>
  <c r="F1212" i="1" a="1"/>
  <c r="F1212" i="1" s="1"/>
  <c r="H1213" i="1" a="1"/>
  <c r="H1213" i="1" s="1"/>
  <c r="H1210" i="1" a="1"/>
  <c r="H1210" i="1" s="1"/>
  <c r="I1209" i="1" a="1"/>
  <c r="I1209" i="1" s="1"/>
  <c r="J1208" i="1" a="1"/>
  <c r="J1208" i="1" s="1"/>
  <c r="H1207" i="1" a="1"/>
  <c r="H1207" i="1" s="1"/>
  <c r="I1215" i="1" a="1"/>
  <c r="I1215" i="1"/>
  <c r="I1210" i="1" a="1"/>
  <c r="I1210" i="1"/>
  <c r="F1208" i="1" a="1"/>
  <c r="F1208" i="1"/>
  <c r="J1214" i="1" a="1"/>
  <c r="J1214" i="1"/>
  <c r="F1217" i="1" a="1"/>
  <c r="F1217" i="1"/>
  <c r="K1210" i="1" a="1"/>
  <c r="K1210" i="1" s="1"/>
  <c r="J1212" i="1" a="1"/>
  <c r="J1212" i="1" s="1"/>
  <c r="G1208" i="1" a="1"/>
  <c r="G1208" i="1" s="1"/>
  <c r="I1216" i="1" a="1"/>
  <c r="I1216" i="1" s="1"/>
  <c r="G1216" i="1" a="1"/>
  <c r="G1216" i="1" s="1"/>
  <c r="G1212" i="1" a="1"/>
  <c r="G1212" i="1" s="1"/>
  <c r="J1213" i="1" a="1"/>
  <c r="J1213" i="1" s="1"/>
  <c r="G1215" i="1" a="1"/>
  <c r="G1215" i="1"/>
  <c r="F1215" i="1" a="1"/>
  <c r="F1215" i="1"/>
  <c r="J1210" i="1" a="1"/>
  <c r="J1210" i="1"/>
  <c r="J1207" i="1" a="1"/>
  <c r="J1207" i="1"/>
  <c r="K1217" i="1" a="1"/>
  <c r="K1217" i="1"/>
  <c r="G1214" i="1" a="1"/>
  <c r="G1214" i="1" s="1"/>
  <c r="J1217" i="1" a="1"/>
  <c r="J1217" i="1" s="1"/>
  <c r="H1217" i="1" a="1"/>
  <c r="H1217" i="1" s="1"/>
  <c r="I1217" i="1" a="1"/>
  <c r="I1217" i="1" s="1"/>
  <c r="I1212" i="1" a="1"/>
  <c r="I1212" i="1" s="1"/>
  <c r="G1209" i="1" a="1"/>
  <c r="G1209" i="1" s="1"/>
  <c r="K1214" i="1" a="1"/>
  <c r="K1214" i="1" s="1"/>
  <c r="G1217" i="1" a="1"/>
  <c r="G1217" i="1"/>
  <c r="I1207" i="1" a="1"/>
  <c r="I1207" i="1"/>
  <c r="I1214" i="1" a="1"/>
  <c r="I1214" i="1"/>
  <c r="H1212" i="1" a="1"/>
  <c r="H1212" i="1"/>
  <c r="J1215" i="1" a="1"/>
  <c r="J1215" i="1"/>
  <c r="K1216" i="1" a="1"/>
  <c r="K1216" i="1" s="1"/>
  <c r="F1213" i="1" a="1"/>
  <c r="F1213" i="1" s="1"/>
  <c r="F1214" i="1" a="1"/>
  <c r="F1214" i="1" s="1"/>
  <c r="F1207" i="1" a="1"/>
  <c r="F1207" i="1" s="1"/>
  <c r="J1216" i="1" a="1"/>
  <c r="J1216" i="1" s="1"/>
  <c r="H1216" i="1" a="1"/>
  <c r="H1216" i="1" s="1"/>
  <c r="K1215" i="1" a="1"/>
  <c r="K1215" i="1" s="1"/>
  <c r="H1215" i="1" a="1"/>
  <c r="H1215" i="1"/>
  <c r="H1214" i="1" a="1"/>
  <c r="H1214" i="1"/>
  <c r="F1209" i="1" a="1"/>
  <c r="F1209" i="1"/>
  <c r="G1213" i="1" a="1"/>
  <c r="G1213" i="1"/>
  <c r="K1212" i="1" a="1"/>
  <c r="K1212" i="1"/>
  <c r="G1210" i="1" a="1"/>
  <c r="G1210" i="1" s="1"/>
  <c r="F1210" i="1" a="1"/>
  <c r="F1210" i="1" s="1"/>
  <c r="K1209" i="1" a="1"/>
  <c r="K1209" i="1" s="1"/>
  <c r="J1209" i="1" a="1"/>
  <c r="J1209" i="1" s="1"/>
  <c r="K1208" i="1" a="1"/>
  <c r="K1208" i="1" s="1"/>
  <c r="K1207" i="1" a="1"/>
  <c r="K1207" i="1" s="1"/>
  <c r="G1207" i="1" a="1"/>
  <c r="G1207" i="1" s="1"/>
  <c r="H1209" i="1" a="1"/>
  <c r="H1209" i="1"/>
  <c r="I1208" i="1" a="1"/>
  <c r="I1208" i="1"/>
  <c r="F1216" i="1" a="1"/>
  <c r="F1216" i="1"/>
  <c r="G1206" i="1" a="1"/>
  <c r="G1206" i="1"/>
  <c r="F1206" i="1" a="1"/>
  <c r="F1206" i="1"/>
  <c r="J1194" i="1" a="1"/>
  <c r="J1194" i="1" s="1"/>
  <c r="I1193" i="1" a="1"/>
  <c r="I1193" i="1" s="1"/>
  <c r="J1200" i="1" a="1"/>
  <c r="J1200" i="1" s="1"/>
  <c r="G1200" i="1" a="1"/>
  <c r="G1200" i="1" s="1"/>
  <c r="F1199" i="1" a="1"/>
  <c r="F1199" i="1" s="1"/>
  <c r="F1200" i="1" a="1"/>
  <c r="F1200" i="1" s="1"/>
  <c r="I1194" i="1" a="1"/>
  <c r="I1194" i="1" s="1"/>
  <c r="F1197" i="1" a="1"/>
  <c r="F1197" i="1"/>
  <c r="K1198" i="1" a="1"/>
  <c r="K1198" i="1"/>
  <c r="K1196" i="1" a="1"/>
  <c r="K1196" i="1"/>
  <c r="F1196" i="1" a="1"/>
  <c r="F1196" i="1"/>
  <c r="K1195" i="1" a="1"/>
  <c r="K1195" i="1"/>
  <c r="K1194" i="1" a="1"/>
  <c r="K1194" i="1" s="1"/>
  <c r="G1194" i="1" a="1"/>
  <c r="G1194" i="1" s="1"/>
  <c r="J1193" i="1" a="1"/>
  <c r="J1193" i="1" s="1"/>
  <c r="J1195" i="1" a="1"/>
  <c r="J1195" i="1" s="1"/>
  <c r="I1198" i="1" a="1"/>
  <c r="I1198" i="1" s="1"/>
  <c r="H1195" i="1" a="1"/>
  <c r="H1195" i="1" s="1"/>
  <c r="F1198" i="1" a="1"/>
  <c r="F1198" i="1" s="1"/>
  <c r="I1199" i="1" a="1"/>
  <c r="I1199" i="1"/>
  <c r="G1197" i="1" a="1"/>
  <c r="G1197" i="1"/>
  <c r="K1200" i="1" a="1"/>
  <c r="K1200" i="1"/>
  <c r="K1199" i="1" a="1"/>
  <c r="K1199" i="1"/>
  <c r="H1199" i="1" a="1"/>
  <c r="H1199" i="1"/>
  <c r="J1196" i="1" a="1"/>
  <c r="J1196" i="1" s="1"/>
  <c r="F1194" i="1" a="1"/>
  <c r="F1194" i="1" s="1"/>
  <c r="K1193" i="1" a="1"/>
  <c r="K1193" i="1" s="1"/>
  <c r="H1200" i="1" a="1"/>
  <c r="H1200" i="1" s="1"/>
  <c r="G1196" i="1" a="1"/>
  <c r="G1196" i="1" s="1"/>
  <c r="J1199" i="1" a="1"/>
  <c r="J1199" i="1" s="1"/>
  <c r="G1195" i="1" a="1"/>
  <c r="G1195" i="1" s="1"/>
  <c r="J1198" i="1" a="1"/>
  <c r="J1198" i="1"/>
  <c r="I1196" i="1" a="1"/>
  <c r="I1196" i="1"/>
  <c r="G1199" i="1" a="1"/>
  <c r="G1199" i="1"/>
  <c r="G1198" i="1" a="1"/>
  <c r="G1198" i="1"/>
  <c r="H1196" i="1" a="1"/>
  <c r="H1196" i="1"/>
  <c r="F1195" i="1" a="1"/>
  <c r="F1195" i="1" s="1"/>
  <c r="I1197" i="1" a="1"/>
  <c r="I1197" i="1" s="1"/>
  <c r="H1198" i="1" a="1"/>
  <c r="H1198" i="1" s="1"/>
  <c r="K1206" i="1" a="1"/>
  <c r="K1206" i="1" s="1"/>
  <c r="H1206" i="1" a="1"/>
  <c r="H1206" i="1" s="1"/>
  <c r="I1200" i="1" a="1"/>
  <c r="I1200" i="1" s="1"/>
  <c r="K1197" i="1" a="1"/>
  <c r="K1197" i="1" s="1"/>
  <c r="H1197" i="1" a="1"/>
  <c r="H1197" i="1"/>
  <c r="H1194" i="1" a="1"/>
  <c r="H1194" i="1"/>
  <c r="I1195" i="1" a="1"/>
  <c r="I1195" i="1"/>
  <c r="J1197" i="1" a="1"/>
  <c r="J1197" i="1"/>
  <c r="J1206" i="1" a="1"/>
  <c r="J1206" i="1"/>
  <c r="I1206" i="1" a="1"/>
  <c r="I1206" i="1" s="1"/>
  <c r="G1193" i="1" a="1"/>
  <c r="G1193" i="1" s="1"/>
  <c r="G1192" i="1" a="1"/>
  <c r="G1192" i="1" s="1"/>
  <c r="F1193" i="1" a="1"/>
  <c r="F1193" i="1" s="1"/>
  <c r="F1184" i="1" a="1"/>
  <c r="F1184" i="1" s="1"/>
  <c r="K1192" i="1" a="1"/>
  <c r="K1192" i="1" s="1"/>
  <c r="J1192" i="1" a="1"/>
  <c r="J1192" i="1" s="1"/>
  <c r="F1188" i="1" a="1"/>
  <c r="F1188" i="1"/>
  <c r="I1192" i="1" a="1"/>
  <c r="I1192" i="1"/>
  <c r="H1192" i="1" a="1"/>
  <c r="H1192" i="1"/>
  <c r="K1191" i="1" a="1"/>
  <c r="K1191" i="1"/>
  <c r="F1192" i="1" a="1"/>
  <c r="F1192" i="1"/>
  <c r="I1190" i="1" a="1"/>
  <c r="I1190" i="1" s="1"/>
  <c r="G1188" i="1" a="1"/>
  <c r="G1188" i="1" s="1"/>
  <c r="J1187" i="1" a="1"/>
  <c r="J1187" i="1" s="1"/>
  <c r="J1191" i="1" a="1"/>
  <c r="J1191" i="1" s="1"/>
  <c r="K1189" i="1" a="1"/>
  <c r="K1189" i="1" s="1"/>
  <c r="J1184" i="1" a="1"/>
  <c r="J1184" i="1" s="1"/>
  <c r="I1191" i="1" a="1"/>
  <c r="I1191" i="1" s="1"/>
  <c r="H1191" i="1" a="1"/>
  <c r="H1191" i="1"/>
  <c r="G1191" i="1" a="1"/>
  <c r="G1191" i="1"/>
  <c r="G1184" i="1" a="1"/>
  <c r="G1184" i="1"/>
  <c r="G1186" i="1" a="1"/>
  <c r="G1186" i="1"/>
  <c r="F1191" i="1" a="1"/>
  <c r="F1191" i="1"/>
  <c r="K1190" i="1" a="1"/>
  <c r="K1190" i="1" s="1"/>
  <c r="G1190" i="1" a="1"/>
  <c r="G1190" i="1" s="1"/>
  <c r="H1188" i="1" a="1"/>
  <c r="H1188" i="1" s="1"/>
  <c r="G1189" i="1" a="1"/>
  <c r="G1189" i="1" s="1"/>
  <c r="H1187" i="1" a="1"/>
  <c r="H1187" i="1" s="1"/>
  <c r="G1187" i="1" a="1"/>
  <c r="G1187" i="1" s="1"/>
  <c r="K1186" i="1" a="1"/>
  <c r="K1186" i="1" s="1"/>
  <c r="F1186" i="1" a="1"/>
  <c r="F1186" i="1"/>
  <c r="K1185" i="1" a="1"/>
  <c r="K1185" i="1"/>
  <c r="I1184" i="1" a="1"/>
  <c r="I1184" i="1"/>
  <c r="J1190" i="1" a="1"/>
  <c r="J1190" i="1"/>
  <c r="I1187" i="1" a="1"/>
  <c r="I1187" i="1"/>
  <c r="F1185" i="1" a="1"/>
  <c r="F1185" i="1" s="1"/>
  <c r="G1185" i="1" a="1"/>
  <c r="G1185" i="1" s="1"/>
  <c r="H1184" i="1" a="1"/>
  <c r="H1184" i="1" s="1"/>
  <c r="H1190" i="1" a="1"/>
  <c r="H1190" i="1" s="1"/>
  <c r="G1183" i="1" a="1"/>
  <c r="G1183" i="1" s="1"/>
  <c r="F1190" i="1" a="1"/>
  <c r="F1190" i="1" s="1"/>
  <c r="I1185" i="1" a="1"/>
  <c r="I1185" i="1" s="1"/>
  <c r="K1184" i="1" a="1"/>
  <c r="K1184" i="1"/>
  <c r="F1183" i="1" a="1"/>
  <c r="F1183" i="1"/>
  <c r="I1189" i="1" a="1"/>
  <c r="I1189" i="1"/>
  <c r="H1189" i="1" a="1"/>
  <c r="H1189" i="1"/>
  <c r="F1189" i="1" a="1"/>
  <c r="F1189" i="1"/>
  <c r="J1188" i="1" a="1"/>
  <c r="J1188" i="1" s="1"/>
  <c r="F1187" i="1" a="1"/>
  <c r="F1187" i="1" s="1"/>
  <c r="J1186" i="1" a="1"/>
  <c r="J1186" i="1" s="1"/>
  <c r="J1185" i="1" a="1"/>
  <c r="J1185" i="1" s="1"/>
  <c r="K1183" i="1" a="1"/>
  <c r="K1183" i="1" s="1"/>
  <c r="J1183" i="1" a="1"/>
  <c r="J1183" i="1" s="1"/>
  <c r="H1183" i="1" a="1"/>
  <c r="H1183" i="1" s="1"/>
  <c r="I1186" i="1" a="1"/>
  <c r="I1186" i="1"/>
  <c r="H1193" i="1" a="1"/>
  <c r="H1193" i="1"/>
  <c r="J1189" i="1" a="1"/>
  <c r="J1189" i="1"/>
  <c r="H1185" i="1" a="1"/>
  <c r="H1185" i="1"/>
  <c r="H1186" i="1" a="1"/>
  <c r="H1186" i="1"/>
  <c r="K1188" i="1" a="1"/>
  <c r="K1188" i="1" s="1"/>
  <c r="I1183" i="1" a="1"/>
  <c r="I1183" i="1" s="1"/>
  <c r="I1188" i="1" a="1"/>
  <c r="I1188" i="1" s="1"/>
  <c r="K1187" i="1" a="1"/>
  <c r="K1187" i="1" s="1"/>
  <c r="H1176" i="1" a="1"/>
  <c r="H1176" i="1" s="1"/>
  <c r="K1175" i="1" a="1"/>
  <c r="K1175" i="1" s="1"/>
  <c r="F1176" i="1" a="1"/>
  <c r="F1176" i="1" s="1"/>
  <c r="H1173" i="1" a="1"/>
  <c r="H1173" i="1"/>
  <c r="H1172" i="1" a="1"/>
  <c r="H1172" i="1"/>
  <c r="F1170" i="1" a="1"/>
  <c r="F1170" i="1"/>
  <c r="G1173" i="1" a="1"/>
  <c r="G1173" i="1"/>
  <c r="H1177" i="1" a="1"/>
  <c r="H1177" i="1"/>
  <c r="F1175" i="1" a="1"/>
  <c r="F1175" i="1" s="1"/>
  <c r="K1170" i="1" a="1"/>
  <c r="K1170" i="1" s="1"/>
  <c r="I1172" i="1" a="1"/>
  <c r="I1172" i="1" s="1"/>
  <c r="I1175" i="1" a="1"/>
  <c r="I1175" i="1" s="1"/>
  <c r="J1174" i="1" a="1"/>
  <c r="J1174" i="1" s="1"/>
  <c r="F1177" i="1" a="1"/>
  <c r="F1177" i="1" s="1"/>
  <c r="I1170" i="1" a="1"/>
  <c r="I1170" i="1" s="1"/>
  <c r="J1172" i="1" a="1"/>
  <c r="J1172" i="1"/>
  <c r="F1174" i="1" a="1"/>
  <c r="F1174" i="1"/>
  <c r="K1177" i="1" a="1"/>
  <c r="K1177" i="1"/>
  <c r="J1177" i="1" a="1"/>
  <c r="J1177" i="1"/>
  <c r="G1172" i="1" a="1"/>
  <c r="G1172" i="1"/>
  <c r="F1171" i="1" a="1"/>
  <c r="F1171" i="1" s="1"/>
  <c r="K1176" i="1" a="1"/>
  <c r="K1176" i="1" s="1"/>
  <c r="I1171" i="1" a="1"/>
  <c r="I1171" i="1" s="1"/>
  <c r="K1169" i="1" a="1"/>
  <c r="K1169" i="1" s="1"/>
  <c r="J1176" i="1" a="1"/>
  <c r="J1176" i="1" s="1"/>
  <c r="G1175" i="1" a="1"/>
  <c r="G1175" i="1" s="1"/>
  <c r="I1177" i="1" a="1"/>
  <c r="I1177" i="1" s="1"/>
  <c r="G1177" i="1" a="1"/>
  <c r="G1177" i="1"/>
  <c r="G1170" i="1" a="1"/>
  <c r="G1170" i="1"/>
  <c r="J1175" i="1" a="1"/>
  <c r="J1175" i="1"/>
  <c r="K1174" i="1" a="1"/>
  <c r="K1174" i="1"/>
  <c r="K1171" i="1" a="1"/>
  <c r="K1171" i="1"/>
  <c r="K1172" i="1" a="1"/>
  <c r="K1172" i="1" s="1"/>
  <c r="H1175" i="1" a="1"/>
  <c r="H1175" i="1" s="1"/>
  <c r="J1171" i="1" a="1"/>
  <c r="J1171" i="1" s="1"/>
  <c r="I1176" i="1" a="1"/>
  <c r="I1176" i="1" s="1"/>
  <c r="K1173" i="1" a="1"/>
  <c r="K1173" i="1" s="1"/>
  <c r="F1172" i="1" a="1"/>
  <c r="F1172" i="1" s="1"/>
  <c r="G1171" i="1" a="1"/>
  <c r="G1171" i="1" s="1"/>
  <c r="I1174" i="1" a="1"/>
  <c r="I1174" i="1"/>
  <c r="G1176" i="1" a="1"/>
  <c r="G1176" i="1"/>
  <c r="J1173" i="1" a="1"/>
  <c r="J1173" i="1"/>
  <c r="J1170" i="1" a="1"/>
  <c r="J1170" i="1"/>
  <c r="H1170" i="1" a="1"/>
  <c r="H1170" i="1"/>
  <c r="H1174" i="1" a="1"/>
  <c r="H1174" i="1" s="1"/>
  <c r="G1174" i="1" a="1"/>
  <c r="G1174" i="1" s="1"/>
  <c r="I1173" i="1" a="1"/>
  <c r="I1173" i="1" s="1"/>
  <c r="F1173" i="1" a="1"/>
  <c r="F1173" i="1" s="1"/>
  <c r="H1171" i="1" a="1"/>
  <c r="H1171" i="1" s="1"/>
  <c r="H1160" i="1" a="1"/>
  <c r="H1160" i="1" s="1"/>
  <c r="G1169" i="1" a="1"/>
  <c r="G1169" i="1" s="1"/>
  <c r="K1168" i="1" a="1"/>
  <c r="K1168" i="1"/>
  <c r="J1168" i="1" a="1"/>
  <c r="J1168" i="1"/>
  <c r="H1165" i="1" a="1"/>
  <c r="H1165" i="1"/>
  <c r="H1168" i="1" a="1"/>
  <c r="H1168" i="1"/>
  <c r="G1167" i="1" a="1"/>
  <c r="G1167" i="1"/>
  <c r="K1166" i="1" a="1"/>
  <c r="K1166" i="1" s="1"/>
  <c r="I1165" i="1" a="1"/>
  <c r="I1165" i="1" s="1"/>
  <c r="G1161" i="1" a="1"/>
  <c r="G1161" i="1" s="1"/>
  <c r="F1160" i="1" a="1"/>
  <c r="F1160" i="1" s="1"/>
  <c r="J1161" i="1" a="1"/>
  <c r="J1161" i="1" s="1"/>
  <c r="K1164" i="1" a="1"/>
  <c r="K1164" i="1" s="1"/>
  <c r="K1161" i="1" a="1"/>
  <c r="K1161" i="1" s="1"/>
  <c r="I1163" i="1" a="1"/>
  <c r="I1163" i="1"/>
  <c r="H1163" i="1" a="1"/>
  <c r="H1163" i="1"/>
  <c r="J1164" i="1" a="1"/>
  <c r="J1164" i="1"/>
  <c r="F1164" i="1" a="1"/>
  <c r="F1164" i="1"/>
  <c r="G1163" i="1" a="1"/>
  <c r="G1163" i="1"/>
  <c r="I1164" i="1" a="1"/>
  <c r="I1164" i="1" s="1"/>
  <c r="J1169" i="1" a="1"/>
  <c r="J1169" i="1" s="1"/>
  <c r="I1169" i="1" a="1"/>
  <c r="I1169" i="1" s="1"/>
  <c r="H1169" i="1" a="1"/>
  <c r="H1169" i="1" s="1"/>
  <c r="F1168" i="1" a="1"/>
  <c r="F1168" i="1" s="1"/>
  <c r="K1167" i="1" a="1"/>
  <c r="K1167" i="1" s="1"/>
  <c r="F1166" i="1" a="1"/>
  <c r="F1166" i="1" s="1"/>
  <c r="J1167" i="1" a="1"/>
  <c r="J1167" i="1"/>
  <c r="I1166" i="1" a="1"/>
  <c r="I1166" i="1"/>
  <c r="H1166" i="1" a="1"/>
  <c r="H1166" i="1"/>
  <c r="J1165" i="1" a="1"/>
  <c r="J1165" i="1"/>
  <c r="H1162" i="1" a="1"/>
  <c r="H1162" i="1"/>
  <c r="F1165" i="1" a="1"/>
  <c r="F1165" i="1" s="1"/>
  <c r="H1164" i="1" a="1"/>
  <c r="H1164" i="1" s="1"/>
  <c r="G1164" i="1" a="1"/>
  <c r="G1164" i="1" s="1"/>
  <c r="I1161" i="1" a="1"/>
  <c r="I1161" i="1" s="1"/>
  <c r="G1162" i="1" a="1"/>
  <c r="G1162" i="1" s="1"/>
  <c r="F1161" i="1" a="1"/>
  <c r="F1161" i="1" s="1"/>
  <c r="J1163" i="1" a="1"/>
  <c r="J1163" i="1" s="1"/>
  <c r="J1162" i="1" a="1"/>
  <c r="J1162" i="1"/>
  <c r="K1160" i="1" a="1"/>
  <c r="K1160" i="1"/>
  <c r="J1160" i="1" a="1"/>
  <c r="J1160" i="1"/>
  <c r="I1160" i="1" a="1"/>
  <c r="I1160" i="1"/>
  <c r="I1162" i="1" a="1"/>
  <c r="I1162" i="1"/>
  <c r="I1168" i="1" a="1"/>
  <c r="I1168" i="1" s="1"/>
  <c r="I1167" i="1" a="1"/>
  <c r="I1167" i="1" s="1"/>
  <c r="H1167" i="1" a="1"/>
  <c r="H1167" i="1" s="1"/>
  <c r="H1161" i="1" a="1"/>
  <c r="H1161" i="1" s="1"/>
  <c r="G1160" i="1" a="1"/>
  <c r="G1160" i="1" s="1"/>
  <c r="F1163" i="1" a="1"/>
  <c r="F1163" i="1" s="1"/>
  <c r="F1169" i="1" a="1"/>
  <c r="F1169" i="1" s="1"/>
  <c r="J1166" i="1" a="1"/>
  <c r="J1166" i="1"/>
  <c r="K1163" i="1" a="1"/>
  <c r="K1163" i="1"/>
  <c r="G1166" i="1" a="1"/>
  <c r="G1166" i="1"/>
  <c r="K1165" i="1" a="1"/>
  <c r="K1165" i="1"/>
  <c r="G1165" i="1" a="1"/>
  <c r="G1165" i="1"/>
  <c r="K1162" i="1" a="1"/>
  <c r="K1162" i="1" s="1"/>
  <c r="F1162" i="1" a="1"/>
  <c r="F1162" i="1" s="1"/>
  <c r="G1168" i="1" a="1"/>
  <c r="G1168" i="1" s="1"/>
  <c r="F1167" i="1" a="1"/>
  <c r="F1167" i="1" s="1"/>
  <c r="K1152" i="1" a="1"/>
  <c r="K1152" i="1" s="1"/>
  <c r="K1151" i="1" a="1"/>
  <c r="K1151" i="1" s="1"/>
  <c r="G1145" i="1" a="1"/>
  <c r="G1145" i="1" s="1"/>
  <c r="G1146" i="1" a="1"/>
  <c r="G1146" i="1"/>
  <c r="J1146" i="1" a="1"/>
  <c r="J1146" i="1"/>
  <c r="G1152" i="1" a="1"/>
  <c r="G1152" i="1"/>
  <c r="F1147" i="1" a="1"/>
  <c r="F1147" i="1"/>
  <c r="F1146" i="1" a="1"/>
  <c r="F1146" i="1"/>
  <c r="K1154" i="1" a="1"/>
  <c r="K1154" i="1" s="1"/>
  <c r="K1153" i="1" a="1"/>
  <c r="K1153" i="1" s="1"/>
  <c r="K1146" i="1" a="1"/>
  <c r="K1146" i="1" s="1"/>
  <c r="H1144" i="1" a="1"/>
  <c r="H1144" i="1" s="1"/>
  <c r="H1148" i="1" a="1"/>
  <c r="H1148" i="1" s="1"/>
  <c r="K1147" i="1" a="1"/>
  <c r="K1147" i="1" s="1"/>
  <c r="I1153" i="1" a="1"/>
  <c r="I1153" i="1" s="1"/>
  <c r="H1146" i="1" a="1"/>
  <c r="H1146" i="1"/>
  <c r="K1145" i="1" a="1"/>
  <c r="K1145" i="1"/>
  <c r="H1145" i="1" a="1"/>
  <c r="H1145" i="1"/>
  <c r="F1145" i="1" a="1"/>
  <c r="F1145" i="1"/>
  <c r="K1144" i="1" a="1"/>
  <c r="K1144" i="1"/>
  <c r="I1152" i="1" a="1"/>
  <c r="I1152" i="1" s="1"/>
  <c r="J1147" i="1" a="1"/>
  <c r="J1147" i="1" s="1"/>
  <c r="J1145" i="1" a="1"/>
  <c r="J1145" i="1" s="1"/>
  <c r="H1154" i="1" a="1"/>
  <c r="H1154" i="1" s="1"/>
  <c r="H1153" i="1" a="1"/>
  <c r="H1153" i="1" s="1"/>
  <c r="I1151" i="1" a="1"/>
  <c r="I1151" i="1" s="1"/>
  <c r="J1153" i="1" a="1"/>
  <c r="J1153" i="1" s="1"/>
  <c r="J1154" i="1" a="1"/>
  <c r="J1154" i="1"/>
  <c r="I1154" i="1" a="1"/>
  <c r="I1154" i="1"/>
  <c r="H1152" i="1" a="1"/>
  <c r="H1152" i="1"/>
  <c r="G1147" i="1" a="1"/>
  <c r="G1147" i="1"/>
  <c r="I1145" i="1" a="1"/>
  <c r="I1145" i="1"/>
  <c r="F1148" i="1" a="1"/>
  <c r="F1148" i="1" s="1"/>
  <c r="I1146" i="1" a="1"/>
  <c r="I1146" i="1" s="1"/>
  <c r="F1154" i="1" a="1"/>
  <c r="F1154" i="1" s="1"/>
  <c r="J1151" i="1" a="1"/>
  <c r="J1151" i="1" s="1"/>
  <c r="H1151" i="1" a="1"/>
  <c r="H1151" i="1" s="1"/>
  <c r="F1153" i="1" a="1"/>
  <c r="F1153" i="1" s="1"/>
  <c r="K1148" i="1" a="1"/>
  <c r="K1148" i="1" s="1"/>
  <c r="I1144" i="1" a="1"/>
  <c r="I1144" i="1"/>
  <c r="G1154" i="1" a="1"/>
  <c r="G1154" i="1"/>
  <c r="G1153" i="1" a="1"/>
  <c r="G1153" i="1"/>
  <c r="G1151" i="1" a="1"/>
  <c r="G1151" i="1"/>
  <c r="G1148" i="1" a="1"/>
  <c r="G1148" i="1"/>
  <c r="I1147" i="1" a="1"/>
  <c r="I1147" i="1" s="1"/>
  <c r="J1152" i="1" a="1"/>
  <c r="J1152" i="1" s="1"/>
  <c r="F1151" i="1" a="1"/>
  <c r="F1151" i="1" s="1"/>
  <c r="H1147" i="1" a="1"/>
  <c r="H1147" i="1" s="1"/>
  <c r="J1148" i="1" a="1"/>
  <c r="J1148" i="1"/>
  <c r="J1144" i="1" a="1"/>
  <c r="J1144" i="1" s="1"/>
  <c r="I1148" i="1" a="1"/>
  <c r="I1148" i="1" s="1"/>
  <c r="F1152" i="1" a="1"/>
  <c r="F1152" i="1"/>
  <c r="H1143" i="1" a="1"/>
  <c r="H1143" i="1"/>
  <c r="I1139" i="1" a="1"/>
  <c r="I1139" i="1"/>
  <c r="F1143" i="1" a="1"/>
  <c r="F1143" i="1"/>
  <c r="F1138" i="1" a="1"/>
  <c r="F1138" i="1"/>
  <c r="K1141" i="1" a="1"/>
  <c r="K1141" i="1" s="1"/>
  <c r="F1140" i="1" a="1"/>
  <c r="F1140" i="1" s="1"/>
  <c r="F1141" i="1" a="1"/>
  <c r="F1141" i="1" s="1"/>
  <c r="F1136" i="1" a="1"/>
  <c r="F1136" i="1" s="1"/>
  <c r="G1140" i="1" a="1"/>
  <c r="G1140" i="1" s="1"/>
  <c r="I1136" i="1" a="1"/>
  <c r="I1136" i="1"/>
  <c r="H1137" i="1" a="1"/>
  <c r="H1137" i="1" s="1"/>
  <c r="H1141" i="1" a="1"/>
  <c r="H1141" i="1"/>
  <c r="J1140" i="1" a="1"/>
  <c r="J1140" i="1"/>
  <c r="H1140" i="1" a="1"/>
  <c r="H1140" i="1"/>
  <c r="G1139" i="1" a="1"/>
  <c r="G1139" i="1"/>
  <c r="G1138" i="1" a="1"/>
  <c r="G1138" i="1"/>
  <c r="K1137" i="1" a="1"/>
  <c r="K1137" i="1" s="1"/>
  <c r="J1137" i="1" a="1"/>
  <c r="J1137" i="1" s="1"/>
  <c r="K1138" i="1" a="1"/>
  <c r="K1138" i="1" s="1"/>
  <c r="G1136" i="1" a="1"/>
  <c r="G1136" i="1" s="1"/>
  <c r="I1137" i="1" a="1"/>
  <c r="I1137" i="1" s="1"/>
  <c r="J1142" i="1" a="1"/>
  <c r="J1142" i="1" s="1"/>
  <c r="J1143" i="1" a="1"/>
  <c r="J1143" i="1" s="1"/>
  <c r="G1142" i="1" a="1"/>
  <c r="G1142" i="1"/>
  <c r="G1144" i="1" a="1"/>
  <c r="G1144" i="1"/>
  <c r="F1144" i="1" a="1"/>
  <c r="F1144" i="1"/>
  <c r="J1138" i="1" a="1"/>
  <c r="J1138" i="1"/>
  <c r="K1136" i="1" a="1"/>
  <c r="K1136" i="1"/>
  <c r="J1136" i="1" a="1"/>
  <c r="J1136" i="1" s="1"/>
  <c r="J1139" i="1" a="1"/>
  <c r="J1139" i="1" s="1"/>
  <c r="H1142" i="1" a="1"/>
  <c r="H1142" i="1" s="1"/>
  <c r="I1143" i="1" a="1"/>
  <c r="I1143" i="1" s="1"/>
  <c r="I1142" i="1" a="1"/>
  <c r="I1142" i="1"/>
  <c r="I1141" i="1" a="1"/>
  <c r="I1141" i="1"/>
  <c r="H1138" i="1" a="1"/>
  <c r="H1138" i="1" s="1"/>
  <c r="G1137" i="1" a="1"/>
  <c r="G1137" i="1"/>
  <c r="H1139" i="1" a="1"/>
  <c r="H1139" i="1" s="1"/>
  <c r="H1136" i="1" a="1"/>
  <c r="H1136" i="1"/>
  <c r="F1139" i="1" a="1"/>
  <c r="F1139" i="1" s="1"/>
  <c r="K1143" i="1" a="1"/>
  <c r="K1143" i="1" s="1"/>
  <c r="G1143" i="1" a="1"/>
  <c r="G1143" i="1" s="1"/>
  <c r="K1142" i="1" a="1"/>
  <c r="K1142" i="1" s="1"/>
  <c r="F1142" i="1" a="1"/>
  <c r="F1142" i="1"/>
  <c r="J1141" i="1" a="1"/>
  <c r="J1141" i="1" s="1"/>
  <c r="G1141" i="1" a="1"/>
  <c r="G1141" i="1"/>
  <c r="K1140" i="1" a="1"/>
  <c r="K1140" i="1" s="1"/>
  <c r="I1140" i="1" a="1"/>
  <c r="I1140" i="1" s="1"/>
  <c r="I1138" i="1" a="1"/>
  <c r="I1138" i="1"/>
  <c r="F1137" i="1" a="1"/>
  <c r="F1137" i="1" s="1"/>
  <c r="K1139" i="1" a="1"/>
  <c r="K1139" i="1" s="1"/>
  <c r="J1105" i="1"/>
  <c r="G1105" i="1"/>
  <c r="K1104" i="1"/>
  <c r="H1104" i="1"/>
  <c r="F1104" i="1"/>
  <c r="K1102" i="1"/>
  <c r="I1102" i="1"/>
  <c r="H1102" i="1"/>
  <c r="I1100" i="1"/>
  <c r="F1100" i="1"/>
  <c r="K1098" i="1"/>
  <c r="H1098" i="1"/>
  <c r="I1092" i="1"/>
  <c r="G1092" i="1"/>
  <c r="K1088" i="1"/>
  <c r="J1088" i="1"/>
  <c r="H1088" i="1"/>
  <c r="G1088" i="1"/>
  <c r="K1085" i="1"/>
  <c r="J1085" i="1"/>
  <c r="I1085" i="1"/>
  <c r="G1085" i="1"/>
  <c r="K1083" i="1"/>
  <c r="I1083" i="1"/>
  <c r="K1080" i="1"/>
  <c r="J1080" i="1"/>
  <c r="I1080" i="1"/>
  <c r="H1080" i="1"/>
  <c r="G1080" i="1"/>
  <c r="F1080" i="1"/>
  <c r="K1079" i="1"/>
  <c r="K1105" i="1" s="1"/>
  <c r="J1079" i="1"/>
  <c r="I1079" i="1"/>
  <c r="I1105" i="1" s="1"/>
  <c r="H1079" i="1"/>
  <c r="H1105" i="1" s="1"/>
  <c r="G1079" i="1"/>
  <c r="F1079" i="1"/>
  <c r="F1105" i="1" s="1"/>
  <c r="K1078" i="1"/>
  <c r="J1078" i="1"/>
  <c r="J1104" i="1" s="1"/>
  <c r="I1078" i="1"/>
  <c r="I1104" i="1" s="1"/>
  <c r="H1078" i="1"/>
  <c r="G1078" i="1"/>
  <c r="G1104" i="1" s="1"/>
  <c r="F1078" i="1"/>
  <c r="K1076" i="1"/>
  <c r="J1076" i="1"/>
  <c r="J1102" i="1" s="1"/>
  <c r="I1076" i="1"/>
  <c r="H1076" i="1"/>
  <c r="G1076" i="1"/>
  <c r="G1102" i="1" s="1"/>
  <c r="F1076" i="1"/>
  <c r="F1102" i="1" s="1"/>
  <c r="K1074" i="1"/>
  <c r="K1100" i="1" s="1"/>
  <c r="J1074" i="1"/>
  <c r="J1100" i="1" s="1"/>
  <c r="I1074" i="1"/>
  <c r="H1074" i="1"/>
  <c r="H1100" i="1" s="1"/>
  <c r="G1074" i="1"/>
  <c r="G1100" i="1" s="1"/>
  <c r="F1074" i="1"/>
  <c r="K1072" i="1"/>
  <c r="J1072" i="1"/>
  <c r="J1098" i="1" s="1"/>
  <c r="I1072" i="1"/>
  <c r="I1098" i="1" s="1"/>
  <c r="H1072" i="1"/>
  <c r="G1072" i="1"/>
  <c r="G1098" i="1" s="1"/>
  <c r="F1072" i="1"/>
  <c r="F1098" i="1" s="1"/>
  <c r="K1066" i="1"/>
  <c r="K1092" i="1" s="1"/>
  <c r="J1066" i="1"/>
  <c r="J1092" i="1" s="1"/>
  <c r="I1066" i="1"/>
  <c r="H1066" i="1"/>
  <c r="H1092" i="1" s="1"/>
  <c r="G1066" i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I1062" i="1"/>
  <c r="I1088" i="1" s="1"/>
  <c r="H1062" i="1"/>
  <c r="G1062" i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J1059" i="1"/>
  <c r="I1059" i="1"/>
  <c r="H1059" i="1"/>
  <c r="H1085" i="1" s="1"/>
  <c r="G1059" i="1"/>
  <c r="F1059" i="1"/>
  <c r="F1085" i="1" s="1"/>
  <c r="K1057" i="1"/>
  <c r="J1057" i="1"/>
  <c r="J1083" i="1" s="1"/>
  <c r="I1057" i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I902" i="1"/>
  <c r="H902" i="1"/>
  <c r="G902" i="1"/>
  <c r="F902" i="1"/>
  <c r="F899" i="1" s="1"/>
  <c r="J899" i="1"/>
  <c r="I899" i="1"/>
  <c r="H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J1897" i="1" a="1"/>
  <c r="J1897" i="1" s="1"/>
  <c r="F1897" i="1" a="1"/>
  <c r="F1897" i="1"/>
  <c r="K1895" i="1" a="1"/>
  <c r="K1895" i="1" s="1"/>
  <c r="K1897" i="1" a="1"/>
  <c r="K1897" i="1" s="1"/>
  <c r="H1897" i="1" a="1"/>
  <c r="H1897" i="1" s="1"/>
  <c r="J1895" i="1" a="1"/>
  <c r="J1895" i="1" s="1"/>
  <c r="H1895" i="1" a="1"/>
  <c r="H1895" i="1" s="1"/>
  <c r="I1897" i="1" a="1"/>
  <c r="I1897" i="1" s="1"/>
  <c r="G1897" i="1" a="1"/>
  <c r="G1897" i="1" s="1"/>
  <c r="I1895" i="1" a="1"/>
  <c r="I1895" i="1" s="1"/>
  <c r="I1889" i="1" a="1"/>
  <c r="I1889" i="1" s="1"/>
  <c r="J1887" i="1" a="1"/>
  <c r="J1887" i="1"/>
  <c r="H1889" i="1" a="1"/>
  <c r="H1889" i="1" s="1"/>
  <c r="F1888" i="1" a="1"/>
  <c r="F1888" i="1"/>
  <c r="G1889" i="1" a="1"/>
  <c r="G1889" i="1" s="1"/>
  <c r="I1888" i="1" a="1"/>
  <c r="I1888" i="1" s="1"/>
  <c r="K1888" i="1" a="1"/>
  <c r="K1888" i="1" s="1"/>
  <c r="J1888" i="1" a="1"/>
  <c r="J1888" i="1" s="1"/>
  <c r="G1888" i="1" a="1"/>
  <c r="G1888" i="1" s="1"/>
  <c r="K1883" i="1" a="1"/>
  <c r="K1883" i="1" s="1"/>
  <c r="J1883" i="1" a="1"/>
  <c r="J1883" i="1" s="1"/>
  <c r="F1887" i="1" a="1"/>
  <c r="F1887" i="1"/>
  <c r="J1885" i="1" a="1"/>
  <c r="J1885" i="1" s="1"/>
  <c r="I1883" i="1" a="1"/>
  <c r="I1883" i="1" s="1"/>
  <c r="H1885" i="1" a="1"/>
  <c r="H1885" i="1"/>
  <c r="I1885" i="1" a="1"/>
  <c r="I1885" i="1" s="1"/>
  <c r="F1885" i="1" a="1"/>
  <c r="F1885" i="1" s="1"/>
  <c r="K1889" i="1" a="1"/>
  <c r="K1889" i="1" s="1"/>
  <c r="H1888" i="1" a="1"/>
  <c r="H1888" i="1" s="1"/>
  <c r="H1887" i="1" a="1"/>
  <c r="H1887" i="1"/>
  <c r="H1883" i="1" a="1"/>
  <c r="H1883" i="1" s="1"/>
  <c r="G1895" i="1" a="1"/>
  <c r="G1895" i="1" s="1"/>
  <c r="K1891" i="1" a="1"/>
  <c r="K1891" i="1" s="1"/>
  <c r="F1895" i="1" a="1"/>
  <c r="F1895" i="1"/>
  <c r="F1889" i="1" a="1"/>
  <c r="F1889" i="1"/>
  <c r="F1891" i="1" a="1"/>
  <c r="F1891" i="1" s="1"/>
  <c r="H1893" i="1" a="1"/>
  <c r="H1893" i="1" s="1"/>
  <c r="J1891" i="1" a="1"/>
  <c r="J1891" i="1"/>
  <c r="G1891" i="1" a="1"/>
  <c r="G1891" i="1" s="1"/>
  <c r="J1889" i="1" a="1"/>
  <c r="J1889" i="1" s="1"/>
  <c r="I1887" i="1" a="1"/>
  <c r="I1887" i="1" s="1"/>
  <c r="F1883" i="1" a="1"/>
  <c r="F1883" i="1" s="1"/>
  <c r="K1885" i="1" a="1"/>
  <c r="K1885" i="1"/>
  <c r="K1882" i="1" a="1"/>
  <c r="K1882" i="1" s="1"/>
  <c r="J1893" i="1" a="1"/>
  <c r="J1893" i="1" s="1"/>
  <c r="K1893" i="1" a="1"/>
  <c r="K1893" i="1" s="1"/>
  <c r="I1893" i="1" a="1"/>
  <c r="I1893" i="1"/>
  <c r="G1893" i="1" a="1"/>
  <c r="G1893" i="1"/>
  <c r="F1893" i="1" a="1"/>
  <c r="F1893" i="1" s="1"/>
  <c r="G1887" i="1" a="1"/>
  <c r="G1887" i="1" s="1"/>
  <c r="G1885" i="1" a="1"/>
  <c r="G1885" i="1" s="1"/>
  <c r="G1883" i="1" a="1"/>
  <c r="G1883" i="1" s="1"/>
  <c r="I1891" i="1" a="1"/>
  <c r="I1891" i="1" s="1"/>
  <c r="H1891" i="1" a="1"/>
  <c r="H1891" i="1" s="1"/>
  <c r="K1887" i="1" a="1"/>
  <c r="K1887" i="1"/>
  <c r="K1871" i="1" a="1"/>
  <c r="K1871" i="1"/>
  <c r="J1882" i="1" a="1"/>
  <c r="J1882" i="1" s="1"/>
  <c r="I1882" i="1" a="1"/>
  <c r="I1882" i="1"/>
  <c r="F1882" i="1" a="1"/>
  <c r="F1882" i="1" s="1"/>
  <c r="J1877" i="1" a="1"/>
  <c r="J1877" i="1"/>
  <c r="G1871" i="1" a="1"/>
  <c r="G1871" i="1"/>
  <c r="K1873" i="1" a="1"/>
  <c r="K1873" i="1" s="1"/>
  <c r="H1871" i="1" a="1"/>
  <c r="H1871" i="1" s="1"/>
  <c r="K1865" i="1" a="1"/>
  <c r="K1865" i="1" s="1"/>
  <c r="H1875" i="1" a="1"/>
  <c r="H1875" i="1" s="1"/>
  <c r="G1875" i="1" a="1"/>
  <c r="G1875" i="1" s="1"/>
  <c r="F1866" i="1" a="1"/>
  <c r="F1866" i="1" s="1"/>
  <c r="I1873" i="1" a="1"/>
  <c r="I1873" i="1"/>
  <c r="H1882" i="1" a="1"/>
  <c r="H1882" i="1" s="1"/>
  <c r="G1882" i="1" a="1"/>
  <c r="G1882" i="1" s="1"/>
  <c r="K1877" i="1" a="1"/>
  <c r="K1877" i="1"/>
  <c r="H1873" i="1" a="1"/>
  <c r="H1873" i="1" s="1"/>
  <c r="J1866" i="1" a="1"/>
  <c r="J1866" i="1"/>
  <c r="I1869" i="1" a="1"/>
  <c r="I1869" i="1"/>
  <c r="H1879" i="1" a="1"/>
  <c r="H1879" i="1" s="1"/>
  <c r="K1867" i="1" a="1"/>
  <c r="K1867" i="1"/>
  <c r="J1873" i="1" a="1"/>
  <c r="J1873" i="1" s="1"/>
  <c r="G1873" i="1" a="1"/>
  <c r="G1873" i="1" s="1"/>
  <c r="I1867" i="1" a="1"/>
  <c r="I1867" i="1" s="1"/>
  <c r="F1873" i="1" a="1"/>
  <c r="F1873" i="1" s="1"/>
  <c r="J1867" i="1" a="1"/>
  <c r="J1867" i="1" s="1"/>
  <c r="G1869" i="1" a="1"/>
  <c r="G1869" i="1" s="1"/>
  <c r="H1866" i="1" a="1"/>
  <c r="H1866" i="1" s="1"/>
  <c r="J1879" i="1" a="1"/>
  <c r="J1879" i="1"/>
  <c r="I1879" i="1" a="1"/>
  <c r="I1879" i="1" s="1"/>
  <c r="G1879" i="1" a="1"/>
  <c r="G1879" i="1"/>
  <c r="F1867" i="1" a="1"/>
  <c r="F1867" i="1" s="1"/>
  <c r="H1877" i="1" a="1"/>
  <c r="H1877" i="1"/>
  <c r="F1871" i="1" a="1"/>
  <c r="F1871" i="1"/>
  <c r="H1867" i="1" a="1"/>
  <c r="H1867" i="1" s="1"/>
  <c r="F1879" i="1" a="1"/>
  <c r="F1879" i="1" s="1"/>
  <c r="K1866" i="1" a="1"/>
  <c r="K1866" i="1" s="1"/>
  <c r="K1869" i="1" a="1"/>
  <c r="K1869" i="1" s="1"/>
  <c r="I1877" i="1" a="1"/>
  <c r="I1877" i="1"/>
  <c r="H1869" i="1" a="1"/>
  <c r="H1869" i="1" s="1"/>
  <c r="F1875" i="1" a="1"/>
  <c r="F1875" i="1" s="1"/>
  <c r="G1877" i="1" a="1"/>
  <c r="G1877" i="1"/>
  <c r="I1875" i="1" a="1"/>
  <c r="I1875" i="1"/>
  <c r="F1877" i="1" a="1"/>
  <c r="F1877" i="1" s="1"/>
  <c r="J1871" i="1" a="1"/>
  <c r="J1871" i="1" s="1"/>
  <c r="I1871" i="1" a="1"/>
  <c r="I1871" i="1"/>
  <c r="G1867" i="1" a="1"/>
  <c r="G1867" i="1"/>
  <c r="K1875" i="1" a="1"/>
  <c r="K1875" i="1" s="1"/>
  <c r="J1875" i="1" a="1"/>
  <c r="J1875" i="1" s="1"/>
  <c r="I1866" i="1" a="1"/>
  <c r="I1866" i="1" s="1"/>
  <c r="G1866" i="1" a="1"/>
  <c r="G1866" i="1"/>
  <c r="J1869" i="1" a="1"/>
  <c r="J1869" i="1"/>
  <c r="F1869" i="1" a="1"/>
  <c r="F1869" i="1" s="1"/>
  <c r="K1879" i="1" a="1"/>
  <c r="K1879" i="1" s="1"/>
  <c r="K1854" i="1" a="1"/>
  <c r="K1854" i="1"/>
  <c r="H1865" i="1" a="1"/>
  <c r="H1865" i="1" s="1"/>
  <c r="G1865" i="1" a="1"/>
  <c r="G1865" i="1" s="1"/>
  <c r="F1865" i="1" a="1"/>
  <c r="F1865" i="1" s="1"/>
  <c r="F1863" i="1" a="1"/>
  <c r="F1863" i="1"/>
  <c r="G1862" i="1" a="1"/>
  <c r="G1862" i="1"/>
  <c r="J1860" i="1" a="1"/>
  <c r="J1860" i="1" s="1"/>
  <c r="H1860" i="1" a="1"/>
  <c r="H1860" i="1" s="1"/>
  <c r="J1859" i="1" a="1"/>
  <c r="J1859" i="1"/>
  <c r="H1859" i="1" a="1"/>
  <c r="H1859" i="1"/>
  <c r="G1859" i="1" a="1"/>
  <c r="G1859" i="1"/>
  <c r="K1856" i="1" a="1"/>
  <c r="K1856" i="1" s="1"/>
  <c r="J1852" i="1" a="1"/>
  <c r="J1852" i="1" s="1"/>
  <c r="K1863" i="1" a="1"/>
  <c r="K1863" i="1" s="1"/>
  <c r="H1854" i="1" a="1"/>
  <c r="H1854" i="1" s="1"/>
  <c r="I1862" i="1" a="1"/>
  <c r="I1862" i="1" s="1"/>
  <c r="G1860" i="1" a="1"/>
  <c r="G1860" i="1" s="1"/>
  <c r="K1860" i="1" a="1"/>
  <c r="K1860" i="1"/>
  <c r="J1863" i="1" a="1"/>
  <c r="J1863" i="1"/>
  <c r="I1863" i="1" a="1"/>
  <c r="I1863" i="1" s="1"/>
  <c r="I1860" i="1" a="1"/>
  <c r="I1860" i="1"/>
  <c r="F1860" i="1" a="1"/>
  <c r="F1860" i="1"/>
  <c r="J1856" i="1" a="1"/>
  <c r="J1856" i="1"/>
  <c r="G1863" i="1" a="1"/>
  <c r="G1863" i="1"/>
  <c r="K1862" i="1" a="1"/>
  <c r="K1862" i="1" s="1"/>
  <c r="H1862" i="1" a="1"/>
  <c r="H1862" i="1" s="1"/>
  <c r="K1859" i="1" a="1"/>
  <c r="K1859" i="1" s="1"/>
  <c r="K1852" i="1" a="1"/>
  <c r="K1852" i="1" s="1"/>
  <c r="G1854" i="1" a="1"/>
  <c r="G1854" i="1" s="1"/>
  <c r="I1859" i="1" a="1"/>
  <c r="I1859" i="1" s="1"/>
  <c r="I1856" i="1" a="1"/>
  <c r="I1856" i="1"/>
  <c r="J1854" i="1" a="1"/>
  <c r="J1854" i="1" s="1"/>
  <c r="F1859" i="1" a="1"/>
  <c r="F1859" i="1" s="1"/>
  <c r="H1856" i="1" a="1"/>
  <c r="H1856" i="1"/>
  <c r="F1856" i="1" a="1"/>
  <c r="F1856" i="1"/>
  <c r="J1865" i="1" a="1"/>
  <c r="J1865" i="1"/>
  <c r="I1854" i="1" a="1"/>
  <c r="I1854" i="1"/>
  <c r="I1865" i="1" a="1"/>
  <c r="I1865" i="1" s="1"/>
  <c r="H1863" i="1" a="1"/>
  <c r="H1863" i="1"/>
  <c r="J1862" i="1" a="1"/>
  <c r="J1862" i="1" s="1"/>
  <c r="F1862" i="1" a="1"/>
  <c r="F1862" i="1" s="1"/>
  <c r="G1856" i="1" a="1"/>
  <c r="G1856" i="1" s="1"/>
  <c r="F1854" i="1" a="1"/>
  <c r="F1854" i="1" s="1"/>
  <c r="K1848" i="1" a="1"/>
  <c r="K1848" i="1" s="1"/>
  <c r="H1846" i="1" a="1"/>
  <c r="H1846" i="1" s="1"/>
  <c r="K1845" i="1" a="1"/>
  <c r="K1845" i="1" s="1"/>
  <c r="K1846" i="1" a="1"/>
  <c r="K1846" i="1"/>
  <c r="J1846" i="1" a="1"/>
  <c r="J1846" i="1"/>
  <c r="G1845" i="1" a="1"/>
  <c r="G1845" i="1"/>
  <c r="I1850" i="1" a="1"/>
  <c r="I1850" i="1" s="1"/>
  <c r="H1850" i="1" a="1"/>
  <c r="H1850" i="1"/>
  <c r="F1846" i="1" a="1"/>
  <c r="F1846" i="1"/>
  <c r="K1843" i="1" a="1"/>
  <c r="K1843" i="1" s="1"/>
  <c r="K1850" i="1" a="1"/>
  <c r="K1850" i="1" s="1"/>
  <c r="J1850" i="1" a="1"/>
  <c r="J1850" i="1" s="1"/>
  <c r="F1850" i="1" a="1"/>
  <c r="F1850" i="1" s="1"/>
  <c r="H1848" i="1" a="1"/>
  <c r="H1848" i="1"/>
  <c r="I1848" i="1" a="1"/>
  <c r="I1848" i="1" s="1"/>
  <c r="F1845" i="1" a="1"/>
  <c r="F1845" i="1" s="1"/>
  <c r="F1843" i="1" a="1"/>
  <c r="F1843" i="1"/>
  <c r="I1846" i="1" a="1"/>
  <c r="I1846" i="1" s="1"/>
  <c r="J1845" i="1" a="1"/>
  <c r="J1845" i="1" s="1"/>
  <c r="H1845" i="1" a="1"/>
  <c r="H1845" i="1" s="1"/>
  <c r="H1843" i="1" a="1"/>
  <c r="H1843" i="1"/>
  <c r="J1848" i="1" a="1"/>
  <c r="J1848" i="1"/>
  <c r="G1846" i="1" a="1"/>
  <c r="G1846" i="1" s="1"/>
  <c r="J1843" i="1" a="1"/>
  <c r="J1843" i="1" s="1"/>
  <c r="I1843" i="1" a="1"/>
  <c r="I1843" i="1" s="1"/>
  <c r="I1852" i="1" a="1"/>
  <c r="I1852" i="1"/>
  <c r="H1852" i="1" a="1"/>
  <c r="H1852" i="1"/>
  <c r="I1845" i="1" a="1"/>
  <c r="I1845" i="1" s="1"/>
  <c r="G1852" i="1" a="1"/>
  <c r="G1852" i="1" s="1"/>
  <c r="G1850" i="1" a="1"/>
  <c r="G1850" i="1"/>
  <c r="G1843" i="1" a="1"/>
  <c r="G1843" i="1" s="1"/>
  <c r="F1848" i="1" a="1"/>
  <c r="F1848" i="1" s="1"/>
  <c r="G1848" i="1" a="1"/>
  <c r="G1848" i="1" s="1"/>
  <c r="F1852" i="1" a="1"/>
  <c r="F1852" i="1"/>
  <c r="G1841" i="1" a="1"/>
  <c r="G1841" i="1"/>
  <c r="F1835" i="1" a="1"/>
  <c r="F1835" i="1" s="1"/>
  <c r="G1833" i="1" a="1"/>
  <c r="G1833" i="1" s="1"/>
  <c r="K1841" i="1" a="1"/>
  <c r="K1841" i="1"/>
  <c r="I1841" i="1" a="1"/>
  <c r="I1841" i="1"/>
  <c r="H1841" i="1" a="1"/>
  <c r="H1841" i="1"/>
  <c r="K1840" i="1" a="1"/>
  <c r="K1840" i="1" s="1"/>
  <c r="J1840" i="1" a="1"/>
  <c r="J1840" i="1" s="1"/>
  <c r="H1840" i="1" a="1"/>
  <c r="H1840" i="1" s="1"/>
  <c r="G1835" i="1" a="1"/>
  <c r="G1835" i="1" s="1"/>
  <c r="H1831" i="1" a="1"/>
  <c r="H1831" i="1" s="1"/>
  <c r="K1837" i="1" a="1"/>
  <c r="K1837" i="1" s="1"/>
  <c r="I1837" i="1" a="1"/>
  <c r="I1837" i="1"/>
  <c r="H1837" i="1" a="1"/>
  <c r="H1837" i="1" s="1"/>
  <c r="F1837" i="1" a="1"/>
  <c r="F1837" i="1" s="1"/>
  <c r="K1835" i="1" a="1"/>
  <c r="K1835" i="1"/>
  <c r="H1833" i="1" a="1"/>
  <c r="H1833" i="1"/>
  <c r="I1835" i="1" a="1"/>
  <c r="I1835" i="1"/>
  <c r="I1833" i="1" a="1"/>
  <c r="I1833" i="1"/>
  <c r="J1831" i="1" a="1"/>
  <c r="J1831" i="1" s="1"/>
  <c r="J1835" i="1" a="1"/>
  <c r="J1835" i="1" s="1"/>
  <c r="K1833" i="1" a="1"/>
  <c r="K1833" i="1" s="1"/>
  <c r="K1831" i="1" a="1"/>
  <c r="K1831" i="1" s="1"/>
  <c r="G1840" i="1" a="1"/>
  <c r="G1840" i="1" s="1"/>
  <c r="J1841" i="1" a="1"/>
  <c r="J1841" i="1" s="1"/>
  <c r="G1831" i="1" a="1"/>
  <c r="G1831" i="1"/>
  <c r="F1840" i="1" a="1"/>
  <c r="F1840" i="1" s="1"/>
  <c r="F1841" i="1" a="1"/>
  <c r="F1841" i="1" s="1"/>
  <c r="I1831" i="1" a="1"/>
  <c r="I1831" i="1"/>
  <c r="F1833" i="1" a="1"/>
  <c r="F1833" i="1" s="1"/>
  <c r="J1833" i="1" a="1"/>
  <c r="J1833" i="1"/>
  <c r="I1840" i="1" a="1"/>
  <c r="I1840" i="1"/>
  <c r="J1837" i="1" a="1"/>
  <c r="J1837" i="1" s="1"/>
  <c r="G1837" i="1" a="1"/>
  <c r="G1837" i="1"/>
  <c r="H1835" i="1" a="1"/>
  <c r="H1835" i="1" s="1"/>
  <c r="F1831" i="1" a="1"/>
  <c r="F1831" i="1" s="1"/>
  <c r="K1829" i="1" a="1"/>
  <c r="K1829" i="1" s="1"/>
  <c r="J1829" i="1" a="1"/>
  <c r="J1829" i="1" s="1"/>
  <c r="K1824" i="1" a="1"/>
  <c r="K1824" i="1" s="1"/>
  <c r="I1822" i="1" a="1"/>
  <c r="I1822" i="1" s="1"/>
  <c r="H1829" i="1" a="1"/>
  <c r="H1829" i="1" s="1"/>
  <c r="I1829" i="1" a="1"/>
  <c r="I1829" i="1"/>
  <c r="G1829" i="1" a="1"/>
  <c r="G1829" i="1" s="1"/>
  <c r="F1829" i="1" a="1"/>
  <c r="F1829" i="1"/>
  <c r="G1827" i="1" a="1"/>
  <c r="G1827" i="1" s="1"/>
  <c r="J1827" i="1" a="1"/>
  <c r="J1827" i="1"/>
  <c r="G1822" i="1" a="1"/>
  <c r="G1822" i="1"/>
  <c r="K1827" i="1" a="1"/>
  <c r="K1827" i="1" s="1"/>
  <c r="I1827" i="1" a="1"/>
  <c r="I1827" i="1" s="1"/>
  <c r="H1827" i="1" a="1"/>
  <c r="H1827" i="1" s="1"/>
  <c r="F1827" i="1" a="1"/>
  <c r="F1827" i="1" s="1"/>
  <c r="K1826" i="1" a="1"/>
  <c r="K1826" i="1"/>
  <c r="J1826" i="1" a="1"/>
  <c r="J1826" i="1" s="1"/>
  <c r="I1826" i="1" a="1"/>
  <c r="I1826" i="1" s="1"/>
  <c r="H1826" i="1" a="1"/>
  <c r="H1826" i="1"/>
  <c r="G1826" i="1" a="1"/>
  <c r="G1826" i="1" s="1"/>
  <c r="I1824" i="1" a="1"/>
  <c r="I1824" i="1" s="1"/>
  <c r="G1824" i="1" a="1"/>
  <c r="G1824" i="1" s="1"/>
  <c r="H1824" i="1" a="1"/>
  <c r="H1824" i="1"/>
  <c r="F1824" i="1" a="1"/>
  <c r="F1824" i="1"/>
  <c r="H1821" i="1" a="1"/>
  <c r="H1821" i="1" s="1"/>
  <c r="F1822" i="1" a="1"/>
  <c r="F1822" i="1" s="1"/>
  <c r="K1822" i="1" a="1"/>
  <c r="K1822" i="1" s="1"/>
  <c r="J1821" i="1" a="1"/>
  <c r="J1821" i="1"/>
  <c r="I1821" i="1" a="1"/>
  <c r="I1821" i="1"/>
  <c r="F1826" i="1" a="1"/>
  <c r="F1826" i="1" s="1"/>
  <c r="J1824" i="1" a="1"/>
  <c r="J1824" i="1" s="1"/>
  <c r="H1822" i="1" a="1"/>
  <c r="H1822" i="1"/>
  <c r="K1821" i="1" a="1"/>
  <c r="K1821" i="1" s="1"/>
  <c r="G1821" i="1" a="1"/>
  <c r="G1821" i="1" s="1"/>
  <c r="J1822" i="1" a="1"/>
  <c r="J1822" i="1" s="1"/>
  <c r="F1821" i="1" a="1"/>
  <c r="F1821" i="1"/>
  <c r="F1022" i="1" a="1"/>
  <c r="F1022" i="1"/>
  <c r="G1037" i="1" a="1"/>
  <c r="G1037" i="1"/>
  <c r="G1030" i="1" a="1"/>
  <c r="G1030" i="1" s="1"/>
  <c r="I1027" i="1" a="1"/>
  <c r="I1027" i="1" s="1"/>
  <c r="H1022" i="1" a="1"/>
  <c r="H1022" i="1" s="1"/>
  <c r="K1027" i="1" a="1"/>
  <c r="K1027" i="1" s="1"/>
  <c r="K1039" i="1" a="1"/>
  <c r="K1039" i="1" s="1"/>
  <c r="J1039" i="1" a="1"/>
  <c r="J1039" i="1"/>
  <c r="J1027" i="1" a="1"/>
  <c r="J1027" i="1" s="1"/>
  <c r="F1027" i="1" a="1"/>
  <c r="F1027" i="1" s="1"/>
  <c r="G1025" i="1" a="1"/>
  <c r="G1025" i="1"/>
  <c r="I1025" i="1" a="1"/>
  <c r="I1025" i="1" s="1"/>
  <c r="F1030" i="1" a="1"/>
  <c r="F1030" i="1"/>
  <c r="J1030" i="1" a="1"/>
  <c r="J1030" i="1"/>
  <c r="G1039" i="1" a="1"/>
  <c r="G1039" i="1" s="1"/>
  <c r="F1039" i="1" a="1"/>
  <c r="F1039" i="1" s="1"/>
  <c r="K1037" i="1" a="1"/>
  <c r="K1037" i="1" s="1"/>
  <c r="I1037" i="1" a="1"/>
  <c r="I1037" i="1" s="1"/>
  <c r="F1037" i="1" a="1"/>
  <c r="F1037" i="1" s="1"/>
  <c r="K1022" i="1" a="1"/>
  <c r="K1022" i="1" s="1"/>
  <c r="G1027" i="1" a="1"/>
  <c r="G1027" i="1" s="1"/>
  <c r="K1025" i="1" a="1"/>
  <c r="K1025" i="1"/>
  <c r="J1022" i="1" a="1"/>
  <c r="J1022" i="1" s="1"/>
  <c r="J1025" i="1" a="1"/>
  <c r="J1025" i="1"/>
  <c r="J1037" i="1" a="1"/>
  <c r="J1037" i="1" s="1"/>
  <c r="I1039" i="1" a="1"/>
  <c r="I1039" i="1"/>
  <c r="H1037" i="1" a="1"/>
  <c r="H1037" i="1" s="1"/>
  <c r="I1030" i="1" a="1"/>
  <c r="I1030" i="1"/>
  <c r="H1039" i="1" a="1"/>
  <c r="H1039" i="1" s="1"/>
  <c r="K1030" i="1" a="1"/>
  <c r="K1030" i="1" s="1"/>
  <c r="H1030" i="1" a="1"/>
  <c r="H1030" i="1" s="1"/>
  <c r="H1025" i="1" a="1"/>
  <c r="H1025" i="1" s="1"/>
  <c r="I1022" i="1" a="1"/>
  <c r="I1022" i="1" s="1"/>
  <c r="H1027" i="1" a="1"/>
  <c r="H1027" i="1"/>
  <c r="G1022" i="1" a="1"/>
  <c r="G1022" i="1"/>
  <c r="F1025" i="1" a="1"/>
  <c r="F1025" i="1" s="1"/>
  <c r="K983" i="1" a="1"/>
  <c r="K983" i="1"/>
  <c r="G989" i="1" a="1"/>
  <c r="G989" i="1" s="1"/>
  <c r="K1006" i="1" a="1"/>
  <c r="K1006" i="1" s="1"/>
  <c r="K1052" i="1" s="1" a="1"/>
  <c r="K1052" i="1" s="1"/>
  <c r="H1006" i="1" a="1"/>
  <c r="H1006" i="1" s="1"/>
  <c r="H1052" i="1" s="1" a="1"/>
  <c r="H1052" i="1" s="1"/>
  <c r="F989" i="1" a="1"/>
  <c r="F989" i="1"/>
  <c r="F983" i="1" a="1"/>
  <c r="F983" i="1" s="1"/>
  <c r="K997" i="1" a="1"/>
  <c r="K997" i="1" s="1"/>
  <c r="K1049" i="1" s="1" a="1"/>
  <c r="K1049" i="1" s="1"/>
  <c r="I983" i="1" a="1"/>
  <c r="I983" i="1" s="1"/>
  <c r="G997" i="1" a="1"/>
  <c r="G997" i="1" s="1"/>
  <c r="G1049" i="1" s="1" a="1"/>
  <c r="G1049" i="1" s="1"/>
  <c r="F1006" i="1" a="1"/>
  <c r="F1006" i="1"/>
  <c r="F1052" i="1" s="1" a="1"/>
  <c r="F1052" i="1" s="1"/>
  <c r="F977" i="1" a="1"/>
  <c r="F977" i="1" s="1"/>
  <c r="F1051" i="1" s="1" a="1"/>
  <c r="F1051" i="1" s="1"/>
  <c r="H989" i="1" a="1"/>
  <c r="H989" i="1"/>
  <c r="K977" i="1" a="1"/>
  <c r="K977" i="1" s="1"/>
  <c r="K1051" i="1" s="1" a="1"/>
  <c r="K1051" i="1" s="1"/>
  <c r="J1006" i="1" a="1"/>
  <c r="J1006" i="1"/>
  <c r="J1052" i="1" s="1" a="1"/>
  <c r="J1052" i="1" s="1"/>
  <c r="G983" i="1" a="1"/>
  <c r="G983" i="1" s="1"/>
  <c r="I997" i="1" a="1"/>
  <c r="I997" i="1" s="1"/>
  <c r="I1049" i="1" s="1" a="1"/>
  <c r="I1049" i="1" s="1"/>
  <c r="K989" i="1" a="1"/>
  <c r="K989" i="1" s="1"/>
  <c r="H997" i="1" a="1"/>
  <c r="H997" i="1"/>
  <c r="H1049" i="1" s="1" a="1"/>
  <c r="H1049" i="1" s="1"/>
  <c r="H977" i="1" a="1"/>
  <c r="H977" i="1" s="1"/>
  <c r="H1051" i="1" s="1" a="1"/>
  <c r="H1051" i="1" s="1"/>
  <c r="F997" i="1" a="1"/>
  <c r="F997" i="1" s="1"/>
  <c r="F1049" i="1" s="1" a="1"/>
  <c r="F1049" i="1" s="1"/>
  <c r="J996" i="1" a="1"/>
  <c r="J996" i="1" s="1"/>
  <c r="I996" i="1" a="1"/>
  <c r="I996" i="1" s="1"/>
  <c r="H996" i="1" a="1"/>
  <c r="H996" i="1"/>
  <c r="G996" i="1" a="1"/>
  <c r="G996" i="1" s="1"/>
  <c r="J977" i="1" a="1"/>
  <c r="J977" i="1"/>
  <c r="J1051" i="1" s="1" a="1"/>
  <c r="J1051" i="1" s="1"/>
  <c r="I989" i="1" a="1"/>
  <c r="I989" i="1" s="1"/>
  <c r="J983" i="1" a="1"/>
  <c r="J983" i="1" s="1"/>
  <c r="G977" i="1" a="1"/>
  <c r="G977" i="1" s="1"/>
  <c r="G1051" i="1" s="1" a="1"/>
  <c r="G1051" i="1" s="1"/>
  <c r="K976" i="1" a="1"/>
  <c r="K976" i="1" s="1"/>
  <c r="J997" i="1" a="1"/>
  <c r="J997" i="1" s="1"/>
  <c r="J1049" i="1" s="1" a="1"/>
  <c r="J1049" i="1" s="1"/>
  <c r="I1006" i="1" a="1"/>
  <c r="I1006" i="1"/>
  <c r="I1052" i="1" s="1" a="1"/>
  <c r="I1052" i="1" s="1"/>
  <c r="K996" i="1" a="1"/>
  <c r="K996" i="1"/>
  <c r="F996" i="1" a="1"/>
  <c r="F996" i="1" s="1"/>
  <c r="I977" i="1" a="1"/>
  <c r="I977" i="1"/>
  <c r="I1051" i="1" s="1" a="1"/>
  <c r="I1051" i="1" s="1"/>
  <c r="H983" i="1" a="1"/>
  <c r="H983" i="1"/>
  <c r="J989" i="1" a="1"/>
  <c r="J989" i="1"/>
  <c r="G1006" i="1" a="1"/>
  <c r="G1006" i="1" s="1"/>
  <c r="G1052" i="1" s="1" a="1"/>
  <c r="G1052" i="1" s="1"/>
  <c r="J976" i="1" a="1"/>
  <c r="J976" i="1"/>
  <c r="I976" i="1" a="1"/>
  <c r="I976" i="1" s="1"/>
  <c r="H976" i="1" a="1"/>
  <c r="H976" i="1" s="1"/>
  <c r="G976" i="1" a="1"/>
  <c r="G976" i="1" s="1"/>
  <c r="F976" i="1" a="1"/>
  <c r="F976" i="1" s="1"/>
  <c r="H926" i="1" a="1"/>
  <c r="H926" i="1" s="1"/>
  <c r="H974" i="1" a="1"/>
  <c r="H974" i="1"/>
  <c r="G974" i="1" a="1"/>
  <c r="G974" i="1" s="1"/>
  <c r="G973" i="1" a="1"/>
  <c r="G973" i="1" s="1"/>
  <c r="H973" i="1" a="1"/>
  <c r="H973" i="1"/>
  <c r="F973" i="1" a="1"/>
  <c r="F973" i="1"/>
  <c r="G926" i="1" a="1"/>
  <c r="G926" i="1"/>
  <c r="H914" i="1" a="1"/>
  <c r="H914" i="1"/>
  <c r="K974" i="1" a="1"/>
  <c r="K974" i="1" s="1"/>
  <c r="I974" i="1" a="1"/>
  <c r="I974" i="1"/>
  <c r="F974" i="1" a="1"/>
  <c r="F974" i="1" s="1"/>
  <c r="J926" i="1" a="1"/>
  <c r="J926" i="1" s="1"/>
  <c r="J973" i="1" a="1"/>
  <c r="J973" i="1" s="1"/>
  <c r="K914" i="1" a="1"/>
  <c r="K914" i="1" s="1"/>
  <c r="F926" i="1" a="1"/>
  <c r="F926" i="1" s="1"/>
  <c r="J974" i="1" a="1"/>
  <c r="J974" i="1" s="1"/>
  <c r="K973" i="1" a="1"/>
  <c r="K973" i="1" s="1"/>
  <c r="I973" i="1" a="1"/>
  <c r="I973" i="1" s="1"/>
  <c r="I926" i="1" a="1"/>
  <c r="I926" i="1"/>
  <c r="J914" i="1" a="1"/>
  <c r="J914" i="1"/>
  <c r="I914" i="1" a="1"/>
  <c r="I914" i="1" s="1"/>
  <c r="K926" i="1" a="1"/>
  <c r="K926" i="1"/>
  <c r="F882" i="1" a="1"/>
  <c r="F882" i="1" s="1"/>
  <c r="H882" i="1" a="1"/>
  <c r="H882" i="1" s="1"/>
  <c r="G914" i="1" a="1"/>
  <c r="G914" i="1" s="1"/>
  <c r="F914" i="1" a="1"/>
  <c r="F914" i="1" s="1"/>
  <c r="K912" i="1" a="1"/>
  <c r="K912" i="1" s="1"/>
  <c r="J894" i="1" a="1"/>
  <c r="J894" i="1"/>
  <c r="J901" i="1" s="1"/>
  <c r="J912" i="1" a="1"/>
  <c r="J912" i="1" s="1"/>
  <c r="I912" i="1" a="1"/>
  <c r="I912" i="1" s="1"/>
  <c r="K883" i="1" a="1"/>
  <c r="K883" i="1" s="1"/>
  <c r="H912" i="1" a="1"/>
  <c r="H912" i="1"/>
  <c r="G894" i="1" a="1"/>
  <c r="G894" i="1" s="1"/>
  <c r="G923" i="1" s="1"/>
  <c r="G922" i="1" s="1"/>
  <c r="K882" i="1" a="1"/>
  <c r="K882" i="1" s="1"/>
  <c r="J883" i="1" a="1"/>
  <c r="J883" i="1"/>
  <c r="G912" i="1" a="1"/>
  <c r="G912" i="1"/>
  <c r="F912" i="1" a="1"/>
  <c r="F912" i="1" s="1"/>
  <c r="I894" i="1" a="1"/>
  <c r="I894" i="1" s="1"/>
  <c r="G882" i="1" a="1"/>
  <c r="G882" i="1" s="1"/>
  <c r="F883" i="1" a="1"/>
  <c r="F883" i="1"/>
  <c r="I882" i="1" a="1"/>
  <c r="I882" i="1"/>
  <c r="K894" i="1" a="1"/>
  <c r="K894" i="1"/>
  <c r="I883" i="1" a="1"/>
  <c r="I883" i="1" s="1"/>
  <c r="G883" i="1" a="1"/>
  <c r="G883" i="1" s="1"/>
  <c r="H894" i="1" a="1"/>
  <c r="H894" i="1" s="1"/>
  <c r="H923" i="1" s="1"/>
  <c r="H922" i="1" s="1"/>
  <c r="F894" i="1" a="1"/>
  <c r="F894" i="1" s="1"/>
  <c r="H883" i="1" a="1"/>
  <c r="H883" i="1" s="1"/>
  <c r="J882" i="1" a="1"/>
  <c r="J882" i="1"/>
  <c r="F802" i="1" a="1"/>
  <c r="F802" i="1" s="1"/>
  <c r="K802" i="1" a="1"/>
  <c r="K802" i="1"/>
  <c r="G800" i="1" a="1"/>
  <c r="G800" i="1"/>
  <c r="K800" i="1" a="1"/>
  <c r="K800" i="1"/>
  <c r="F804" i="1" a="1"/>
  <c r="F804" i="1" s="1"/>
  <c r="H802" i="1" a="1"/>
  <c r="H802" i="1" s="1"/>
  <c r="J804" i="1" a="1"/>
  <c r="J804" i="1" s="1"/>
  <c r="I802" i="1" a="1"/>
  <c r="I802" i="1" s="1"/>
  <c r="I800" i="1" a="1"/>
  <c r="I800" i="1" s="1"/>
  <c r="J800" i="1" a="1"/>
  <c r="J800" i="1"/>
  <c r="G802" i="1" a="1"/>
  <c r="G802" i="1" s="1"/>
  <c r="F800" i="1" a="1"/>
  <c r="F800" i="1" s="1"/>
  <c r="H804" i="1" a="1"/>
  <c r="H804" i="1"/>
  <c r="K804" i="1" a="1"/>
  <c r="K804" i="1"/>
  <c r="I804" i="1" a="1"/>
  <c r="I804" i="1"/>
  <c r="F814" i="1" a="1"/>
  <c r="F814" i="1"/>
  <c r="G804" i="1" a="1"/>
  <c r="G804" i="1" s="1"/>
  <c r="H800" i="1" a="1"/>
  <c r="H800" i="1" s="1"/>
  <c r="J802" i="1" a="1"/>
  <c r="J802" i="1" s="1"/>
  <c r="G778" i="1" a="1"/>
  <c r="G778" i="1" s="1"/>
  <c r="G777" i="1" s="1"/>
  <c r="H764" i="1" a="1"/>
  <c r="H764" i="1"/>
  <c r="H814" i="1" s="1" a="1"/>
  <c r="H814" i="1" s="1"/>
  <c r="J778" i="1" a="1"/>
  <c r="J778" i="1" s="1"/>
  <c r="J777" i="1" s="1"/>
  <c r="G764" i="1" a="1"/>
  <c r="G764" i="1" s="1"/>
  <c r="G814" i="1" s="1" a="1"/>
  <c r="G814" i="1" s="1"/>
  <c r="I778" i="1" a="1"/>
  <c r="I778" i="1" s="1"/>
  <c r="H778" i="1" a="1"/>
  <c r="H778" i="1"/>
  <c r="H777" i="1" s="1"/>
  <c r="K764" i="1" a="1"/>
  <c r="K764" i="1"/>
  <c r="K814" i="1" s="1" a="1"/>
  <c r="K814" i="1" s="1"/>
  <c r="F764" i="1" a="1"/>
  <c r="F764" i="1"/>
  <c r="J764" i="1" a="1"/>
  <c r="J764" i="1" s="1"/>
  <c r="J814" i="1" s="1" a="1"/>
  <c r="J814" i="1" s="1"/>
  <c r="I764" i="1" a="1"/>
  <c r="I764" i="1" s="1"/>
  <c r="I814" i="1" s="1" a="1"/>
  <c r="I814" i="1" s="1"/>
  <c r="F778" i="1" a="1"/>
  <c r="F778" i="1" s="1"/>
  <c r="F777" i="1" s="1"/>
  <c r="F781" i="1" s="1"/>
  <c r="K778" i="1" a="1"/>
  <c r="K778" i="1"/>
  <c r="K854" i="1"/>
  <c r="J854" i="1"/>
  <c r="I854" i="1"/>
  <c r="H854" i="1"/>
  <c r="G854" i="1"/>
  <c r="F854" i="1"/>
  <c r="K853" i="1"/>
  <c r="J853" i="1"/>
  <c r="I853" i="1"/>
  <c r="H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H784" i="1"/>
  <c r="H785" i="1" s="1"/>
  <c r="F784" i="1"/>
  <c r="F785" i="1" s="1"/>
  <c r="H781" i="1"/>
  <c r="K780" i="1"/>
  <c r="J780" i="1"/>
  <c r="I780" i="1"/>
  <c r="H780" i="1"/>
  <c r="G780" i="1"/>
  <c r="F780" i="1"/>
  <c r="K777" i="1"/>
  <c r="K781" i="1" s="1"/>
  <c r="I777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H673" i="1"/>
  <c r="K672" i="1"/>
  <c r="J672" i="1"/>
  <c r="I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G667" i="1"/>
  <c r="G673" i="1" s="1"/>
  <c r="F667" i="1"/>
  <c r="F673" i="1" s="1"/>
  <c r="K666" i="1"/>
  <c r="J666" i="1"/>
  <c r="I666" i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18" i="1"/>
  <c r="I518" i="1"/>
  <c r="H518" i="1"/>
  <c r="K514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I398" i="1"/>
  <c r="H398" i="1"/>
  <c r="F398" i="1"/>
  <c r="F518" i="1" s="1"/>
  <c r="K397" i="1"/>
  <c r="K517" i="1" s="1"/>
  <c r="K396" i="1"/>
  <c r="K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3" i="1"/>
  <c r="K382" i="1"/>
  <c r="K513" i="1" s="1"/>
  <c r="I382" i="1"/>
  <c r="I513" i="1" s="1"/>
  <c r="H382" i="1"/>
  <c r="H513" i="1" s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23" i="1"/>
  <c r="K478" i="1" s="1"/>
  <c r="J323" i="1"/>
  <c r="J478" i="1" s="1"/>
  <c r="I322" i="1"/>
  <c r="I477" i="1" s="1"/>
  <c r="F322" i="1"/>
  <c r="F477" i="1" s="1"/>
  <c r="K321" i="1"/>
  <c r="K476" i="1" s="1"/>
  <c r="J321" i="1"/>
  <c r="J476" i="1" s="1"/>
  <c r="H321" i="1"/>
  <c r="H476" i="1" s="1"/>
  <c r="I320" i="1"/>
  <c r="I475" i="1" s="1"/>
  <c r="K319" i="1"/>
  <c r="K474" i="1" s="1"/>
  <c r="K318" i="1"/>
  <c r="K473" i="1" s="1"/>
  <c r="I318" i="1"/>
  <c r="I473" i="1" s="1"/>
  <c r="H318" i="1"/>
  <c r="H473" i="1" s="1"/>
  <c r="K317" i="1"/>
  <c r="K472" i="1" s="1"/>
  <c r="J317" i="1"/>
  <c r="J472" i="1" s="1"/>
  <c r="I316" i="1"/>
  <c r="I471" i="1" s="1"/>
  <c r="F316" i="1"/>
  <c r="F471" i="1" s="1"/>
  <c r="K312" i="1"/>
  <c r="K417" i="1" s="1"/>
  <c r="I312" i="1"/>
  <c r="I417" i="1" s="1"/>
  <c r="H312" i="1"/>
  <c r="H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I299" i="1"/>
  <c r="I463" i="1" s="1"/>
  <c r="H299" i="1"/>
  <c r="H463" i="1" s="1"/>
  <c r="F299" i="1"/>
  <c r="F463" i="1" s="1"/>
  <c r="H298" i="1"/>
  <c r="H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I127" i="1"/>
  <c r="G127" i="1"/>
  <c r="F127" i="1"/>
  <c r="H126" i="1"/>
  <c r="I124" i="1"/>
  <c r="H124" i="1"/>
  <c r="G124" i="1"/>
  <c r="F124" i="1"/>
  <c r="I123" i="1"/>
  <c r="H123" i="1"/>
  <c r="F123" i="1"/>
  <c r="H122" i="1"/>
  <c r="G122" i="1"/>
  <c r="I121" i="1"/>
  <c r="F121" i="1"/>
  <c r="I120" i="1"/>
  <c r="H120" i="1"/>
  <c r="G120" i="1"/>
  <c r="I119" i="1"/>
  <c r="F119" i="1"/>
  <c r="I118" i="1"/>
  <c r="H118" i="1"/>
  <c r="G118" i="1"/>
  <c r="F118" i="1"/>
  <c r="I117" i="1"/>
  <c r="H117" i="1"/>
  <c r="F117" i="1"/>
  <c r="H116" i="1"/>
  <c r="G116" i="1"/>
  <c r="I115" i="1"/>
  <c r="F115" i="1"/>
  <c r="I114" i="1"/>
  <c r="H114" i="1"/>
  <c r="G114" i="1"/>
  <c r="I113" i="1"/>
  <c r="F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H322" i="1" s="1"/>
  <c r="H477" i="1" s="1"/>
  <c r="G247" i="1"/>
  <c r="F247" i="1"/>
  <c r="K246" i="1"/>
  <c r="J246" i="1"/>
  <c r="I246" i="1"/>
  <c r="H246" i="1"/>
  <c r="G246" i="1"/>
  <c r="F246" i="1"/>
  <c r="K245" i="1"/>
  <c r="J245" i="1"/>
  <c r="I245" i="1"/>
  <c r="H245" i="1"/>
  <c r="H320" i="1" s="1"/>
  <c r="H475" i="1" s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H316" i="1" s="1"/>
  <c r="H471" i="1" s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H214" i="1"/>
  <c r="H210" i="1" s="1"/>
  <c r="G214" i="1"/>
  <c r="F214" i="1"/>
  <c r="I210" i="1"/>
  <c r="G210" i="1"/>
  <c r="F210" i="1"/>
  <c r="K207" i="1"/>
  <c r="J207" i="1"/>
  <c r="I207" i="1"/>
  <c r="H207" i="1"/>
  <c r="H396" i="1" s="1"/>
  <c r="H437" i="1" s="1"/>
  <c r="G207" i="1"/>
  <c r="F207" i="1"/>
  <c r="K205" i="1"/>
  <c r="J205" i="1"/>
  <c r="I205" i="1"/>
  <c r="I378" i="1" s="1"/>
  <c r="I435" i="1" s="1"/>
  <c r="H205" i="1"/>
  <c r="H378" i="1" s="1"/>
  <c r="H435" i="1" s="1"/>
  <c r="G205" i="1"/>
  <c r="F205" i="1"/>
  <c r="F378" i="1" s="1"/>
  <c r="F435" i="1" s="1"/>
  <c r="K188" i="1"/>
  <c r="K313" i="1" s="1"/>
  <c r="K418" i="1" s="1"/>
  <c r="J188" i="1"/>
  <c r="I188" i="1"/>
  <c r="H188" i="1"/>
  <c r="G188" i="1"/>
  <c r="F188" i="1"/>
  <c r="K187" i="1"/>
  <c r="J187" i="1"/>
  <c r="I187" i="1"/>
  <c r="H187" i="1"/>
  <c r="G187" i="1"/>
  <c r="F187" i="1"/>
  <c r="K183" i="1"/>
  <c r="K298" i="1" s="1"/>
  <c r="K411" i="1" s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J398" i="1" s="1"/>
  <c r="J518" i="1" s="1"/>
  <c r="I170" i="1"/>
  <c r="H170" i="1"/>
  <c r="G170" i="1"/>
  <c r="G398" i="1" s="1"/>
  <c r="G518" i="1" s="1"/>
  <c r="F170" i="1"/>
  <c r="K169" i="1"/>
  <c r="J169" i="1"/>
  <c r="J397" i="1" s="1"/>
  <c r="J517" i="1" s="1"/>
  <c r="I169" i="1"/>
  <c r="H169" i="1"/>
  <c r="H397" i="1" s="1"/>
  <c r="H517" i="1" s="1"/>
  <c r="G169" i="1"/>
  <c r="G397" i="1" s="1"/>
  <c r="G517" i="1" s="1"/>
  <c r="F169" i="1"/>
  <c r="K168" i="1"/>
  <c r="J168" i="1"/>
  <c r="J396" i="1" s="1"/>
  <c r="J437" i="1" s="1"/>
  <c r="I168" i="1"/>
  <c r="I396" i="1" s="1"/>
  <c r="I437" i="1" s="1"/>
  <c r="H168" i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K384" i="1" s="1"/>
  <c r="K515" i="1" s="1"/>
  <c r="J156" i="1"/>
  <c r="J384" i="1" s="1"/>
  <c r="J515" i="1" s="1"/>
  <c r="I156" i="1"/>
  <c r="I384" i="1" s="1"/>
  <c r="I515" i="1" s="1"/>
  <c r="H156" i="1"/>
  <c r="H384" i="1" s="1"/>
  <c r="H515" i="1" s="1"/>
  <c r="G156" i="1"/>
  <c r="G384" i="1" s="1"/>
  <c r="G515" i="1" s="1"/>
  <c r="F156" i="1"/>
  <c r="F384" i="1" s="1"/>
  <c r="F515" i="1" s="1"/>
  <c r="K155" i="1"/>
  <c r="J155" i="1"/>
  <c r="J383" i="1" s="1"/>
  <c r="J514" i="1" s="1"/>
  <c r="I155" i="1"/>
  <c r="H155" i="1"/>
  <c r="H383" i="1" s="1"/>
  <c r="H514" i="1" s="1"/>
  <c r="G155" i="1"/>
  <c r="G383" i="1" s="1"/>
  <c r="G514" i="1" s="1"/>
  <c r="F155" i="1"/>
  <c r="K154" i="1"/>
  <c r="J154" i="1"/>
  <c r="J382" i="1" s="1"/>
  <c r="J513" i="1" s="1"/>
  <c r="I154" i="1"/>
  <c r="H154" i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J378" i="1" s="1"/>
  <c r="J435" i="1" s="1"/>
  <c r="I150" i="1"/>
  <c r="H150" i="1"/>
  <c r="G150" i="1"/>
  <c r="G378" i="1" s="1"/>
  <c r="G435" i="1" s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K127" i="1" s="1"/>
  <c r="J95" i="1"/>
  <c r="J127" i="1" s="1"/>
  <c r="I95" i="1"/>
  <c r="I323" i="1" s="1"/>
  <c r="I478" i="1" s="1"/>
  <c r="H95" i="1"/>
  <c r="H127" i="1" s="1"/>
  <c r="G95" i="1"/>
  <c r="G323" i="1" s="1"/>
  <c r="G478" i="1" s="1"/>
  <c r="F95" i="1"/>
  <c r="K94" i="1"/>
  <c r="K126" i="1" s="1"/>
  <c r="J94" i="1"/>
  <c r="J126" i="1" s="1"/>
  <c r="I94" i="1"/>
  <c r="I126" i="1" s="1"/>
  <c r="H94" i="1"/>
  <c r="G94" i="1"/>
  <c r="G322" i="1" s="1"/>
  <c r="G477" i="1" s="1"/>
  <c r="F94" i="1"/>
  <c r="F126" i="1" s="1"/>
  <c r="K93" i="1"/>
  <c r="J93" i="1"/>
  <c r="I93" i="1"/>
  <c r="I321" i="1" s="1"/>
  <c r="I476" i="1" s="1"/>
  <c r="H93" i="1"/>
  <c r="G93" i="1"/>
  <c r="G321" i="1" s="1"/>
  <c r="G476" i="1" s="1"/>
  <c r="F93" i="1"/>
  <c r="K92" i="1"/>
  <c r="K124" i="1" s="1"/>
  <c r="J92" i="1"/>
  <c r="J124" i="1" s="1"/>
  <c r="I92" i="1"/>
  <c r="H92" i="1"/>
  <c r="G92" i="1"/>
  <c r="G320" i="1" s="1"/>
  <c r="G475" i="1" s="1"/>
  <c r="F92" i="1"/>
  <c r="F320" i="1" s="1"/>
  <c r="F475" i="1" s="1"/>
  <c r="K91" i="1"/>
  <c r="K123" i="1" s="1"/>
  <c r="J91" i="1"/>
  <c r="J123" i="1" s="1"/>
  <c r="I91" i="1"/>
  <c r="I319" i="1" s="1"/>
  <c r="I474" i="1" s="1"/>
  <c r="H91" i="1"/>
  <c r="H319" i="1" s="1"/>
  <c r="H474" i="1" s="1"/>
  <c r="G91" i="1"/>
  <c r="G123" i="1" s="1"/>
  <c r="F91" i="1"/>
  <c r="K90" i="1"/>
  <c r="K122" i="1" s="1"/>
  <c r="J90" i="1"/>
  <c r="J122" i="1" s="1"/>
  <c r="I90" i="1"/>
  <c r="I122" i="1" s="1"/>
  <c r="H90" i="1"/>
  <c r="G90" i="1"/>
  <c r="G318" i="1" s="1"/>
  <c r="G473" i="1" s="1"/>
  <c r="F90" i="1"/>
  <c r="F318" i="1" s="1"/>
  <c r="F473" i="1" s="1"/>
  <c r="K89" i="1"/>
  <c r="K121" i="1" s="1"/>
  <c r="J89" i="1"/>
  <c r="J121" i="1" s="1"/>
  <c r="I89" i="1"/>
  <c r="I317" i="1" s="1"/>
  <c r="I472" i="1" s="1"/>
  <c r="H89" i="1"/>
  <c r="H317" i="1" s="1"/>
  <c r="H472" i="1" s="1"/>
  <c r="G89" i="1"/>
  <c r="G121" i="1" s="1"/>
  <c r="F89" i="1"/>
  <c r="K88" i="1"/>
  <c r="K120" i="1" s="1"/>
  <c r="J88" i="1"/>
  <c r="J120" i="1" s="1"/>
  <c r="I88" i="1"/>
  <c r="H88" i="1"/>
  <c r="G88" i="1"/>
  <c r="G316" i="1" s="1"/>
  <c r="G471" i="1" s="1"/>
  <c r="F88" i="1"/>
  <c r="F120" i="1" s="1"/>
  <c r="K87" i="1"/>
  <c r="K119" i="1" s="1"/>
  <c r="J87" i="1"/>
  <c r="J119" i="1" s="1"/>
  <c r="I87" i="1"/>
  <c r="H87" i="1"/>
  <c r="H119" i="1" s="1"/>
  <c r="G87" i="1"/>
  <c r="G119" i="1" s="1"/>
  <c r="F87" i="1"/>
  <c r="K86" i="1"/>
  <c r="K118" i="1" s="1"/>
  <c r="J86" i="1"/>
  <c r="J118" i="1" s="1"/>
  <c r="I86" i="1"/>
  <c r="H86" i="1"/>
  <c r="G86" i="1"/>
  <c r="F86" i="1"/>
  <c r="K85" i="1"/>
  <c r="K117" i="1" s="1"/>
  <c r="J85" i="1"/>
  <c r="J117" i="1" s="1"/>
  <c r="I85" i="1"/>
  <c r="I313" i="1" s="1"/>
  <c r="I418" i="1" s="1"/>
  <c r="H85" i="1"/>
  <c r="H313" i="1" s="1"/>
  <c r="H418" i="1" s="1"/>
  <c r="G85" i="1"/>
  <c r="G117" i="1" s="1"/>
  <c r="F85" i="1"/>
  <c r="K84" i="1"/>
  <c r="K116" i="1" s="1"/>
  <c r="J84" i="1"/>
  <c r="J116" i="1" s="1"/>
  <c r="I84" i="1"/>
  <c r="I116" i="1" s="1"/>
  <c r="H84" i="1"/>
  <c r="G84" i="1"/>
  <c r="G312" i="1" s="1"/>
  <c r="G417" i="1" s="1"/>
  <c r="F84" i="1"/>
  <c r="F312" i="1" s="1"/>
  <c r="F417" i="1" s="1"/>
  <c r="K83" i="1"/>
  <c r="K115" i="1" s="1"/>
  <c r="J83" i="1"/>
  <c r="J115" i="1" s="1"/>
  <c r="I83" i="1"/>
  <c r="H83" i="1"/>
  <c r="H115" i="1" s="1"/>
  <c r="G83" i="1"/>
  <c r="G115" i="1" s="1"/>
  <c r="F83" i="1"/>
  <c r="K82" i="1"/>
  <c r="K114" i="1" s="1"/>
  <c r="J82" i="1"/>
  <c r="J114" i="1" s="1"/>
  <c r="I82" i="1"/>
  <c r="H82" i="1"/>
  <c r="G82" i="1"/>
  <c r="F82" i="1"/>
  <c r="F114" i="1" s="1"/>
  <c r="K81" i="1"/>
  <c r="K113" i="1" s="1"/>
  <c r="J81" i="1"/>
  <c r="J113" i="1" s="1"/>
  <c r="I81" i="1"/>
  <c r="H81" i="1"/>
  <c r="H113" i="1" s="1"/>
  <c r="G81" i="1"/>
  <c r="G113" i="1" s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J299" i="1" s="1"/>
  <c r="J463" i="1" s="1"/>
  <c r="I71" i="1"/>
  <c r="H71" i="1"/>
  <c r="G71" i="1"/>
  <c r="G299" i="1" s="1"/>
  <c r="G463" i="1" s="1"/>
  <c r="F71" i="1"/>
  <c r="K70" i="1"/>
  <c r="J70" i="1"/>
  <c r="J298" i="1" s="1"/>
  <c r="J411" i="1" s="1"/>
  <c r="I70" i="1"/>
  <c r="I298" i="1" s="1"/>
  <c r="I411" i="1" s="1"/>
  <c r="H70" i="1"/>
  <c r="G70" i="1"/>
  <c r="G298" i="1" s="1"/>
  <c r="G411" i="1" s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F2038" i="1" a="1"/>
  <c r="F2038" i="1"/>
  <c r="H2036" i="1" a="1"/>
  <c r="H2036" i="1"/>
  <c r="F2044" i="1" a="1"/>
  <c r="F2044" i="1"/>
  <c r="I2039" i="1" a="1"/>
  <c r="I2039" i="1"/>
  <c r="J2044" i="1" a="1"/>
  <c r="J2044" i="1" s="1"/>
  <c r="I2044" i="1" a="1"/>
  <c r="I2044" i="1"/>
  <c r="J2043" i="1" a="1"/>
  <c r="J2043" i="1"/>
  <c r="I2041" i="1" a="1"/>
  <c r="I2041" i="1"/>
  <c r="K2042" i="1" a="1"/>
  <c r="K2042" i="1"/>
  <c r="I2042" i="1" a="1"/>
  <c r="I2042" i="1"/>
  <c r="I2043" i="1" a="1"/>
  <c r="I2043" i="1" s="1"/>
  <c r="H2043" i="1" a="1"/>
  <c r="H2043" i="1"/>
  <c r="F2043" i="1" a="1"/>
  <c r="F2043" i="1"/>
  <c r="F2042" i="1" a="1"/>
  <c r="F2042" i="1"/>
  <c r="H2041" i="1" a="1"/>
  <c r="H2041" i="1"/>
  <c r="F2041" i="1" a="1"/>
  <c r="F2041" i="1"/>
  <c r="J2040" i="1" a="1"/>
  <c r="J2040" i="1" s="1"/>
  <c r="H2040" i="1" a="1"/>
  <c r="H2040" i="1"/>
  <c r="I2037" i="1" a="1"/>
  <c r="I2037" i="1"/>
  <c r="K2038" i="1" a="1"/>
  <c r="K2038" i="1"/>
  <c r="K2039" i="1" a="1"/>
  <c r="K2039" i="1"/>
  <c r="I2038" i="1" a="1"/>
  <c r="I2038" i="1"/>
  <c r="J2039" i="1" a="1"/>
  <c r="J2039" i="1" s="1"/>
  <c r="F2036" i="1" a="1"/>
  <c r="F2036" i="1"/>
  <c r="F2037" i="1" a="1"/>
  <c r="F2037" i="1"/>
  <c r="G2039" i="1" a="1"/>
  <c r="G2039" i="1"/>
  <c r="H2038" i="1" a="1"/>
  <c r="H2038" i="1"/>
  <c r="K2037" i="1" a="1"/>
  <c r="K2037" i="1"/>
  <c r="K2040" i="1" a="1"/>
  <c r="K2040" i="1" s="1"/>
  <c r="G2044" i="1" a="1"/>
  <c r="G2044" i="1"/>
  <c r="H2044" i="1" a="1"/>
  <c r="H2044" i="1"/>
  <c r="H2037" i="1" a="1"/>
  <c r="H2037" i="1"/>
  <c r="J2041" i="1" a="1"/>
  <c r="J2041" i="1"/>
  <c r="H2042" i="1" a="1"/>
  <c r="H2042" i="1"/>
  <c r="J2037" i="1" a="1"/>
  <c r="J2037" i="1" s="1"/>
  <c r="K2044" i="1" a="1"/>
  <c r="K2044" i="1"/>
  <c r="K2043" i="1" a="1"/>
  <c r="K2043" i="1"/>
  <c r="F2039" i="1" a="1"/>
  <c r="F2039" i="1"/>
  <c r="G2036" i="1" a="1"/>
  <c r="G2036" i="1"/>
  <c r="G2043" i="1" a="1"/>
  <c r="G2043" i="1"/>
  <c r="J2042" i="1" a="1"/>
  <c r="J2042" i="1" s="1"/>
  <c r="H2039" i="1" a="1"/>
  <c r="H2039" i="1"/>
  <c r="K2035" i="1" a="1"/>
  <c r="K2035" i="1"/>
  <c r="K2041" i="1" a="1"/>
  <c r="K2041" i="1"/>
  <c r="G2041" i="1" a="1"/>
  <c r="G2041" i="1"/>
  <c r="F2040" i="1" a="1"/>
  <c r="F2040" i="1"/>
  <c r="I2036" i="1" a="1"/>
  <c r="I2036" i="1" s="1"/>
  <c r="G2040" i="1" a="1"/>
  <c r="G2040" i="1"/>
  <c r="G2038" i="1" a="1"/>
  <c r="G2038" i="1"/>
  <c r="J2036" i="1" a="1"/>
  <c r="J2036" i="1"/>
  <c r="I2040" i="1" a="1"/>
  <c r="I2040" i="1"/>
  <c r="K2036" i="1" a="1"/>
  <c r="K2036" i="1"/>
  <c r="J2038" i="1" a="1"/>
  <c r="J2038" i="1" s="1"/>
  <c r="G2042" i="1" a="1"/>
  <c r="G2042" i="1"/>
  <c r="G2037" i="1" a="1"/>
  <c r="G2037" i="1"/>
  <c r="F2032" i="1" a="1"/>
  <c r="F2032" i="1"/>
  <c r="I2034" i="1" a="1"/>
  <c r="I2034" i="1"/>
  <c r="G2034" i="1" a="1"/>
  <c r="G2034" i="1"/>
  <c r="K2033" i="1" a="1"/>
  <c r="K2033" i="1" s="1"/>
  <c r="I2033" i="1" a="1"/>
  <c r="I2033" i="1"/>
  <c r="K2032" i="1" a="1"/>
  <c r="K2032" i="1"/>
  <c r="J2032" i="1" a="1"/>
  <c r="J2032" i="1"/>
  <c r="K2030" i="1" a="1"/>
  <c r="K2030" i="1" s="1"/>
  <c r="J2030" i="1" a="1"/>
  <c r="J2030" i="1"/>
  <c r="H2029" i="1" a="1"/>
  <c r="H2029" i="1" s="1"/>
  <c r="G2029" i="1" a="1"/>
  <c r="G2029" i="1"/>
  <c r="G2035" i="1" a="1"/>
  <c r="G2035" i="1" s="1"/>
  <c r="F2034" i="1" a="1"/>
  <c r="F2034" i="1" s="1"/>
  <c r="G2030" i="1" a="1"/>
  <c r="G2030" i="1"/>
  <c r="G2033" i="1" a="1"/>
  <c r="G2033" i="1" s="1"/>
  <c r="I2032" i="1" a="1"/>
  <c r="I2032" i="1"/>
  <c r="H2031" i="1" a="1"/>
  <c r="H2031" i="1"/>
  <c r="K2027" i="1" a="1"/>
  <c r="K2027" i="1" s="1"/>
  <c r="K2026" i="1" s="1" a="1"/>
  <c r="K2024" i="1" a="1"/>
  <c r="K2024" i="1"/>
  <c r="K2023" i="1" s="1" a="1"/>
  <c r="K2023" i="1" s="1"/>
  <c r="G2031" i="1" a="1"/>
  <c r="G2031" i="1"/>
  <c r="F2031" i="1" a="1"/>
  <c r="F2031" i="1" s="1"/>
  <c r="I2024" i="1" a="1"/>
  <c r="I2024" i="1"/>
  <c r="I2023" i="1" s="1" a="1"/>
  <c r="H2030" i="1" a="1"/>
  <c r="H2030" i="1"/>
  <c r="H2027" i="1" a="1"/>
  <c r="H2027" i="1" s="1"/>
  <c r="H2026" i="1" s="1" a="1"/>
  <c r="H2026" i="1" s="1"/>
  <c r="F2027" i="1" a="1"/>
  <c r="F2027" i="1" s="1"/>
  <c r="F2026" i="1" s="1" a="1"/>
  <c r="F2026" i="1" s="1"/>
  <c r="G2027" i="1" a="1"/>
  <c r="G2027" i="1"/>
  <c r="G2026" i="1" s="1" a="1"/>
  <c r="G2026" i="1" s="1"/>
  <c r="F2035" i="1" a="1"/>
  <c r="F2035" i="1" s="1"/>
  <c r="J2035" i="1" a="1"/>
  <c r="J2035" i="1"/>
  <c r="K2031" i="1" a="1"/>
  <c r="K2031" i="1" s="1"/>
  <c r="I2035" i="1" a="1"/>
  <c r="I2035" i="1"/>
  <c r="F2030" i="1" a="1"/>
  <c r="F2030" i="1"/>
  <c r="H2035" i="1" a="1"/>
  <c r="H2035" i="1"/>
  <c r="J2027" i="1" a="1"/>
  <c r="J2027" i="1" s="1"/>
  <c r="J2026" i="1" s="1" a="1"/>
  <c r="J2026" i="1" s="1"/>
  <c r="J2033" i="1" a="1"/>
  <c r="J2033" i="1"/>
  <c r="G2032" i="1" a="1"/>
  <c r="G2032" i="1"/>
  <c r="K2034" i="1" a="1"/>
  <c r="K2034" i="1"/>
  <c r="J2034" i="1" a="1"/>
  <c r="J2034" i="1" s="1"/>
  <c r="I2030" i="1" a="1"/>
  <c r="I2030" i="1"/>
  <c r="F2029" i="1" a="1"/>
  <c r="F2029" i="1"/>
  <c r="H2033" i="1" a="1"/>
  <c r="H2033" i="1" s="1"/>
  <c r="I2029" i="1" a="1"/>
  <c r="I2029" i="1" s="1"/>
  <c r="H2034" i="1" a="1"/>
  <c r="H2034" i="1"/>
  <c r="I2031" i="1" a="1"/>
  <c r="I2031" i="1"/>
  <c r="J2031" i="1" a="1"/>
  <c r="J2031" i="1"/>
  <c r="K2026" i="1"/>
  <c r="F2033" i="1" a="1"/>
  <c r="F2033" i="1"/>
  <c r="H2032" i="1" a="1"/>
  <c r="H2032" i="1" s="1"/>
  <c r="J2024" i="1" a="1"/>
  <c r="J2024" i="1"/>
  <c r="J2023" i="1" s="1" a="1"/>
  <c r="J2023" i="1" s="1"/>
  <c r="J2029" i="1" a="1"/>
  <c r="J2029" i="1"/>
  <c r="K2029" i="1" a="1"/>
  <c r="K2029" i="1"/>
  <c r="I2027" i="1" a="1"/>
  <c r="I2027" i="1" s="1"/>
  <c r="I2026" i="1" s="1" a="1"/>
  <c r="I2026" i="1" s="1"/>
  <c r="J2020" i="1" a="1"/>
  <c r="J2020" i="1" s="1"/>
  <c r="K2020" i="1" a="1"/>
  <c r="K2020" i="1"/>
  <c r="H2023" i="1" a="1"/>
  <c r="H2023" i="1"/>
  <c r="F2023" i="1"/>
  <c r="K2021" i="1" a="1"/>
  <c r="K2021" i="1" s="1"/>
  <c r="F2020" i="1" a="1"/>
  <c r="F2020" i="1"/>
  <c r="I2018" i="1" a="1"/>
  <c r="I2018" i="1" s="1"/>
  <c r="H2018" i="1" a="1"/>
  <c r="H2018" i="1"/>
  <c r="G2018" i="1" a="1"/>
  <c r="G2018" i="1"/>
  <c r="F2021" i="1" a="1"/>
  <c r="F2021" i="1"/>
  <c r="G2021" i="1" a="1"/>
  <c r="G2021" i="1" s="1"/>
  <c r="G2020" i="1" a="1"/>
  <c r="G2020" i="1"/>
  <c r="I2021" i="1" a="1"/>
  <c r="I2021" i="1" s="1"/>
  <c r="H2024" i="1" a="1"/>
  <c r="H2024" i="1"/>
  <c r="G2024" i="1" a="1"/>
  <c r="G2024" i="1" s="1"/>
  <c r="G2023" i="1" s="1" a="1"/>
  <c r="G2023" i="1" s="1"/>
  <c r="I2023" i="1"/>
  <c r="F2024" i="1" a="1"/>
  <c r="F2024" i="1" s="1"/>
  <c r="F2023" i="1" s="1" a="1"/>
  <c r="K2018" i="1" a="1"/>
  <c r="K2018" i="1"/>
  <c r="I2020" i="1" a="1"/>
  <c r="I2020" i="1" s="1"/>
  <c r="J2021" i="1" a="1"/>
  <c r="J2021" i="1"/>
  <c r="H2020" i="1" a="1"/>
  <c r="H2020" i="1" s="1"/>
  <c r="H2021" i="1" a="1"/>
  <c r="H2021" i="1" s="1"/>
  <c r="F2018" i="1" a="1"/>
  <c r="F2018" i="1"/>
  <c r="J2018" i="1" a="1"/>
  <c r="J2018" i="1"/>
  <c r="I1704" i="1" a="1"/>
  <c r="I1704" i="1" s="1"/>
  <c r="F1704" i="1" a="1"/>
  <c r="F1704" i="1"/>
  <c r="J1703" i="1" a="1"/>
  <c r="J1703" i="1" s="1"/>
  <c r="K1703" i="1" a="1"/>
  <c r="K1703" i="1"/>
  <c r="K1704" i="1" a="1"/>
  <c r="K1704" i="1"/>
  <c r="J1704" i="1" a="1"/>
  <c r="J1704" i="1"/>
  <c r="G1704" i="1" a="1"/>
  <c r="G1704" i="1" s="1"/>
  <c r="H1704" i="1" a="1"/>
  <c r="H1704" i="1"/>
  <c r="I1703" i="1" a="1"/>
  <c r="I1703" i="1" s="1"/>
  <c r="H1703" i="1" a="1"/>
  <c r="H1703" i="1"/>
  <c r="G1703" i="1" a="1"/>
  <c r="G1703" i="1"/>
  <c r="F1703" i="1" a="1"/>
  <c r="F1703" i="1" s="1"/>
  <c r="F741" i="1" a="1"/>
  <c r="F741" i="1"/>
  <c r="I741" i="1" a="1"/>
  <c r="I741" i="1"/>
  <c r="J741" i="1" a="1"/>
  <c r="J741" i="1"/>
  <c r="K741" i="1" a="1"/>
  <c r="K741" i="1"/>
  <c r="H741" i="1" a="1"/>
  <c r="H741" i="1"/>
  <c r="G741" i="1" a="1"/>
  <c r="G741" i="1"/>
  <c r="H709" i="1" a="1"/>
  <c r="H709" i="1" s="1"/>
  <c r="I717" i="1" a="1"/>
  <c r="I717" i="1"/>
  <c r="F709" i="1" a="1"/>
  <c r="F709" i="1" s="1"/>
  <c r="I716" i="1" a="1"/>
  <c r="I716" i="1"/>
  <c r="G714" i="1" a="1"/>
  <c r="G714" i="1" s="1"/>
  <c r="F714" i="1" a="1"/>
  <c r="F714" i="1"/>
  <c r="H707" i="1" a="1"/>
  <c r="H707" i="1"/>
  <c r="H716" i="1" a="1"/>
  <c r="H716" i="1"/>
  <c r="K714" i="1" a="1"/>
  <c r="K714" i="1" s="1"/>
  <c r="H718" i="1" a="1"/>
  <c r="H718" i="1" s="1"/>
  <c r="K709" i="1" a="1"/>
  <c r="K709" i="1"/>
  <c r="F716" i="1" a="1"/>
  <c r="F716" i="1"/>
  <c r="G707" i="1" a="1"/>
  <c r="G707" i="1"/>
  <c r="K716" i="1" a="1"/>
  <c r="K716" i="1" s="1"/>
  <c r="K724" i="1" s="1" a="1"/>
  <c r="K724" i="1" s="1"/>
  <c r="K726" i="1" s="1" a="1"/>
  <c r="K726" i="1" s="1"/>
  <c r="G709" i="1" a="1"/>
  <c r="G709" i="1" s="1"/>
  <c r="J718" i="1" a="1"/>
  <c r="J718" i="1" s="1"/>
  <c r="G716" i="1" a="1"/>
  <c r="G716" i="1"/>
  <c r="I709" i="1" a="1"/>
  <c r="I709" i="1" s="1"/>
  <c r="H714" i="1" a="1"/>
  <c r="H714" i="1"/>
  <c r="J709" i="1" a="1"/>
  <c r="J709" i="1"/>
  <c r="J714" i="1" a="1"/>
  <c r="J714" i="1" s="1"/>
  <c r="G718" i="1" a="1"/>
  <c r="G718" i="1"/>
  <c r="G740" i="1" s="1" a="1"/>
  <c r="G740" i="1" s="1"/>
  <c r="G742" i="1" s="1" a="1"/>
  <c r="G742" i="1" s="1"/>
  <c r="H722" i="1" a="1"/>
  <c r="H722" i="1" s="1"/>
  <c r="G722" i="1" a="1"/>
  <c r="G722" i="1"/>
  <c r="F722" i="1" a="1"/>
  <c r="F722" i="1"/>
  <c r="G717" i="1" a="1"/>
  <c r="G717" i="1"/>
  <c r="K718" i="1" a="1"/>
  <c r="K718" i="1" s="1"/>
  <c r="J717" i="1" a="1"/>
  <c r="J717" i="1"/>
  <c r="F707" i="1" a="1"/>
  <c r="F707" i="1" s="1"/>
  <c r="H717" i="1" a="1"/>
  <c r="H717" i="1"/>
  <c r="F717" i="1" a="1"/>
  <c r="F717" i="1" s="1"/>
  <c r="I707" i="1" a="1"/>
  <c r="I707" i="1"/>
  <c r="J716" i="1" a="1"/>
  <c r="J716" i="1" s="1"/>
  <c r="K707" i="1" a="1"/>
  <c r="K707" i="1" s="1"/>
  <c r="J707" i="1" a="1"/>
  <c r="J707" i="1"/>
  <c r="I718" i="1" a="1"/>
  <c r="I718" i="1" s="1"/>
  <c r="F718" i="1" a="1"/>
  <c r="F718" i="1"/>
  <c r="K717" i="1" a="1"/>
  <c r="K717" i="1"/>
  <c r="I714" i="1" a="1"/>
  <c r="I714" i="1" s="1"/>
  <c r="I694" i="1" a="1"/>
  <c r="I694" i="1" s="1"/>
  <c r="G685" i="1" a="1"/>
  <c r="G685" i="1"/>
  <c r="H694" i="1" a="1"/>
  <c r="H694" i="1" s="1"/>
  <c r="I685" i="1" a="1"/>
  <c r="I685" i="1"/>
  <c r="H680" i="1" a="1"/>
  <c r="H680" i="1" s="1"/>
  <c r="G683" i="1" a="1"/>
  <c r="G683" i="1" s="1"/>
  <c r="G695" i="1" a="1"/>
  <c r="G695" i="1"/>
  <c r="K686" i="1" a="1"/>
  <c r="K686" i="1" s="1"/>
  <c r="J694" i="1" a="1"/>
  <c r="J694" i="1"/>
  <c r="I680" i="1" a="1"/>
  <c r="I680" i="1" s="1"/>
  <c r="F694" i="1" a="1"/>
  <c r="F694" i="1"/>
  <c r="K685" i="1" a="1"/>
  <c r="K685" i="1" s="1"/>
  <c r="I683" i="1" a="1"/>
  <c r="I683" i="1"/>
  <c r="K683" i="1" a="1"/>
  <c r="K683" i="1"/>
  <c r="F680" i="1" a="1"/>
  <c r="F680" i="1"/>
  <c r="K681" i="1" a="1"/>
  <c r="K681" i="1" s="1"/>
  <c r="J681" i="1" a="1"/>
  <c r="J681" i="1"/>
  <c r="H683" i="1" a="1"/>
  <c r="H683" i="1" s="1"/>
  <c r="H681" i="1" a="1"/>
  <c r="H681" i="1"/>
  <c r="K679" i="1" a="1"/>
  <c r="K679" i="1"/>
  <c r="G679" i="1" a="1"/>
  <c r="G679" i="1" s="1"/>
  <c r="J683" i="1" a="1"/>
  <c r="J683" i="1"/>
  <c r="I686" i="1" a="1"/>
  <c r="I686" i="1" s="1"/>
  <c r="H679" i="1" a="1"/>
  <c r="H679" i="1" s="1"/>
  <c r="K680" i="1" a="1"/>
  <c r="K680" i="1" s="1"/>
  <c r="F686" i="1" a="1"/>
  <c r="F686" i="1"/>
  <c r="F685" i="1" a="1"/>
  <c r="F685" i="1" s="1"/>
  <c r="I681" i="1" a="1"/>
  <c r="I681" i="1"/>
  <c r="F695" i="1" a="1"/>
  <c r="F695" i="1" s="1"/>
  <c r="G681" i="1" a="1"/>
  <c r="G681" i="1" s="1"/>
  <c r="G680" i="1" a="1"/>
  <c r="G680" i="1"/>
  <c r="J686" i="1" a="1"/>
  <c r="J686" i="1"/>
  <c r="I679" i="1" a="1"/>
  <c r="I679" i="1"/>
  <c r="J680" i="1" a="1"/>
  <c r="J680" i="1" s="1"/>
  <c r="G694" i="1" a="1"/>
  <c r="G694" i="1"/>
  <c r="K695" i="1" a="1"/>
  <c r="K695" i="1" s="1"/>
  <c r="J695" i="1" a="1"/>
  <c r="J695" i="1"/>
  <c r="F681" i="1" a="1"/>
  <c r="F681" i="1" s="1"/>
  <c r="J679" i="1" a="1"/>
  <c r="J679" i="1"/>
  <c r="I695" i="1" a="1"/>
  <c r="I695" i="1" s="1"/>
  <c r="K694" i="1" a="1"/>
  <c r="K694" i="1"/>
  <c r="J685" i="1" a="1"/>
  <c r="J685" i="1" s="1"/>
  <c r="F679" i="1" a="1"/>
  <c r="F679" i="1" s="1"/>
  <c r="G686" i="1" a="1"/>
  <c r="G686" i="1"/>
  <c r="H695" i="1" a="1"/>
  <c r="H695" i="1"/>
  <c r="F683" i="1" a="1"/>
  <c r="F683" i="1"/>
  <c r="H685" i="1" a="1"/>
  <c r="H685" i="1" s="1"/>
  <c r="H686" i="1" a="1"/>
  <c r="H686" i="1" s="1"/>
  <c r="K651" i="1" a="1"/>
  <c r="K651" i="1" s="1"/>
  <c r="H650" i="1" a="1"/>
  <c r="H650" i="1"/>
  <c r="F663" i="1" a="1"/>
  <c r="F663" i="1" s="1"/>
  <c r="K664" i="1" a="1"/>
  <c r="K664" i="1"/>
  <c r="I650" i="1" a="1"/>
  <c r="I650" i="1" s="1"/>
  <c r="F662" i="1" a="1"/>
  <c r="F662" i="1" s="1"/>
  <c r="F651" i="1" a="1"/>
  <c r="F651" i="1"/>
  <c r="J663" i="1" a="1"/>
  <c r="J663" i="1" s="1"/>
  <c r="J651" i="1" a="1"/>
  <c r="J651" i="1"/>
  <c r="H663" i="1" a="1"/>
  <c r="H663" i="1"/>
  <c r="J664" i="1" a="1"/>
  <c r="J664" i="1"/>
  <c r="K663" i="1" a="1"/>
  <c r="K663" i="1" s="1"/>
  <c r="J650" i="1" a="1"/>
  <c r="J650" i="1"/>
  <c r="F650" i="1" a="1"/>
  <c r="F650" i="1" s="1"/>
  <c r="I662" i="1" a="1"/>
  <c r="I662" i="1"/>
  <c r="H664" i="1" a="1"/>
  <c r="H664" i="1" s="1"/>
  <c r="F664" i="1" a="1"/>
  <c r="F664" i="1"/>
  <c r="G651" i="1" a="1"/>
  <c r="G651" i="1" s="1"/>
  <c r="H662" i="1" a="1"/>
  <c r="H662" i="1" s="1"/>
  <c r="G650" i="1" a="1"/>
  <c r="G650" i="1"/>
  <c r="H651" i="1" a="1"/>
  <c r="H651" i="1" s="1"/>
  <c r="G662" i="1" a="1"/>
  <c r="G662" i="1"/>
  <c r="K650" i="1" a="1"/>
  <c r="K650" i="1"/>
  <c r="I664" i="1" a="1"/>
  <c r="I664" i="1" s="1"/>
  <c r="G664" i="1" a="1"/>
  <c r="G664" i="1" s="1"/>
  <c r="I663" i="1" a="1"/>
  <c r="I663" i="1" s="1"/>
  <c r="G663" i="1" a="1"/>
  <c r="G663" i="1" s="1"/>
  <c r="I651" i="1" a="1"/>
  <c r="I651" i="1"/>
  <c r="K662" i="1" a="1"/>
  <c r="K662" i="1" s="1"/>
  <c r="J662" i="1" a="1"/>
  <c r="J662" i="1" s="1"/>
  <c r="K646" i="1" a="1"/>
  <c r="K646" i="1"/>
  <c r="J643" i="1" a="1"/>
  <c r="J643" i="1" s="1"/>
  <c r="K645" i="1" a="1"/>
  <c r="K645" i="1"/>
  <c r="J645" i="1" a="1"/>
  <c r="J645" i="1" s="1"/>
  <c r="G640" i="1" a="1"/>
  <c r="G640" i="1"/>
  <c r="F640" i="1" a="1"/>
  <c r="F640" i="1" s="1"/>
  <c r="H647" i="1" a="1"/>
  <c r="H647" i="1"/>
  <c r="J647" i="1" a="1"/>
  <c r="J647" i="1"/>
  <c r="F646" i="1" a="1"/>
  <c r="F646" i="1" s="1"/>
  <c r="H640" i="1" a="1"/>
  <c r="H640" i="1" s="1"/>
  <c r="F645" i="1" a="1"/>
  <c r="F645" i="1"/>
  <c r="J640" i="1" a="1"/>
  <c r="J640" i="1" s="1"/>
  <c r="I646" i="1" a="1"/>
  <c r="I646" i="1"/>
  <c r="G646" i="1" a="1"/>
  <c r="G646" i="1"/>
  <c r="I640" i="1" a="1"/>
  <c r="I640" i="1" s="1"/>
  <c r="H643" i="1" a="1"/>
  <c r="H643" i="1" s="1"/>
  <c r="F643" i="1" a="1"/>
  <c r="F643" i="1"/>
  <c r="K641" i="1" a="1"/>
  <c r="K641" i="1" s="1"/>
  <c r="K640" i="1" a="1"/>
  <c r="K640" i="1"/>
  <c r="K638" i="1" a="1"/>
  <c r="K638" i="1" s="1"/>
  <c r="H641" i="1" a="1"/>
  <c r="H641" i="1" s="1"/>
  <c r="J646" i="1" a="1"/>
  <c r="J646" i="1" s="1"/>
  <c r="K643" i="1" a="1"/>
  <c r="K643" i="1"/>
  <c r="G641" i="1" a="1"/>
  <c r="G641" i="1" s="1"/>
  <c r="K648" i="1" a="1"/>
  <c r="K648" i="1"/>
  <c r="F641" i="1" a="1"/>
  <c r="F641" i="1" s="1"/>
  <c r="J648" i="1" a="1"/>
  <c r="J648" i="1" s="1"/>
  <c r="I648" i="1" a="1"/>
  <c r="I648" i="1" s="1"/>
  <c r="H648" i="1" a="1"/>
  <c r="H648" i="1"/>
  <c r="G648" i="1" a="1"/>
  <c r="G648" i="1" s="1"/>
  <c r="H645" i="1" a="1"/>
  <c r="H645" i="1"/>
  <c r="F648" i="1" a="1"/>
  <c r="F648" i="1" s="1"/>
  <c r="K647" i="1" a="1"/>
  <c r="K647" i="1" s="1"/>
  <c r="I647" i="1" a="1"/>
  <c r="I647" i="1" s="1"/>
  <c r="G647" i="1" a="1"/>
  <c r="G647" i="1"/>
  <c r="G645" i="1" a="1"/>
  <c r="G645" i="1" s="1"/>
  <c r="F647" i="1" a="1"/>
  <c r="F647" i="1"/>
  <c r="H646" i="1" a="1"/>
  <c r="H646" i="1"/>
  <c r="I645" i="1" a="1"/>
  <c r="I645" i="1" s="1"/>
  <c r="I643" i="1" a="1"/>
  <c r="I643" i="1" s="1"/>
  <c r="J641" i="1" a="1"/>
  <c r="J641" i="1"/>
  <c r="G643" i="1" a="1"/>
  <c r="G643" i="1" s="1"/>
  <c r="I641" i="1" a="1"/>
  <c r="I641" i="1"/>
  <c r="J638" i="1" a="1"/>
  <c r="J638" i="1" s="1"/>
  <c r="G635" i="1" a="1"/>
  <c r="G635" i="1" s="1"/>
  <c r="G631" i="1" a="1"/>
  <c r="G631" i="1" s="1"/>
  <c r="F631" i="1" a="1"/>
  <c r="F631" i="1"/>
  <c r="F633" i="1" a="1"/>
  <c r="F633" i="1" s="1"/>
  <c r="I638" i="1" a="1"/>
  <c r="I638" i="1"/>
  <c r="G638" i="1" a="1"/>
  <c r="G638" i="1" s="1"/>
  <c r="G628" i="1" a="1"/>
  <c r="G628" i="1" s="1"/>
  <c r="I631" i="1" a="1"/>
  <c r="I631" i="1" s="1"/>
  <c r="F638" i="1" a="1"/>
  <c r="F638" i="1"/>
  <c r="G637" i="1" a="1"/>
  <c r="G637" i="1" s="1"/>
  <c r="H636" i="1" a="1"/>
  <c r="H636" i="1"/>
  <c r="K626" i="1" a="1"/>
  <c r="K626" i="1" s="1"/>
  <c r="F628" i="1" a="1"/>
  <c r="F628" i="1" s="1"/>
  <c r="K637" i="1" a="1"/>
  <c r="K637" i="1" s="1"/>
  <c r="H637" i="1" a="1"/>
  <c r="H637" i="1"/>
  <c r="F636" i="1" a="1"/>
  <c r="F636" i="1" s="1"/>
  <c r="I628" i="1" a="1"/>
  <c r="I628" i="1"/>
  <c r="G636" i="1" a="1"/>
  <c r="G636" i="1"/>
  <c r="J637" i="1" a="1"/>
  <c r="J637" i="1" s="1"/>
  <c r="F637" i="1" a="1"/>
  <c r="F637" i="1" s="1"/>
  <c r="J635" i="1" a="1"/>
  <c r="J635" i="1"/>
  <c r="H630" i="1" a="1"/>
  <c r="H630" i="1" s="1"/>
  <c r="J627" i="1" a="1"/>
  <c r="J627" i="1"/>
  <c r="K630" i="1" a="1"/>
  <c r="K630" i="1" s="1"/>
  <c r="G627" i="1" a="1"/>
  <c r="G627" i="1" s="1"/>
  <c r="F627" i="1" a="1"/>
  <c r="F627" i="1" s="1"/>
  <c r="I637" i="1" a="1"/>
  <c r="I637" i="1"/>
  <c r="K636" i="1" a="1"/>
  <c r="K636" i="1" s="1"/>
  <c r="J631" i="1" a="1"/>
  <c r="J631" i="1"/>
  <c r="I633" i="1" a="1"/>
  <c r="I633" i="1" s="1"/>
  <c r="J636" i="1" a="1"/>
  <c r="J636" i="1" s="1"/>
  <c r="G630" i="1" a="1"/>
  <c r="G630" i="1" s="1"/>
  <c r="I627" i="1" a="1"/>
  <c r="I627" i="1"/>
  <c r="I636" i="1" a="1"/>
  <c r="I636" i="1" s="1"/>
  <c r="J628" i="1" a="1"/>
  <c r="J628" i="1"/>
  <c r="F630" i="1" a="1"/>
  <c r="F630" i="1" s="1"/>
  <c r="H627" i="1" a="1"/>
  <c r="H627" i="1" s="1"/>
  <c r="J633" i="1" a="1"/>
  <c r="J633" i="1" s="1"/>
  <c r="K631" i="1" a="1"/>
  <c r="K631" i="1"/>
  <c r="K628" i="1" a="1"/>
  <c r="K628" i="1" s="1"/>
  <c r="K633" i="1" a="1"/>
  <c r="K633" i="1"/>
  <c r="H635" i="1" a="1"/>
  <c r="H635" i="1"/>
  <c r="G633" i="1" a="1"/>
  <c r="G633" i="1" s="1"/>
  <c r="K635" i="1" a="1"/>
  <c r="K635" i="1" s="1"/>
  <c r="J630" i="1" a="1"/>
  <c r="J630" i="1"/>
  <c r="I635" i="1" a="1"/>
  <c r="I635" i="1" s="1"/>
  <c r="H628" i="1" a="1"/>
  <c r="H628" i="1"/>
  <c r="F635" i="1" a="1"/>
  <c r="F635" i="1" s="1"/>
  <c r="H633" i="1" a="1"/>
  <c r="H633" i="1" s="1"/>
  <c r="I630" i="1" a="1"/>
  <c r="I630" i="1" s="1"/>
  <c r="K627" i="1" a="1"/>
  <c r="K627" i="1"/>
  <c r="H631" i="1" a="1"/>
  <c r="H631" i="1" s="1"/>
  <c r="H638" i="1" a="1"/>
  <c r="H638" i="1"/>
  <c r="I626" i="1" a="1"/>
  <c r="I626" i="1" s="1"/>
  <c r="G615" i="1" a="1"/>
  <c r="G615" i="1" s="1"/>
  <c r="F615" i="1" a="1"/>
  <c r="F615" i="1" s="1"/>
  <c r="G626" i="1" a="1"/>
  <c r="G626" i="1"/>
  <c r="J625" i="1" a="1"/>
  <c r="J625" i="1" s="1"/>
  <c r="I625" i="1" a="1"/>
  <c r="I625" i="1" s="1"/>
  <c r="G623" i="1" a="1"/>
  <c r="G623" i="1" s="1"/>
  <c r="H620" i="1" a="1"/>
  <c r="H620" i="1" s="1"/>
  <c r="J616" i="1" a="1"/>
  <c r="J616" i="1" s="1"/>
  <c r="F620" i="1" a="1"/>
  <c r="F620" i="1"/>
  <c r="I615" i="1" a="1"/>
  <c r="I615" i="1" s="1"/>
  <c r="F623" i="1" a="1"/>
  <c r="F623" i="1" s="1"/>
  <c r="J621" i="1" a="1"/>
  <c r="J621" i="1"/>
  <c r="I618" i="1" a="1"/>
  <c r="I618" i="1" s="1"/>
  <c r="I617" i="1" a="1"/>
  <c r="I617" i="1" s="1"/>
  <c r="I616" i="1" a="1"/>
  <c r="I616" i="1"/>
  <c r="K615" i="1" a="1"/>
  <c r="K615" i="1" s="1"/>
  <c r="F626" i="1" a="1"/>
  <c r="F626" i="1" s="1"/>
  <c r="I623" i="1" a="1"/>
  <c r="I623" i="1" s="1"/>
  <c r="F617" i="1" a="1"/>
  <c r="F617" i="1" s="1"/>
  <c r="K621" i="1" a="1"/>
  <c r="K621" i="1" s="1"/>
  <c r="K625" i="1" a="1"/>
  <c r="K625" i="1"/>
  <c r="I621" i="1" a="1"/>
  <c r="I621" i="1" s="1"/>
  <c r="F616" i="1" a="1"/>
  <c r="F616" i="1" s="1"/>
  <c r="H625" i="1" a="1"/>
  <c r="H625" i="1" s="1"/>
  <c r="F621" i="1" a="1"/>
  <c r="F621" i="1" s="1"/>
  <c r="K618" i="1" a="1"/>
  <c r="K618" i="1" s="1"/>
  <c r="G625" i="1" a="1"/>
  <c r="G625" i="1"/>
  <c r="H618" i="1" a="1"/>
  <c r="H618" i="1" s="1"/>
  <c r="H616" i="1" a="1"/>
  <c r="H616" i="1" s="1"/>
  <c r="G618" i="1" a="1"/>
  <c r="G618" i="1"/>
  <c r="J620" i="1" a="1"/>
  <c r="J620" i="1" s="1"/>
  <c r="G620" i="1" a="1"/>
  <c r="G620" i="1" s="1"/>
  <c r="J623" i="1" a="1"/>
  <c r="J623" i="1"/>
  <c r="H615" i="1" a="1"/>
  <c r="H615" i="1" s="1"/>
  <c r="J615" i="1" a="1"/>
  <c r="J615" i="1" s="1"/>
  <c r="G617" i="1" a="1"/>
  <c r="G617" i="1" s="1"/>
  <c r="J617" i="1" a="1"/>
  <c r="J617" i="1" s="1"/>
  <c r="K623" i="1" a="1"/>
  <c r="K623" i="1" s="1"/>
  <c r="K620" i="1" a="1"/>
  <c r="K620" i="1"/>
  <c r="H626" i="1" a="1"/>
  <c r="H626" i="1" s="1"/>
  <c r="H621" i="1" a="1"/>
  <c r="H621" i="1" s="1"/>
  <c r="J618" i="1" a="1"/>
  <c r="J618" i="1" s="1"/>
  <c r="I620" i="1" a="1"/>
  <c r="I620" i="1" s="1"/>
  <c r="H623" i="1" a="1"/>
  <c r="H623" i="1" s="1"/>
  <c r="K617" i="1" a="1"/>
  <c r="K617" i="1"/>
  <c r="K616" i="1" a="1"/>
  <c r="K616" i="1" s="1"/>
  <c r="F625" i="1" a="1"/>
  <c r="F625" i="1" s="1"/>
  <c r="G621" i="1" a="1"/>
  <c r="G621" i="1"/>
  <c r="G616" i="1" a="1"/>
  <c r="G616" i="1" s="1"/>
  <c r="F618" i="1" a="1"/>
  <c r="F618" i="1" s="1"/>
  <c r="J626" i="1" a="1"/>
  <c r="J626" i="1"/>
  <c r="H617" i="1" a="1"/>
  <c r="H617" i="1" s="1"/>
  <c r="G593" i="1" a="1"/>
  <c r="G593" i="1" s="1"/>
  <c r="F593" i="1" a="1"/>
  <c r="F593" i="1" s="1"/>
  <c r="J591" i="1" a="1"/>
  <c r="J591" i="1" s="1"/>
  <c r="G607" i="1" a="1"/>
  <c r="G607" i="1" s="1"/>
  <c r="J604" i="1" a="1"/>
  <c r="J604" i="1"/>
  <c r="K600" i="1" a="1"/>
  <c r="K600" i="1" s="1"/>
  <c r="J600" i="1" a="1"/>
  <c r="J600" i="1" s="1"/>
  <c r="K593" i="1" a="1"/>
  <c r="K593" i="1" s="1"/>
  <c r="I593" i="1" a="1"/>
  <c r="I593" i="1" s="1"/>
  <c r="H604" i="1" a="1"/>
  <c r="H604" i="1" s="1"/>
  <c r="G601" i="1" a="1"/>
  <c r="G601" i="1"/>
  <c r="J594" i="1" a="1"/>
  <c r="J594" i="1" s="1"/>
  <c r="I601" i="1" a="1"/>
  <c r="I601" i="1" s="1"/>
  <c r="F607" i="1" a="1"/>
  <c r="F607" i="1"/>
  <c r="G605" i="1" a="1"/>
  <c r="G605" i="1" s="1"/>
  <c r="K594" i="1" a="1"/>
  <c r="K594" i="1" s="1"/>
  <c r="I594" i="1" a="1"/>
  <c r="I594" i="1"/>
  <c r="K607" i="1" a="1"/>
  <c r="K607" i="1" s="1"/>
  <c r="F604" i="1" a="1"/>
  <c r="F604" i="1" s="1"/>
  <c r="K605" i="1" a="1"/>
  <c r="K605" i="1" s="1"/>
  <c r="I605" i="1" a="1"/>
  <c r="I605" i="1" s="1"/>
  <c r="H601" i="1" a="1"/>
  <c r="H601" i="1" s="1"/>
  <c r="H600" i="1" a="1"/>
  <c r="H600" i="1"/>
  <c r="G594" i="1" a="1"/>
  <c r="G594" i="1" s="1"/>
  <c r="G600" i="1" a="1"/>
  <c r="G600" i="1" s="1"/>
  <c r="F600" i="1" a="1"/>
  <c r="F600" i="1" s="1"/>
  <c r="J593" i="1" a="1"/>
  <c r="J593" i="1" s="1"/>
  <c r="K591" i="1" a="1"/>
  <c r="K591" i="1" s="1"/>
  <c r="F605" i="1" a="1"/>
  <c r="F605" i="1"/>
  <c r="I604" i="1" a="1"/>
  <c r="I604" i="1" s="1"/>
  <c r="H607" i="1" a="1"/>
  <c r="H607" i="1" s="1"/>
  <c r="K601" i="1" a="1"/>
  <c r="K601" i="1"/>
  <c r="F601" i="1" a="1"/>
  <c r="F601" i="1" s="1"/>
  <c r="J601" i="1" a="1"/>
  <c r="J601" i="1" s="1"/>
  <c r="K608" i="1" a="1"/>
  <c r="K608" i="1"/>
  <c r="J608" i="1" a="1"/>
  <c r="J608" i="1" s="1"/>
  <c r="H605" i="1" a="1"/>
  <c r="H605" i="1" s="1"/>
  <c r="I600" i="1" a="1"/>
  <c r="I600" i="1" s="1"/>
  <c r="I608" i="1" a="1"/>
  <c r="I608" i="1" s="1"/>
  <c r="H608" i="1" a="1"/>
  <c r="H608" i="1" s="1"/>
  <c r="G608" i="1" a="1"/>
  <c r="G608" i="1"/>
  <c r="F594" i="1" a="1"/>
  <c r="F594" i="1" s="1"/>
  <c r="K604" i="1" a="1"/>
  <c r="K604" i="1" s="1"/>
  <c r="F608" i="1" a="1"/>
  <c r="F608" i="1" s="1"/>
  <c r="J607" i="1" a="1"/>
  <c r="J607" i="1" s="1"/>
  <c r="I607" i="1" a="1"/>
  <c r="I607" i="1" s="1"/>
  <c r="J605" i="1" a="1"/>
  <c r="J605" i="1"/>
  <c r="G604" i="1" a="1"/>
  <c r="G604" i="1" s="1"/>
  <c r="H593" i="1" a="1"/>
  <c r="H593" i="1" s="1"/>
  <c r="H594" i="1" a="1"/>
  <c r="H594" i="1"/>
  <c r="G590" i="1" a="1"/>
  <c r="G590" i="1" s="1"/>
  <c r="F582" i="1" a="1"/>
  <c r="F582" i="1" s="1"/>
  <c r="J583" i="1" a="1"/>
  <c r="J583" i="1"/>
  <c r="I583" i="1" a="1"/>
  <c r="I583" i="1" s="1"/>
  <c r="K582" i="1" a="1"/>
  <c r="K582" i="1" s="1"/>
  <c r="H587" i="1" a="1"/>
  <c r="H587" i="1" s="1"/>
  <c r="J582" i="1" a="1"/>
  <c r="J582" i="1" s="1"/>
  <c r="G583" i="1" a="1"/>
  <c r="G583" i="1" s="1"/>
  <c r="I586" i="1" a="1"/>
  <c r="I586" i="1"/>
  <c r="F587" i="1" a="1"/>
  <c r="F587" i="1" s="1"/>
  <c r="H591" i="1" a="1"/>
  <c r="H591" i="1" s="1"/>
  <c r="K587" i="1" a="1"/>
  <c r="K587" i="1" s="1"/>
  <c r="I587" i="1" a="1"/>
  <c r="I587" i="1" s="1"/>
  <c r="K583" i="1" a="1"/>
  <c r="K583" i="1" s="1"/>
  <c r="I582" i="1" a="1"/>
  <c r="I582" i="1"/>
  <c r="K586" i="1" a="1"/>
  <c r="K586" i="1" s="1"/>
  <c r="F583" i="1" a="1"/>
  <c r="F583" i="1" s="1"/>
  <c r="H582" i="1" a="1"/>
  <c r="H582" i="1"/>
  <c r="I591" i="1" a="1"/>
  <c r="I591" i="1" s="1"/>
  <c r="G591" i="1" a="1"/>
  <c r="G591" i="1" s="1"/>
  <c r="J586" i="1" a="1"/>
  <c r="J586" i="1"/>
  <c r="F591" i="1" a="1"/>
  <c r="F591" i="1" s="1"/>
  <c r="J590" i="1" a="1"/>
  <c r="J590" i="1" s="1"/>
  <c r="J587" i="1" a="1"/>
  <c r="J587" i="1" s="1"/>
  <c r="G586" i="1" a="1"/>
  <c r="G586" i="1" s="1"/>
  <c r="H583" i="1" a="1"/>
  <c r="H583" i="1" s="1"/>
  <c r="K590" i="1" a="1"/>
  <c r="K590" i="1"/>
  <c r="F586" i="1" a="1"/>
  <c r="F586" i="1" s="1"/>
  <c r="F590" i="1" a="1"/>
  <c r="F590" i="1" s="1"/>
  <c r="H586" i="1" a="1"/>
  <c r="H586" i="1" s="1"/>
  <c r="G582" i="1" a="1"/>
  <c r="G582" i="1" s="1"/>
  <c r="I590" i="1" a="1"/>
  <c r="I590" i="1" s="1"/>
  <c r="H590" i="1" a="1"/>
  <c r="H590" i="1"/>
  <c r="G587" i="1" a="1"/>
  <c r="G587" i="1" s="1"/>
  <c r="I31" i="1" a="1"/>
  <c r="I31" i="1" s="1"/>
  <c r="H31" i="1" a="1"/>
  <c r="H31" i="1"/>
  <c r="J31" i="1" a="1"/>
  <c r="J31" i="1" s="1"/>
  <c r="G31" i="1" a="1"/>
  <c r="G31" i="1" s="1"/>
  <c r="F31" i="1" a="1"/>
  <c r="F31" i="1"/>
  <c r="K31" i="1" a="1"/>
  <c r="K31" i="1" s="1"/>
  <c r="K30" i="1" a="1"/>
  <c r="K30" i="1" s="1"/>
  <c r="J30" i="1" a="1"/>
  <c r="J30" i="1" s="1"/>
  <c r="G30" i="1" a="1"/>
  <c r="G30" i="1" s="1"/>
  <c r="I30" i="1" a="1"/>
  <c r="I30" i="1" s="1"/>
  <c r="H30" i="1" a="1"/>
  <c r="H30" i="1"/>
  <c r="F30" i="1" a="1"/>
  <c r="F30" i="1" s="1"/>
  <c r="K740" i="1" a="1"/>
  <c r="K740" i="1" s="1"/>
  <c r="K742" i="1" s="1" a="1"/>
  <c r="K742" i="1" s="1"/>
  <c r="J740" i="1" a="1"/>
  <c r="J740" i="1" s="1"/>
  <c r="J742" i="1" s="1" a="1"/>
  <c r="J742" i="1" s="1"/>
  <c r="I740" i="1" a="1"/>
  <c r="I740" i="1" s="1"/>
  <c r="I742" i="1" s="1" a="1"/>
  <c r="I742" i="1" s="1"/>
  <c r="F740" i="1" a="1"/>
  <c r="F740" i="1" s="1"/>
  <c r="F742" i="1" s="1" a="1"/>
  <c r="F742" i="1" s="1"/>
  <c r="H738" i="1" a="1"/>
  <c r="H738" i="1"/>
  <c r="K738" i="1" a="1"/>
  <c r="K738" i="1" s="1"/>
  <c r="G724" i="1" a="1"/>
  <c r="G724" i="1" s="1"/>
  <c r="G726" i="1" s="1" a="1"/>
  <c r="G726" i="1" s="1"/>
  <c r="H725" i="1" a="1"/>
  <c r="H725" i="1" s="1"/>
  <c r="I726" i="1" a="1"/>
  <c r="I726" i="1"/>
  <c r="G725" i="1" a="1"/>
  <c r="G725" i="1" s="1"/>
  <c r="K725" i="1" a="1"/>
  <c r="K725" i="1" s="1"/>
  <c r="I722" i="1" a="1"/>
  <c r="I722" i="1"/>
  <c r="F725" i="1" a="1"/>
  <c r="F725" i="1" s="1"/>
  <c r="J726" i="1" a="1"/>
  <c r="J726" i="1" s="1"/>
  <c r="G738" i="1" a="1"/>
  <c r="G738" i="1"/>
  <c r="I724" i="1" a="1"/>
  <c r="I724" i="1" s="1"/>
  <c r="K722" i="1" a="1"/>
  <c r="K722" i="1" s="1"/>
  <c r="F738" i="1" a="1"/>
  <c r="F738" i="1" s="1"/>
  <c r="I738" i="1" a="1"/>
  <c r="I738" i="1" s="1"/>
  <c r="J724" i="1" a="1"/>
  <c r="J724" i="1" s="1"/>
  <c r="H740" i="1" a="1"/>
  <c r="H740" i="1" s="1"/>
  <c r="H742" i="1" s="1" a="1"/>
  <c r="H742" i="1" s="1"/>
  <c r="I725" i="1" a="1"/>
  <c r="I725" i="1" s="1"/>
  <c r="J722" i="1" a="1"/>
  <c r="J722" i="1" s="1"/>
  <c r="J738" i="1" a="1"/>
  <c r="J738" i="1"/>
  <c r="J725" i="1" a="1"/>
  <c r="J725" i="1" s="1"/>
  <c r="K19" i="1"/>
  <c r="J19" i="1"/>
  <c r="I19" i="1"/>
  <c r="H19" i="1"/>
  <c r="G19" i="1"/>
  <c r="F19" i="1"/>
  <c r="K18" i="1"/>
  <c r="J18" i="1"/>
  <c r="I18" i="1"/>
  <c r="H18" i="1"/>
  <c r="G18" i="1"/>
  <c r="F18" i="1"/>
  <c r="I282" i="1" a="1"/>
  <c r="I282" i="1" s="1"/>
  <c r="I281" i="1" s="1"/>
  <c r="F282" i="1" a="1"/>
  <c r="F282" i="1" s="1"/>
  <c r="F281" i="1" s="1"/>
  <c r="F380" i="1" s="1"/>
  <c r="F511" i="1" s="1"/>
  <c r="G282" i="1" a="1"/>
  <c r="G282" i="1" s="1"/>
  <c r="G281" i="1" s="1"/>
  <c r="K282" i="1" a="1"/>
  <c r="K282" i="1" s="1"/>
  <c r="J282" i="1" a="1"/>
  <c r="J282" i="1"/>
  <c r="J281" i="1" s="1"/>
  <c r="H282" i="1" a="1"/>
  <c r="H282" i="1" s="1"/>
  <c r="H281" i="1" s="1"/>
  <c r="H380" i="1" s="1"/>
  <c r="H511" i="1" s="1"/>
  <c r="G240" i="1" a="1"/>
  <c r="G240" i="1" s="1"/>
  <c r="H197" i="1" a="1"/>
  <c r="H197" i="1" s="1"/>
  <c r="H196" i="1" s="1"/>
  <c r="H359" i="1" s="1"/>
  <c r="H426" i="1" s="1"/>
  <c r="H240" i="1" a="1"/>
  <c r="H240" i="1" s="1"/>
  <c r="H239" i="1" s="1"/>
  <c r="H314" i="1" s="1"/>
  <c r="H469" i="1" s="1"/>
  <c r="F240" i="1" a="1"/>
  <c r="F240" i="1" s="1"/>
  <c r="F239" i="1" s="1"/>
  <c r="K197" i="1" a="1"/>
  <c r="K197" i="1" s="1"/>
  <c r="I197" i="1" a="1"/>
  <c r="I197" i="1" s="1"/>
  <c r="I196" i="1" s="1"/>
  <c r="I359" i="1" s="1"/>
  <c r="I426" i="1" s="1"/>
  <c r="G197" i="1" a="1"/>
  <c r="G197" i="1" s="1"/>
  <c r="G196" i="1" s="1"/>
  <c r="F197" i="1" a="1"/>
  <c r="F197" i="1" s="1"/>
  <c r="F196" i="1" s="1"/>
  <c r="K273" i="1" a="1"/>
  <c r="K273" i="1" s="1"/>
  <c r="J273" i="1" a="1"/>
  <c r="J273" i="1" s="1"/>
  <c r="I273" i="1" a="1"/>
  <c r="I273" i="1" s="1"/>
  <c r="I272" i="1" s="1"/>
  <c r="I361" i="1" s="1"/>
  <c r="I502" i="1" s="1"/>
  <c r="H273" i="1" a="1"/>
  <c r="H273" i="1" s="1"/>
  <c r="H272" i="1" s="1"/>
  <c r="H361" i="1" s="1"/>
  <c r="H502" i="1" s="1"/>
  <c r="G273" i="1" a="1"/>
  <c r="G273" i="1" s="1"/>
  <c r="G272" i="1" s="1"/>
  <c r="K240" i="1" a="1"/>
  <c r="K240" i="1" s="1"/>
  <c r="J197" i="1" a="1"/>
  <c r="J197" i="1" s="1"/>
  <c r="J196" i="1" s="1"/>
  <c r="F273" i="1" a="1"/>
  <c r="F273" i="1" s="1"/>
  <c r="F272" i="1" s="1"/>
  <c r="J240" i="1" a="1"/>
  <c r="J240" i="1"/>
  <c r="I240" i="1" a="1"/>
  <c r="I240" i="1" s="1"/>
  <c r="I239" i="1" s="1"/>
  <c r="I314" i="1" s="1"/>
  <c r="I469" i="1" s="1"/>
  <c r="H139" i="1" a="1"/>
  <c r="H139" i="1" s="1"/>
  <c r="I136" i="1" a="1"/>
  <c r="I136" i="1" s="1"/>
  <c r="H136" i="1" a="1"/>
  <c r="H136" i="1" s="1"/>
  <c r="K138" i="1" a="1"/>
  <c r="K138" i="1" s="1"/>
  <c r="F137" i="1" a="1"/>
  <c r="F137" i="1"/>
  <c r="J137" i="1" a="1"/>
  <c r="J137" i="1" s="1"/>
  <c r="K139" i="1" a="1"/>
  <c r="K139" i="1" s="1"/>
  <c r="J139" i="1" a="1"/>
  <c r="J139" i="1" s="1"/>
  <c r="I139" i="1" a="1"/>
  <c r="I139" i="1" s="1"/>
  <c r="G139" i="1" a="1"/>
  <c r="G139" i="1" s="1"/>
  <c r="I138" i="1" a="1"/>
  <c r="I138" i="1" s="1"/>
  <c r="G136" i="1" a="1"/>
  <c r="G136" i="1" s="1"/>
  <c r="F139" i="1" a="1"/>
  <c r="F139" i="1" s="1"/>
  <c r="F138" i="1" a="1"/>
  <c r="F138" i="1" s="1"/>
  <c r="F136" i="1" a="1"/>
  <c r="F136" i="1" s="1"/>
  <c r="K137" i="1" a="1"/>
  <c r="K137" i="1" s="1"/>
  <c r="G137" i="1" a="1"/>
  <c r="G137" i="1" s="1"/>
  <c r="G138" i="1" a="1"/>
  <c r="G138" i="1" s="1"/>
  <c r="H137" i="1" a="1"/>
  <c r="H137" i="1" s="1"/>
  <c r="K136" i="1" a="1"/>
  <c r="K136" i="1" s="1"/>
  <c r="J138" i="1" a="1"/>
  <c r="J138" i="1" s="1"/>
  <c r="H138" i="1" a="1"/>
  <c r="H138" i="1" s="1"/>
  <c r="I137" i="1" a="1"/>
  <c r="I137" i="1"/>
  <c r="J136" i="1" a="1"/>
  <c r="J136" i="1" s="1"/>
  <c r="I58" i="1" a="1"/>
  <c r="I58" i="1" s="1"/>
  <c r="H60" i="1" a="1"/>
  <c r="H60" i="1" s="1"/>
  <c r="G59" i="1" a="1"/>
  <c r="G59" i="1" s="1"/>
  <c r="J57" i="1" a="1"/>
  <c r="J57" i="1" s="1"/>
  <c r="G58" i="1" a="1"/>
  <c r="G58" i="1" s="1"/>
  <c r="K58" i="1" a="1"/>
  <c r="K58" i="1" s="1"/>
  <c r="I59" i="1" a="1"/>
  <c r="I59" i="1" s="1"/>
  <c r="K60" i="1" a="1"/>
  <c r="K60" i="1" s="1"/>
  <c r="J59" i="1" a="1"/>
  <c r="J59" i="1" s="1"/>
  <c r="F60" i="1" a="1"/>
  <c r="F60" i="1" s="1"/>
  <c r="H58" i="1" a="1"/>
  <c r="H58" i="1"/>
  <c r="J60" i="1" a="1"/>
  <c r="J60" i="1" s="1"/>
  <c r="J58" i="1" a="1"/>
  <c r="J58" i="1" s="1"/>
  <c r="F58" i="1" a="1"/>
  <c r="F58" i="1" s="1"/>
  <c r="I60" i="1" a="1"/>
  <c r="I60" i="1" s="1"/>
  <c r="G60" i="1" a="1"/>
  <c r="G60" i="1" s="1"/>
  <c r="H59" i="1" a="1"/>
  <c r="H59" i="1" s="1"/>
  <c r="F59" i="1" a="1"/>
  <c r="F59" i="1" s="1"/>
  <c r="K57" i="1" a="1"/>
  <c r="K57" i="1" s="1"/>
  <c r="F57" i="1" a="1"/>
  <c r="F57" i="1" s="1"/>
  <c r="G57" i="1" a="1"/>
  <c r="G57" i="1" s="1"/>
  <c r="I57" i="1" a="1"/>
  <c r="I57" i="1" s="1"/>
  <c r="K59" i="1" a="1"/>
  <c r="K59" i="1" s="1"/>
  <c r="H57" i="1" a="1"/>
  <c r="H57" i="1" s="1"/>
  <c r="K51" i="1" a="1"/>
  <c r="K51" i="1" s="1"/>
  <c r="J52" i="1" a="1"/>
  <c r="J52" i="1" s="1"/>
  <c r="H51" i="1" a="1"/>
  <c r="H51" i="1" s="1"/>
  <c r="I50" i="1" a="1"/>
  <c r="I50" i="1" s="1"/>
  <c r="G50" i="1" a="1"/>
  <c r="G50" i="1" s="1"/>
  <c r="K53" i="1" a="1"/>
  <c r="K53" i="1" s="1"/>
  <c r="F53" i="1" a="1"/>
  <c r="F53" i="1" s="1"/>
  <c r="I51" i="1" a="1"/>
  <c r="I51" i="1" s="1"/>
  <c r="H52" i="1" a="1"/>
  <c r="H52" i="1" s="1"/>
  <c r="K50" i="1" a="1"/>
  <c r="K50" i="1" s="1"/>
  <c r="I52" i="1" a="1"/>
  <c r="I52" i="1" s="1"/>
  <c r="F50" i="1" a="1"/>
  <c r="F50" i="1" s="1"/>
  <c r="G53" i="1" a="1"/>
  <c r="G53" i="1" s="1"/>
  <c r="F51" i="1" a="1"/>
  <c r="F51" i="1" s="1"/>
  <c r="G52" i="1" a="1"/>
  <c r="G52" i="1" s="1"/>
  <c r="J53" i="1" a="1"/>
  <c r="J53" i="1" s="1"/>
  <c r="H53" i="1" a="1"/>
  <c r="H53" i="1" s="1"/>
  <c r="F52" i="1" a="1"/>
  <c r="F52" i="1" s="1"/>
  <c r="G51" i="1" a="1"/>
  <c r="G51" i="1" s="1"/>
  <c r="H50" i="1" a="1"/>
  <c r="H50" i="1" s="1"/>
  <c r="I53" i="1" a="1"/>
  <c r="I53" i="1" s="1"/>
  <c r="K52" i="1" a="1"/>
  <c r="K52" i="1" s="1"/>
  <c r="J50" i="1" a="1"/>
  <c r="J50" i="1"/>
  <c r="J51" i="1" a="1"/>
  <c r="J51" i="1" s="1"/>
  <c r="H14" i="1" a="1"/>
  <c r="H14" i="1" s="1"/>
  <c r="I15" i="1" a="1"/>
  <c r="I15" i="1" s="1"/>
  <c r="I14" i="1" a="1"/>
  <c r="I14" i="1" s="1"/>
  <c r="G15" i="1" a="1"/>
  <c r="G15" i="1" s="1"/>
  <c r="F15" i="1" a="1"/>
  <c r="F15" i="1"/>
  <c r="K15" i="1" a="1"/>
  <c r="K15" i="1" s="1"/>
  <c r="G14" i="1" a="1"/>
  <c r="G14" i="1" s="1"/>
  <c r="J14" i="1" a="1"/>
  <c r="J14" i="1" s="1"/>
  <c r="J15" i="1" a="1"/>
  <c r="J15" i="1" s="1"/>
  <c r="K14" i="1" a="1"/>
  <c r="K14" i="1" s="1"/>
  <c r="H15" i="1" a="1"/>
  <c r="H15" i="1" s="1"/>
  <c r="F14" i="1" a="1"/>
  <c r="F14" i="1" s="1"/>
  <c r="K13" i="1" a="1"/>
  <c r="K13" i="1" s="1"/>
  <c r="J13" i="1" a="1"/>
  <c r="J13" i="1" s="1"/>
  <c r="I13" i="1" a="1"/>
  <c r="I13" i="1" s="1"/>
  <c r="H13" i="1" a="1"/>
  <c r="H13" i="1" s="1"/>
  <c r="G13" i="1" a="1"/>
  <c r="G13" i="1" s="1"/>
  <c r="F13" i="1" a="1"/>
  <c r="F13" i="1" s="1"/>
  <c r="F54" i="1" a="1"/>
  <c r="F54" i="1" s="1"/>
  <c r="K54" i="1" a="1"/>
  <c r="K54" i="1" s="1"/>
  <c r="I54" i="1" a="1"/>
  <c r="I54" i="1" s="1"/>
  <c r="H54" i="1" a="1"/>
  <c r="H54" i="1" s="1"/>
  <c r="H48" i="1" a="1"/>
  <c r="H48" i="1"/>
  <c r="I48" i="1" a="1"/>
  <c r="I48" i="1" s="1"/>
  <c r="G54" i="1" a="1"/>
  <c r="G54" i="1" s="1"/>
  <c r="J48" i="1" a="1"/>
  <c r="J48" i="1" s="1"/>
  <c r="J54" i="1" a="1"/>
  <c r="J54" i="1" s="1"/>
  <c r="F48" i="1" a="1"/>
  <c r="F48" i="1" s="1"/>
  <c r="K48" i="1" a="1"/>
  <c r="K48" i="1" s="1"/>
  <c r="G48" i="1" a="1"/>
  <c r="G48" i="1" s="1"/>
  <c r="I42" i="1" a="1"/>
  <c r="I42" i="1" s="1"/>
  <c r="H42" i="1" a="1"/>
  <c r="H42" i="1" s="1"/>
  <c r="G41" i="1" a="1"/>
  <c r="G41" i="1" s="1"/>
  <c r="I41" i="1" a="1"/>
  <c r="I41" i="1" s="1"/>
  <c r="G42" i="1" a="1"/>
  <c r="G42" i="1"/>
  <c r="F42" i="1" a="1"/>
  <c r="F42" i="1" s="1"/>
  <c r="F41" i="1" a="1"/>
  <c r="F41" i="1" s="1"/>
  <c r="H41" i="1" a="1"/>
  <c r="H41" i="1" s="1"/>
  <c r="K42" i="1" a="1"/>
  <c r="K42" i="1" s="1"/>
  <c r="H43" i="1" a="1"/>
  <c r="H43" i="1" s="1"/>
  <c r="I43" i="1" a="1"/>
  <c r="I43" i="1" s="1"/>
  <c r="K43" i="1" a="1"/>
  <c r="K43" i="1" s="1"/>
  <c r="F43" i="1" a="1"/>
  <c r="F43" i="1" s="1"/>
  <c r="J42" i="1" a="1"/>
  <c r="J42" i="1" s="1"/>
  <c r="J43" i="1" a="1"/>
  <c r="J43" i="1" s="1"/>
  <c r="G43" i="1" a="1"/>
  <c r="G43" i="1" s="1"/>
  <c r="K41" i="1" a="1"/>
  <c r="K41" i="1"/>
  <c r="J41" i="1" a="1"/>
  <c r="J41" i="1" s="1"/>
  <c r="H25" i="1" a="1"/>
  <c r="H25" i="1" s="1"/>
  <c r="H28" i="1" a="1"/>
  <c r="H28" i="1" s="1"/>
  <c r="G28" i="1" a="1"/>
  <c r="G28" i="1" s="1"/>
  <c r="I26" i="1" a="1"/>
  <c r="I26" i="1" s="1"/>
  <c r="I27" i="1" a="1"/>
  <c r="I27" i="1"/>
  <c r="H27" i="1" a="1"/>
  <c r="H27" i="1" s="1"/>
  <c r="F25" i="1" a="1"/>
  <c r="F25" i="1" s="1"/>
  <c r="K28" i="1" a="1"/>
  <c r="K28" i="1" s="1"/>
  <c r="J26" i="1" a="1"/>
  <c r="J26" i="1" s="1"/>
  <c r="F27" i="1" a="1"/>
  <c r="F27" i="1" s="1"/>
  <c r="J27" i="1" a="1"/>
  <c r="J27" i="1"/>
  <c r="G25" i="1" a="1"/>
  <c r="G25" i="1" s="1"/>
  <c r="G27" i="1" a="1"/>
  <c r="G27" i="1" s="1"/>
  <c r="H26" i="1" a="1"/>
  <c r="H26" i="1" s="1"/>
  <c r="J28" i="1" a="1"/>
  <c r="J28" i="1" s="1"/>
  <c r="I28" i="1" a="1"/>
  <c r="I28" i="1" s="1"/>
  <c r="F28" i="1" a="1"/>
  <c r="F28" i="1" s="1"/>
  <c r="K26" i="1" a="1"/>
  <c r="K26" i="1" s="1"/>
  <c r="F26" i="1" a="1"/>
  <c r="F26" i="1" s="1"/>
  <c r="K25" i="1" a="1"/>
  <c r="K25" i="1" s="1"/>
  <c r="I25" i="1" a="1"/>
  <c r="I25" i="1" s="1"/>
  <c r="J25" i="1" a="1"/>
  <c r="J25" i="1" s="1"/>
  <c r="G26" i="1" a="1"/>
  <c r="G26" i="1"/>
  <c r="K27" i="1" a="1"/>
  <c r="K27" i="1" s="1"/>
  <c r="I16" i="1" a="1"/>
  <c r="I16" i="1" s="1"/>
  <c r="H24" i="1" a="1"/>
  <c r="H24" i="1" s="1"/>
  <c r="G17" i="1" a="1"/>
  <c r="G17" i="1" s="1"/>
  <c r="H21" i="1" a="1"/>
  <c r="H21" i="1" s="1"/>
  <c r="G21" i="1" a="1"/>
  <c r="G21" i="1" s="1"/>
  <c r="F16" i="1" a="1"/>
  <c r="F16" i="1" s="1"/>
  <c r="I21" i="1" a="1"/>
  <c r="I21" i="1" s="1"/>
  <c r="I17" i="1" a="1"/>
  <c r="I17" i="1" s="1"/>
  <c r="J16" i="1" a="1"/>
  <c r="J16" i="1" s="1"/>
  <c r="J17" i="1" a="1"/>
  <c r="J17" i="1" s="1"/>
  <c r="J24" i="1" a="1"/>
  <c r="J24" i="1"/>
  <c r="H17" i="1" a="1"/>
  <c r="H17" i="1" s="1"/>
  <c r="I24" i="1" a="1"/>
  <c r="I24" i="1" s="1"/>
  <c r="G24" i="1" a="1"/>
  <c r="G24" i="1" s="1"/>
  <c r="F24" i="1" a="1"/>
  <c r="F24" i="1" s="1"/>
  <c r="G16" i="1" a="1"/>
  <c r="G16" i="1" s="1"/>
  <c r="F21" i="1" a="1"/>
  <c r="F21" i="1" s="1"/>
  <c r="K21" i="1" a="1"/>
  <c r="K21" i="1" s="1"/>
  <c r="K17" i="1" a="1"/>
  <c r="K17" i="1" s="1"/>
  <c r="K16" i="1" a="1"/>
  <c r="K16" i="1" s="1"/>
  <c r="H16" i="1" a="1"/>
  <c r="H16" i="1" s="1"/>
  <c r="J21" i="1" a="1"/>
  <c r="J21" i="1" s="1"/>
  <c r="F17" i="1" a="1"/>
  <c r="F17" i="1"/>
  <c r="K24" i="1" a="1"/>
  <c r="K24" i="1" s="1"/>
  <c r="F11" i="1" a="1"/>
  <c r="F11" i="1" s="1"/>
  <c r="K6" i="1" a="1"/>
  <c r="K6" i="1" s="1"/>
  <c r="G10" i="1" a="1"/>
  <c r="G10" i="1" s="1"/>
  <c r="I7" i="1" a="1"/>
  <c r="I7" i="1" s="1"/>
  <c r="I4" i="1" a="1"/>
  <c r="I4" i="1"/>
  <c r="J6" i="1" a="1"/>
  <c r="J6" i="1" s="1"/>
  <c r="F6" i="1" a="1"/>
  <c r="F6" i="1" s="1"/>
  <c r="J4" i="1" a="1"/>
  <c r="J4" i="1" s="1"/>
  <c r="K10" i="1" a="1"/>
  <c r="K10" i="1" s="1"/>
  <c r="H10" i="1" a="1"/>
  <c r="H10" i="1" s="1"/>
  <c r="I9" i="1" a="1"/>
  <c r="I9" i="1" s="1"/>
  <c r="H9" i="1" a="1"/>
  <c r="H9" i="1" s="1"/>
  <c r="J5" i="1" a="1"/>
  <c r="J5" i="1" s="1"/>
  <c r="H6" i="1" a="1"/>
  <c r="H6" i="1" s="1"/>
  <c r="H5" i="1" a="1"/>
  <c r="H5" i="1" s="1"/>
  <c r="G5" i="1" a="1"/>
  <c r="G5" i="1" s="1"/>
  <c r="K7" i="1" a="1"/>
  <c r="K7" i="1"/>
  <c r="I10" i="1" a="1"/>
  <c r="I10" i="1" s="1"/>
  <c r="F9" i="1" a="1"/>
  <c r="F9" i="1" s="1"/>
  <c r="H11" i="1" a="1"/>
  <c r="H11" i="1" s="1"/>
  <c r="F10" i="1" a="1"/>
  <c r="F10" i="1" s="1"/>
  <c r="G7" i="1" a="1"/>
  <c r="G7" i="1" s="1"/>
  <c r="K11" i="1" a="1"/>
  <c r="K11" i="1"/>
  <c r="J10" i="1" a="1"/>
  <c r="J10" i="1" s="1"/>
  <c r="J9" i="1" a="1"/>
  <c r="J9" i="1" s="1"/>
  <c r="H7" i="1" a="1"/>
  <c r="H7" i="1" s="1"/>
  <c r="G9" i="1" a="1"/>
  <c r="G9" i="1" s="1"/>
  <c r="K9" i="1" a="1"/>
  <c r="K9" i="1" s="1"/>
  <c r="K5" i="1" a="1"/>
  <c r="K5" i="1" s="1"/>
  <c r="K4" i="1" a="1"/>
  <c r="K4" i="1" s="1"/>
  <c r="J7" i="1" a="1"/>
  <c r="J7" i="1" s="1"/>
  <c r="I5" i="1" a="1"/>
  <c r="I5" i="1" s="1"/>
  <c r="J11" i="1" a="1"/>
  <c r="J11" i="1" s="1"/>
  <c r="I11" i="1" a="1"/>
  <c r="I11" i="1" s="1"/>
  <c r="F5" i="1" a="1"/>
  <c r="F5" i="1"/>
  <c r="F7" i="1" a="1"/>
  <c r="F7" i="1" s="1"/>
  <c r="I6" i="1" a="1"/>
  <c r="I6" i="1" s="1"/>
  <c r="G6" i="1" a="1"/>
  <c r="G6" i="1" s="1"/>
  <c r="G11" i="1" a="1"/>
  <c r="G11" i="1" s="1"/>
  <c r="H4" i="1" a="1"/>
  <c r="H4" i="1" s="1"/>
  <c r="G4" i="1" a="1"/>
  <c r="G4" i="1"/>
  <c r="F4" i="1" a="1"/>
  <c r="F4" i="1" s="1"/>
  <c r="B2" i="1" a="1"/>
  <c r="B2" i="1" s="1"/>
  <c r="K360" i="1" l="1"/>
  <c r="K427" i="1" s="1"/>
  <c r="K196" i="1"/>
  <c r="K359" i="1" s="1"/>
  <c r="K426" i="1" s="1"/>
  <c r="K380" i="1"/>
  <c r="K511" i="1" s="1"/>
  <c r="J272" i="1"/>
  <c r="J362" i="1"/>
  <c r="K272" i="1"/>
  <c r="K361" i="1" s="1"/>
  <c r="K502" i="1" s="1"/>
  <c r="K362" i="1"/>
  <c r="G360" i="1"/>
  <c r="G427" i="1" s="1"/>
  <c r="G362" i="1"/>
  <c r="G381" i="1"/>
  <c r="G512" i="1" s="1"/>
  <c r="H315" i="1"/>
  <c r="H470" i="1" s="1"/>
  <c r="K281" i="1"/>
  <c r="K381" i="1"/>
  <c r="K512" i="1" s="1"/>
  <c r="H360" i="1"/>
  <c r="H427" i="1" s="1"/>
  <c r="H381" i="1"/>
  <c r="H512" i="1" s="1"/>
  <c r="J239" i="1"/>
  <c r="J315" i="1"/>
  <c r="J470" i="1" s="1"/>
  <c r="H724" i="1" a="1"/>
  <c r="H724" i="1" s="1"/>
  <c r="H726" i="1" s="1" a="1"/>
  <c r="H726" i="1" s="1"/>
  <c r="J360" i="1"/>
  <c r="J427" i="1" s="1"/>
  <c r="J381" i="1"/>
  <c r="J512" i="1" s="1"/>
  <c r="I781" i="1"/>
  <c r="I784" i="1"/>
  <c r="I785" i="1" s="1"/>
  <c r="J781" i="1"/>
  <c r="J784" i="1"/>
  <c r="J785" i="1" s="1"/>
  <c r="F314" i="1"/>
  <c r="F469" i="1" s="1"/>
  <c r="F359" i="1"/>
  <c r="F426" i="1" s="1"/>
  <c r="F361" i="1"/>
  <c r="F502" i="1" s="1"/>
  <c r="K239" i="1"/>
  <c r="K315" i="1"/>
  <c r="K470" i="1" s="1"/>
  <c r="H362" i="1"/>
  <c r="G784" i="1"/>
  <c r="G785" i="1" s="1"/>
  <c r="G781" i="1"/>
  <c r="I380" i="1"/>
  <c r="I511" i="1" s="1"/>
  <c r="J359" i="1"/>
  <c r="J426" i="1" s="1"/>
  <c r="J361" i="1"/>
  <c r="J502" i="1" s="1"/>
  <c r="J380" i="1"/>
  <c r="J511" i="1" s="1"/>
  <c r="I897" i="1"/>
  <c r="I900" i="1"/>
  <c r="I901" i="1"/>
  <c r="I923" i="1"/>
  <c r="I922" i="1" s="1"/>
  <c r="H121" i="1"/>
  <c r="F923" i="1"/>
  <c r="F922" i="1" s="1"/>
  <c r="F893" i="1"/>
  <c r="I315" i="1"/>
  <c r="I470" i="1" s="1"/>
  <c r="I360" i="1"/>
  <c r="I427" i="1" s="1"/>
  <c r="I362" i="1"/>
  <c r="I381" i="1"/>
  <c r="I512" i="1" s="1"/>
  <c r="I383" i="1"/>
  <c r="I514" i="1" s="1"/>
  <c r="I397" i="1"/>
  <c r="I517" i="1" s="1"/>
  <c r="J312" i="1"/>
  <c r="J417" i="1" s="1"/>
  <c r="J318" i="1"/>
  <c r="J473" i="1" s="1"/>
  <c r="F116" i="1"/>
  <c r="F122" i="1"/>
  <c r="K784" i="1"/>
  <c r="K785" i="1" s="1"/>
  <c r="J313" i="1"/>
  <c r="J418" i="1" s="1"/>
  <c r="J319" i="1"/>
  <c r="J474" i="1" s="1"/>
  <c r="K900" i="1"/>
  <c r="K901" i="1"/>
  <c r="K923" i="1"/>
  <c r="K922" i="1" s="1"/>
  <c r="K897" i="1"/>
  <c r="G359" i="1"/>
  <c r="G426" i="1" s="1"/>
  <c r="G361" i="1"/>
  <c r="G502" i="1" s="1"/>
  <c r="G380" i="1"/>
  <c r="G511" i="1" s="1"/>
  <c r="J316" i="1"/>
  <c r="J471" i="1" s="1"/>
  <c r="J322" i="1"/>
  <c r="J477" i="1" s="1"/>
  <c r="F724" i="1" a="1"/>
  <c r="F724" i="1" s="1"/>
  <c r="F726" i="1" s="1" a="1"/>
  <c r="F726" i="1" s="1"/>
  <c r="K316" i="1"/>
  <c r="K471" i="1" s="1"/>
  <c r="K322" i="1"/>
  <c r="K477" i="1" s="1"/>
  <c r="H323" i="1"/>
  <c r="H478" i="1" s="1"/>
  <c r="J314" i="1"/>
  <c r="J469" i="1" s="1"/>
  <c r="J320" i="1"/>
  <c r="J475" i="1" s="1"/>
  <c r="F298" i="1"/>
  <c r="F411" i="1" s="1"/>
  <c r="F313" i="1"/>
  <c r="F418" i="1" s="1"/>
  <c r="F315" i="1"/>
  <c r="F470" i="1" s="1"/>
  <c r="F317" i="1"/>
  <c r="F472" i="1" s="1"/>
  <c r="F319" i="1"/>
  <c r="F474" i="1" s="1"/>
  <c r="F321" i="1"/>
  <c r="F476" i="1" s="1"/>
  <c r="F323" i="1"/>
  <c r="F478" i="1" s="1"/>
  <c r="F360" i="1"/>
  <c r="F427" i="1" s="1"/>
  <c r="F362" i="1"/>
  <c r="F381" i="1"/>
  <c r="F512" i="1" s="1"/>
  <c r="F383" i="1"/>
  <c r="F514" i="1" s="1"/>
  <c r="F397" i="1"/>
  <c r="F517" i="1" s="1"/>
  <c r="K314" i="1"/>
  <c r="K469" i="1" s="1"/>
  <c r="K320" i="1"/>
  <c r="K475" i="1" s="1"/>
  <c r="G901" i="1"/>
  <c r="G313" i="1"/>
  <c r="G418" i="1" s="1"/>
  <c r="G315" i="1"/>
  <c r="G470" i="1" s="1"/>
  <c r="G317" i="1"/>
  <c r="G472" i="1" s="1"/>
  <c r="G319" i="1"/>
  <c r="G474" i="1" s="1"/>
  <c r="H901" i="1"/>
  <c r="J923" i="1"/>
  <c r="J922" i="1" s="1"/>
  <c r="G126" i="1"/>
  <c r="G239" i="1"/>
  <c r="G314" i="1" s="1"/>
  <c r="G469" i="1" s="1"/>
  <c r="G897" i="1"/>
  <c r="H900" i="1"/>
  <c r="J900" i="1"/>
  <c r="J897" i="1"/>
  <c r="G900" i="1"/>
  <c r="H897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F901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F1857" i="1" l="1"/>
  <c r="H1838" i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I1651" i="1"/>
  <c r="H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H1657" i="1" l="1"/>
  <c r="F1657" i="1"/>
  <c r="I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F1569" i="1" l="1"/>
  <c r="I1569" i="1"/>
  <c r="G1569" i="1"/>
  <c r="H1616" i="1"/>
  <c r="I1616" i="1"/>
  <c r="H1569" i="1"/>
  <c r="F1616" i="1"/>
  <c r="G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G1554" i="1" l="1"/>
  <c r="H1554" i="1"/>
  <c r="H1601" i="1"/>
  <c r="G1561" i="1"/>
  <c r="F1561" i="1"/>
  <c r="H1561" i="1"/>
  <c r="G1608" i="1"/>
  <c r="F1608" i="1"/>
  <c r="I1554" i="1"/>
  <c r="G1601" i="1"/>
  <c r="F1554" i="1"/>
  <c r="I1608" i="1"/>
  <c r="I1601" i="1"/>
  <c r="H1608" i="1"/>
  <c r="I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G1510" i="1"/>
  <c r="F1427" i="1"/>
  <c r="I1413" i="1"/>
  <c r="H1427" i="1"/>
  <c r="I1510" i="1"/>
  <c r="H1413" i="1"/>
  <c r="G1413" i="1"/>
  <c r="I1427" i="1"/>
  <c r="G1427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I1329" i="1"/>
  <c r="F1329" i="1"/>
  <c r="I1343" i="1"/>
  <c r="F1343" i="1"/>
  <c r="H1343" i="1"/>
  <c r="H1329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182" i="1" l="1"/>
  <c r="H1182" i="1"/>
  <c r="I1205" i="1"/>
  <c r="G1205" i="1"/>
  <c r="F1182" i="1"/>
  <c r="H1205" i="1"/>
  <c r="G1182" i="1"/>
  <c r="F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I1159" i="1"/>
  <c r="G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F1568" i="1" l="1"/>
  <c r="F1615" i="1"/>
  <c r="F1426" i="1"/>
  <c r="F1342" i="1"/>
  <c r="F1341" i="1" s="1"/>
  <c r="F1340" i="1" s="1"/>
  <c r="F1204" i="1"/>
  <c r="F1203" i="1" s="1"/>
  <c r="I1568" i="1"/>
  <c r="I1567" i="1" s="1"/>
  <c r="I1566" i="1" s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G1615" i="1"/>
  <c r="G1614" i="1" s="1"/>
  <c r="G1613" i="1" s="1"/>
  <c r="G1568" i="1"/>
  <c r="G1567" i="1" s="1"/>
  <c r="G1566" i="1" s="1"/>
  <c r="G1426" i="1"/>
  <c r="G1342" i="1"/>
  <c r="G1204" i="1"/>
  <c r="H1568" i="1"/>
  <c r="H1615" i="1"/>
  <c r="H1426" i="1"/>
  <c r="H1342" i="1"/>
  <c r="H1204" i="1"/>
  <c r="F1614" i="1"/>
  <c r="F1613" i="1" s="1"/>
  <c r="F1567" i="1"/>
  <c r="F1566" i="1" s="1"/>
  <c r="F1425" i="1"/>
  <c r="F1424" i="1" s="1"/>
  <c r="G1425" i="1"/>
  <c r="G1424" i="1" s="1"/>
  <c r="G1341" i="1"/>
  <c r="G1340" i="1" s="1"/>
  <c r="G1203" i="1"/>
  <c r="G1202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204" i="1" l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568" i="1" s="1"/>
  <c r="J47" i="1"/>
  <c r="J1616" i="1" l="1"/>
  <c r="J1569" i="1"/>
  <c r="J1427" i="1"/>
  <c r="J1343" i="1"/>
  <c r="J1205" i="1"/>
  <c r="K1342" i="1"/>
  <c r="K1616" i="1"/>
  <c r="K1569" i="1"/>
  <c r="K1343" i="1"/>
  <c r="K1205" i="1"/>
  <c r="K1427" i="1"/>
  <c r="K1426" i="1"/>
  <c r="K1615" i="1"/>
  <c r="J1204" i="1"/>
  <c r="J1342" i="1"/>
  <c r="J1426" i="1"/>
  <c r="J1615" i="1"/>
  <c r="J1568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6" i="1" l="1"/>
  <c r="F1560" i="1"/>
  <c r="F1607" i="1"/>
  <c r="F1412" i="1"/>
  <c r="F1328" i="1"/>
  <c r="F1181" i="1"/>
  <c r="G1656" i="1"/>
  <c r="G1560" i="1"/>
  <c r="G1607" i="1"/>
  <c r="G1606" i="1" s="1"/>
  <c r="G1605" i="1" s="1"/>
  <c r="G1412" i="1"/>
  <c r="G1411" i="1" s="1"/>
  <c r="G1410" i="1" s="1"/>
  <c r="G1328" i="1"/>
  <c r="G1181" i="1"/>
  <c r="G1180" i="1" s="1"/>
  <c r="G1179" i="1" s="1"/>
  <c r="G1650" i="1"/>
  <c r="G1553" i="1"/>
  <c r="G1600" i="1"/>
  <c r="G1509" i="1"/>
  <c r="G1158" i="1"/>
  <c r="H1650" i="1"/>
  <c r="H1553" i="1"/>
  <c r="H1600" i="1"/>
  <c r="H1509" i="1"/>
  <c r="H1158" i="1"/>
  <c r="H1656" i="1"/>
  <c r="H1560" i="1"/>
  <c r="H1559" i="1" s="1"/>
  <c r="H1558" i="1" s="1"/>
  <c r="H1607" i="1"/>
  <c r="H1412" i="1"/>
  <c r="H1328" i="1"/>
  <c r="H1181" i="1"/>
  <c r="H1180" i="1" s="1"/>
  <c r="H1179" i="1" s="1"/>
  <c r="I1656" i="1"/>
  <c r="I1560" i="1"/>
  <c r="I1607" i="1"/>
  <c r="I1412" i="1"/>
  <c r="I1411" i="1" s="1"/>
  <c r="I1410" i="1" s="1"/>
  <c r="I1328" i="1"/>
  <c r="I1327" i="1" s="1"/>
  <c r="I1326" i="1" s="1"/>
  <c r="I1181" i="1"/>
  <c r="I1180" i="1" s="1"/>
  <c r="I1179" i="1" s="1"/>
  <c r="I1650" i="1"/>
  <c r="I1649" i="1" s="1"/>
  <c r="I1600" i="1"/>
  <c r="I1599" i="1" s="1"/>
  <c r="I1598" i="1" s="1"/>
  <c r="I1553" i="1"/>
  <c r="I1509" i="1"/>
  <c r="I1158" i="1"/>
  <c r="F1650" i="1"/>
  <c r="F1649" i="1" s="1"/>
  <c r="F1600" i="1"/>
  <c r="F1599" i="1" s="1"/>
  <c r="F1598" i="1" s="1"/>
  <c r="F1553" i="1"/>
  <c r="F1509" i="1"/>
  <c r="F1158" i="1"/>
  <c r="F1157" i="1" s="1"/>
  <c r="F1156" i="1" s="1"/>
  <c r="I1552" i="1"/>
  <c r="I1551" i="1" s="1"/>
  <c r="I1157" i="1"/>
  <c r="I1156" i="1" s="1"/>
  <c r="F1327" i="1"/>
  <c r="F1326" i="1" s="1"/>
  <c r="G1327" i="1"/>
  <c r="G1326" i="1" s="1"/>
  <c r="G1649" i="1"/>
  <c r="G1599" i="1"/>
  <c r="G1598" i="1" s="1"/>
  <c r="G1552" i="1"/>
  <c r="G1551" i="1" s="1"/>
  <c r="G1157" i="1"/>
  <c r="G1156" i="1" s="1"/>
  <c r="H1649" i="1"/>
  <c r="H1599" i="1"/>
  <c r="H1598" i="1" s="1"/>
  <c r="H1552" i="1"/>
  <c r="H1551" i="1" s="1"/>
  <c r="H1508" i="1"/>
  <c r="H1507" i="1" s="1"/>
  <c r="H1157" i="1"/>
  <c r="H1156" i="1" s="1"/>
  <c r="I1508" i="1"/>
  <c r="I1507" i="1" s="1"/>
  <c r="G1508" i="1"/>
  <c r="G1507" i="1" s="1"/>
  <c r="I1559" i="1"/>
  <c r="I1558" i="1" s="1"/>
  <c r="I1606" i="1"/>
  <c r="I1605" i="1" s="1"/>
  <c r="H1411" i="1"/>
  <c r="H1410" i="1" s="1"/>
  <c r="H1606" i="1"/>
  <c r="H1605" i="1" s="1"/>
  <c r="H1327" i="1"/>
  <c r="H1326" i="1" s="1"/>
  <c r="F1180" i="1"/>
  <c r="F1179" i="1" s="1"/>
  <c r="F1552" i="1"/>
  <c r="F1551" i="1" s="1"/>
  <c r="F1508" i="1"/>
  <c r="F1507" i="1" s="1"/>
  <c r="G1559" i="1"/>
  <c r="G1558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509" i="1" s="1"/>
  <c r="K37" i="1"/>
  <c r="K1509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K1158" i="1" l="1"/>
  <c r="K1182" i="1"/>
  <c r="K1413" i="1"/>
  <c r="K1657" i="1"/>
  <c r="K1608" i="1"/>
  <c r="K1561" i="1"/>
  <c r="K1329" i="1"/>
  <c r="J1158" i="1"/>
  <c r="J1157" i="1" s="1"/>
  <c r="J1156" i="1" s="1"/>
  <c r="K1181" i="1"/>
  <c r="J1657" i="1"/>
  <c r="J1608" i="1"/>
  <c r="J1561" i="1"/>
  <c r="J1413" i="1"/>
  <c r="J1329" i="1"/>
  <c r="J1182" i="1"/>
  <c r="K1328" i="1"/>
  <c r="K1510" i="1"/>
  <c r="K1651" i="1"/>
  <c r="K1601" i="1"/>
  <c r="K1554" i="1"/>
  <c r="K1159" i="1"/>
  <c r="J1651" i="1"/>
  <c r="J1601" i="1"/>
  <c r="J1554" i="1"/>
  <c r="J1510" i="1"/>
  <c r="J1159" i="1"/>
  <c r="K1650" i="1"/>
  <c r="J1328" i="1"/>
  <c r="K1412" i="1"/>
  <c r="K1553" i="1"/>
  <c r="J1553" i="1"/>
  <c r="J1181" i="1"/>
  <c r="J1412" i="1"/>
  <c r="K1607" i="1"/>
  <c r="K1600" i="1"/>
  <c r="J1560" i="1"/>
  <c r="K1560" i="1"/>
  <c r="J1600" i="1"/>
  <c r="J1650" i="1"/>
  <c r="J1607" i="1"/>
  <c r="K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<sst xmlns="http://schemas.openxmlformats.org/spreadsheetml/2006/main" count="4755" uniqueCount="2179">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</sst>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4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3.8261121394400207E-3</v>
          </cell>
          <cell r="G4">
            <v>6.3227299082205595E-3</v>
          </cell>
          <cell r="H4">
            <v>6.8089179865232895E-3</v>
          </cell>
          <cell r="I4">
            <v>1.4726501857538361</v>
          </cell>
          <cell r="J4">
            <v>2.2089765220947117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3.8261121394400207E-3</v>
          </cell>
          <cell r="G5">
            <v>6.3227299082205595E-3</v>
          </cell>
          <cell r="H5">
            <v>6.8089179865232895E-3</v>
          </cell>
          <cell r="I5">
            <v>1.4726501857538361</v>
          </cell>
          <cell r="J5">
            <v>2.2089765220947117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4.6738106755824503E-4</v>
          </cell>
          <cell r="G6">
            <v>2.5373019829211398E-4</v>
          </cell>
          <cell r="H6">
            <v>5.9569984376865897E-6</v>
          </cell>
          <cell r="I6">
            <v>4.2724958383414002E-2</v>
          </cell>
          <cell r="J6">
            <v>8.5812244907704296E-2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4.6738106755824503E-4</v>
          </cell>
          <cell r="G7">
            <v>7.2111126585035895E-4</v>
          </cell>
          <cell r="H7">
            <v>7.2706826428804499E-4</v>
          </cell>
          <cell r="I7">
            <v>0.170170123268895</v>
          </cell>
          <cell r="J7">
            <v>0.25598236817659897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3.2682067445313407</v>
          </cell>
          <cell r="F8">
            <v>3.8319863354470858</v>
          </cell>
          <cell r="G8">
            <v>3.7317269118248788</v>
          </cell>
          <cell r="H8">
            <v>3.8857103526572652</v>
          </cell>
          <cell r="I8">
            <v>4.1662146829496889</v>
          </cell>
          <cell r="J8">
            <v>4.489227045353303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3.2682067445313407</v>
          </cell>
          <cell r="F9">
            <v>3.8319863354470858</v>
          </cell>
          <cell r="G9">
            <v>3.7317269118248788</v>
          </cell>
          <cell r="H9">
            <v>3.8857103526572652</v>
          </cell>
          <cell r="I9">
            <v>4.1662146829496889</v>
          </cell>
          <cell r="J9">
            <v>4.489227045353303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0.66996233707792885</v>
          </cell>
          <cell r="F10">
            <v>9.0499567327743627E-2</v>
          </cell>
          <cell r="G10">
            <v>5.0198928786995965E-2</v>
          </cell>
          <cell r="H10">
            <v>4.2575835855678777E-2</v>
          </cell>
          <cell r="I10">
            <v>2.3558545281921934E-2</v>
          </cell>
          <cell r="J10">
            <v>8.4888739229919546E-3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2.0850174455021251</v>
          </cell>
          <cell r="F11">
            <v>0.26373274967381199</v>
          </cell>
          <cell r="G11">
            <v>0.13138354718113188</v>
          </cell>
          <cell r="H11">
            <v>9.0361876368107219E-2</v>
          </cell>
          <cell r="I11">
            <v>2.6682599138479059E-2</v>
          </cell>
          <cell r="J11">
            <v>9.3824395990964021E-3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108.383693085041</v>
          </cell>
          <cell r="F12">
            <v>14.5493841354561</v>
          </cell>
          <cell r="G12">
            <v>8.1657840912508899</v>
          </cell>
          <cell r="H12">
            <v>6.6835136976200502</v>
          </cell>
          <cell r="I12">
            <v>3.7457772529630202</v>
          </cell>
          <cell r="J12">
            <v>1.35444345915042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1.9216966859049729</v>
          </cell>
          <cell r="F13">
            <v>0.25796780382014267</v>
          </cell>
          <cell r="G13">
            <v>0.14478340587324279</v>
          </cell>
          <cell r="H13">
            <v>0.11850201591524898</v>
          </cell>
          <cell r="I13">
            <v>6.6414490300762755E-2</v>
          </cell>
          <cell r="J13">
            <v>2.4014954949475566E-2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7.2495623394373996E-7</v>
          </cell>
          <cell r="G14">
            <v>2.9241208031565099E-6</v>
          </cell>
          <cell r="H14">
            <v>2.0211626663123798E-3</v>
          </cell>
          <cell r="I14">
            <v>2.26846412723473E-4</v>
          </cell>
          <cell r="J14">
            <v>2.5829350023484401E-6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2.5266666907380303E-2</v>
          </cell>
          <cell r="F15">
            <v>1.8687407894031748E-2</v>
          </cell>
          <cell r="G15">
            <v>1.1937988067223702E-2</v>
          </cell>
          <cell r="H15">
            <v>5.6470414208799804E-3</v>
          </cell>
          <cell r="I15">
            <v>2.8863809958158738E-3</v>
          </cell>
          <cell r="J15">
            <v>1.2610517569590814E-3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6.7990990549070753</v>
          </cell>
          <cell r="F16">
            <v>4.8158779226488429E-4</v>
          </cell>
          <cell r="G16">
            <v>4.1341211511164829E-4</v>
          </cell>
          <cell r="H16">
            <v>1.6157997929386412E-4</v>
          </cell>
          <cell r="I16">
            <v>1.7959011600415242E-4</v>
          </cell>
          <cell r="J16">
            <v>1.2251697735877164E-4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6.7990990549070753</v>
          </cell>
          <cell r="F17">
            <v>4.8158779226488429E-4</v>
          </cell>
          <cell r="G17">
            <v>4.1341211511164829E-4</v>
          </cell>
          <cell r="H17">
            <v>1.6157997929386412E-4</v>
          </cell>
          <cell r="I17">
            <v>1.7959011600415242E-4</v>
          </cell>
          <cell r="J17">
            <v>1.2251697735877164E-4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1.30896225991349E-6</v>
          </cell>
          <cell r="F18">
            <v>1.06796022453802E-6</v>
          </cell>
          <cell r="G18">
            <v>1.2237239928631399E-6</v>
          </cell>
          <cell r="H18">
            <v>1.3047302999877E-6</v>
          </cell>
          <cell r="I18">
            <v>1.1754705347250501E-6</v>
          </cell>
          <cell r="J18">
            <v>1.6066063701351799E-6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1.4623544337723968</v>
          </cell>
          <cell r="F19">
            <v>4.9830434341990859E-4</v>
          </cell>
          <cell r="G19">
            <v>4.8158548601007212E-4</v>
          </cell>
          <cell r="H19">
            <v>4.4055663505515597E-4</v>
          </cell>
          <cell r="I19">
            <v>4.385426445072671E-4</v>
          </cell>
          <cell r="J19">
            <v>4.3781313122570609E-4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1.3449929541549082E-3</v>
          </cell>
          <cell r="F20">
            <v>1.3445852264250345E-3</v>
          </cell>
          <cell r="G20">
            <v>1.361887274133977E-3</v>
          </cell>
          <cell r="H20">
            <v>2.4506779612230136E-3</v>
          </cell>
          <cell r="I20">
            <v>3.5206263874001829E-3</v>
          </cell>
          <cell r="J20">
            <v>2.5033902837820073E-3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1.3449929541549067E-3</v>
          </cell>
          <cell r="F21">
            <v>1.3445852264250332E-3</v>
          </cell>
          <cell r="G21">
            <v>1.3618872741339759E-3</v>
          </cell>
          <cell r="H21">
            <v>2.450677961223011E-3</v>
          </cell>
          <cell r="I21">
            <v>3.5206263874001803E-3</v>
          </cell>
          <cell r="J21">
            <v>2.5033902837820038E-3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1.4877698867077429E-3</v>
          </cell>
          <cell r="F22">
            <v>1.4873189949649319E-3</v>
          </cell>
          <cell r="G22">
            <v>1.5064527204345648E-3</v>
          </cell>
          <cell r="H22">
            <v>2.7105080118940677E-3</v>
          </cell>
          <cell r="I22">
            <v>3.8937263103261143E-3</v>
          </cell>
          <cell r="J22">
            <v>2.7688017126904461E-3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1.4877698867077429E-3</v>
          </cell>
          <cell r="F23">
            <v>1.4873189949649319E-3</v>
          </cell>
          <cell r="G23">
            <v>1.5064527204345648E-3</v>
          </cell>
          <cell r="H23">
            <v>2.7105080118940677E-3</v>
          </cell>
          <cell r="I23">
            <v>3.8937263103261143E-3</v>
          </cell>
          <cell r="J23">
            <v>2.7688017126904461E-3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5.4962090590472104E-4</v>
          </cell>
          <cell r="F24">
            <v>1.3527520642731501E-6</v>
          </cell>
          <cell r="G24">
            <v>6.8237784410110299E-6</v>
          </cell>
          <cell r="H24">
            <v>6.1166587844281096E-4</v>
          </cell>
          <cell r="I24">
            <v>2.1041132341755901E-4</v>
          </cell>
          <cell r="J24">
            <v>7.3305961839515495E-4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5.5196655037937649E-4</v>
          </cell>
          <cell r="F25">
            <v>5.531140353571192E-4</v>
          </cell>
          <cell r="G25">
            <v>5.5954776750336498E-4</v>
          </cell>
          <cell r="H25">
            <v>1.0211295017265691E-3</v>
          </cell>
          <cell r="I25">
            <v>1.4491411207662197E-3</v>
          </cell>
          <cell r="J25">
            <v>1.0368327967862857E-3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1.3617628247704607E-4</v>
          </cell>
          <cell r="G26">
            <v>2.3799825959599258E-2</v>
          </cell>
          <cell r="H26">
            <v>2.8784131630802748E-2</v>
          </cell>
          <cell r="I26">
            <v>0.18863579398782868</v>
          </cell>
          <cell r="J26">
            <v>1.155504917977424E-2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1.3606506709653286E-4</v>
          </cell>
          <cell r="G27">
            <v>2.3769469038732397E-2</v>
          </cell>
          <cell r="H27">
            <v>2.8784131630802793E-2</v>
          </cell>
          <cell r="I27">
            <v>0.18863579398782887</v>
          </cell>
          <cell r="J27">
            <v>1.1555049179774242E-2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1.6566457759847701E-4</v>
          </cell>
          <cell r="G28">
            <v>2.8333126142393767E-2</v>
          </cell>
          <cell r="H28">
            <v>3.30852087710359E-2</v>
          </cell>
          <cell r="I28">
            <v>0.20283418708365084</v>
          </cell>
          <cell r="J28">
            <v>1.1671766848251608E-2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1.6566457759847701E-4</v>
          </cell>
          <cell r="G29">
            <v>2.8333126142393767E-2</v>
          </cell>
          <cell r="H29">
            <v>3.30852087710359E-2</v>
          </cell>
          <cell r="I29">
            <v>0.20283418708365084</v>
          </cell>
          <cell r="J29">
            <v>1.1671766848251608E-2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2.1302860926559601E-3</v>
          </cell>
          <cell r="F30">
            <v>3.2377683028973297E-5</v>
          </cell>
          <cell r="G30">
            <v>4.1304831511176998E-3</v>
          </cell>
          <cell r="H30">
            <v>6.2434205165124096E-3</v>
          </cell>
          <cell r="I30">
            <v>1.61133835162178E-5</v>
          </cell>
          <cell r="J30">
            <v>9.4949855736668095E-6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2.1302860926559601E-3</v>
          </cell>
          <cell r="F31">
            <v>2.1585771525268849E-3</v>
          </cell>
          <cell r="G31">
            <v>6.2744145074115163E-3</v>
          </cell>
          <cell r="H31">
            <v>1.249552239424555E-2</v>
          </cell>
          <cell r="I31">
            <v>6.3864626122876106E-2</v>
          </cell>
          <cell r="J31">
            <v>2.9265861553070954E-3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1.649229704246959E-2</v>
          </cell>
          <cell r="J32">
            <v>1.6941645270470349E-2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1.6658885901484441E-2</v>
          </cell>
          <cell r="J33">
            <v>1.711277300047508E-2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7.3767200477471098E-7</v>
          </cell>
          <cell r="I34">
            <v>2.04262417337241E-3</v>
          </cell>
          <cell r="J34">
            <v>2.0859004553812302E-5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7.3767200477471098E-7</v>
          </cell>
          <cell r="I35">
            <v>2.0456078687357201E-3</v>
          </cell>
          <cell r="J35">
            <v>2.06646687328953E-3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1.3425528268996387E-3</v>
          </cell>
          <cell r="F36">
            <v>1.3419467428214614E-3</v>
          </cell>
          <cell r="G36">
            <v>1.3593418248078781E-3</v>
          </cell>
          <cell r="H36">
            <v>2.3745411466086744E-3</v>
          </cell>
          <cell r="I36">
            <v>4.0408263745499405E-3</v>
          </cell>
          <cell r="J36">
            <v>2.9912093705136982E-3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1.3425528268996374E-3</v>
          </cell>
          <cell r="F37">
            <v>1.3419467428214596E-3</v>
          </cell>
          <cell r="G37">
            <v>1.359341824807877E-3</v>
          </cell>
          <cell r="H37">
            <v>2.3745411466086718E-3</v>
          </cell>
          <cell r="I37">
            <v>4.0408263745499362E-3</v>
          </cell>
          <cell r="J37">
            <v>2.991209370513696E-3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1.4850714358819119E-3</v>
          </cell>
          <cell r="F38">
            <v>1.4844011888345292E-3</v>
          </cell>
          <cell r="G38">
            <v>1.5036377976337645E-3</v>
          </cell>
          <cell r="H38">
            <v>2.6263109889049364E-3</v>
          </cell>
          <cell r="I38">
            <v>4.4689971631826529E-3</v>
          </cell>
          <cell r="J38">
            <v>3.3082641515306314E-3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1.4850714358819119E-3</v>
          </cell>
          <cell r="F39">
            <v>1.4844011888345292E-3</v>
          </cell>
          <cell r="G39">
            <v>1.5036377976337645E-3</v>
          </cell>
          <cell r="H39">
            <v>2.6263109889049364E-3</v>
          </cell>
          <cell r="I39">
            <v>4.4689971631826529E-3</v>
          </cell>
          <cell r="J39">
            <v>3.3082641515306314E-3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5.4891097986623199E-4</v>
          </cell>
          <cell r="F40">
            <v>1.3568277672135801E-6</v>
          </cell>
          <cell r="G40">
            <v>6.7997894409111799E-6</v>
          </cell>
          <cell r="H40">
            <v>5.9414956290555895E-4</v>
          </cell>
          <cell r="I40">
            <v>2.9811272934889601E-4</v>
          </cell>
          <cell r="J40">
            <v>8.6351206169827202E-4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5.509989207991982E-4</v>
          </cell>
          <cell r="F41">
            <v>5.5215231905974247E-4</v>
          </cell>
          <cell r="G41">
            <v>5.5856480207243429E-4</v>
          </cell>
          <cell r="H41">
            <v>1.0030775006419326E-3</v>
          </cell>
          <cell r="I41">
            <v>1.6634656968163681E-3</v>
          </cell>
          <cell r="J41">
            <v>1.2340327260214523E-3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3.2433711582460671</v>
          </cell>
          <cell r="J42">
            <v>4.4441306805164391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832.66128778742609</v>
          </cell>
          <cell r="J43">
            <v>1140.9288037005106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-832.661287787427</v>
          </cell>
          <cell r="J44">
            <v>-1140.9288037005099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899.24498333336203</v>
          </cell>
          <cell r="J45">
            <v>1208.00302680341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9.6901399066095113</v>
          </cell>
          <cell r="J46">
            <v>13.017273995726388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0.120995338328464</v>
          </cell>
          <cell r="J47">
            <v>4.4795397892662403E-2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0.120995338328464</v>
          </cell>
          <cell r="J48">
            <v>0.16579068575654532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5.445349785934115E-2</v>
          </cell>
          <cell r="G49">
            <v>7.0519433450555183E-2</v>
          </cell>
          <cell r="H49">
            <v>0.1135246690803043</v>
          </cell>
          <cell r="I49">
            <v>0.25171725277430179</v>
          </cell>
          <cell r="J49">
            <v>0.45636190572740892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2.0320519327408695</v>
          </cell>
          <cell r="F50">
            <v>3.82699423968814</v>
          </cell>
          <cell r="G50">
            <v>4.1190070599418345</v>
          </cell>
          <cell r="H50">
            <v>4.1327770476201522</v>
          </cell>
          <cell r="I50">
            <v>3.6022445795634321</v>
          </cell>
          <cell r="J50">
            <v>3.2371770662789676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1.7878078216890234</v>
          </cell>
          <cell r="F51">
            <v>3.5391867544873863</v>
          </cell>
          <cell r="G51">
            <v>3.5699350724136956</v>
          </cell>
          <cell r="H51">
            <v>3.3274750484022948</v>
          </cell>
          <cell r="I51">
            <v>2.5505593299950351</v>
          </cell>
          <cell r="J51">
            <v>1.9983906922306078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4.5201436634062411</v>
          </cell>
          <cell r="F52">
            <v>1.8952701031454333</v>
          </cell>
          <cell r="G52">
            <v>1.8952704766049571</v>
          </cell>
          <cell r="H52">
            <v>1.8952710224554077</v>
          </cell>
          <cell r="I52">
            <v>1.8952728052382111</v>
          </cell>
          <cell r="J52">
            <v>1.8952780804373319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0.35008221389105387</v>
          </cell>
          <cell r="G53">
            <v>0.3825463154325412</v>
          </cell>
          <cell r="H53">
            <v>0.44347692869331812</v>
          </cell>
          <cell r="I53">
            <v>1.0677351015458185</v>
          </cell>
          <cell r="J53">
            <v>1.4349781529795016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9.2187318273091332</v>
          </cell>
          <cell r="F54">
            <v>10.684424906657414</v>
          </cell>
          <cell r="G54">
            <v>11.070183912106481</v>
          </cell>
          <cell r="H54">
            <v>10.892254222517792</v>
          </cell>
          <cell r="I54">
            <v>10.217989826375643</v>
          </cell>
          <cell r="J54">
            <v>9.7697268951392662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0.62767289448987895</v>
          </cell>
          <cell r="F55">
            <v>3.2245198074643898E-2</v>
          </cell>
          <cell r="G55">
            <v>2.9715889106522201E-3</v>
          </cell>
          <cell r="H55">
            <v>7.9101197316658496E-3</v>
          </cell>
          <cell r="I55">
            <v>4.9176968266525602E-2</v>
          </cell>
          <cell r="J55">
            <v>4.3091446725406699E-2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0.62767289448987895</v>
          </cell>
          <cell r="F56">
            <v>0.65991809256452305</v>
          </cell>
          <cell r="G56">
            <v>0.66288968147517502</v>
          </cell>
          <cell r="H56">
            <v>0.67079980120684102</v>
          </cell>
          <cell r="I56">
            <v>0.73049085629696298</v>
          </cell>
          <cell r="J56">
            <v>0.77358230302236897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7.6617291054523846E-3</v>
          </cell>
          <cell r="F57">
            <v>1.9887260641292772E-4</v>
          </cell>
          <cell r="G57">
            <v>4.028563821396226E-3</v>
          </cell>
          <cell r="H57">
            <v>1.5448028134377719E-3</v>
          </cell>
          <cell r="I57">
            <v>6.4238178644479534E-3</v>
          </cell>
          <cell r="J57">
            <v>1.1186861937394326E-2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7.6617291054524037E-3</v>
          </cell>
          <cell r="F58">
            <v>1.9874011300425869E-4</v>
          </cell>
          <cell r="G58">
            <v>4.0243717674717802E-3</v>
          </cell>
          <cell r="H58">
            <v>1.5448028134377719E-3</v>
          </cell>
          <cell r="I58">
            <v>6.4238178644479768E-3</v>
          </cell>
          <cell r="J58">
            <v>1.1186861937394339E-2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1.0215638807422111E-2</v>
          </cell>
          <cell r="F59">
            <v>2.6167448179939816E-4</v>
          </cell>
          <cell r="G59">
            <v>5.1981468663038861E-3</v>
          </cell>
          <cell r="H59">
            <v>1.931003516792613E-3</v>
          </cell>
          <cell r="I59">
            <v>7.5574327817156612E-3</v>
          </cell>
          <cell r="J59">
            <v>1.2429846597101666E-2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1.0215638807422111E-2</v>
          </cell>
          <cell r="F60">
            <v>2.6167448179939816E-4</v>
          </cell>
          <cell r="G60">
            <v>5.1981468663038861E-3</v>
          </cell>
          <cell r="H60">
            <v>1.931003516792613E-3</v>
          </cell>
          <cell r="I60">
            <v>7.5574327817156612E-3</v>
          </cell>
          <cell r="J60">
            <v>1.2429846597101666E-2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2.6374560177033698E-3</v>
          </cell>
          <cell r="F61">
            <v>3.46879713811596E-5</v>
          </cell>
          <cell r="G61">
            <v>5.1533775297717501E-5</v>
          </cell>
          <cell r="H61">
            <v>2.5606869738571201E-5</v>
          </cell>
          <cell r="I61">
            <v>1.2719388857594901E-4</v>
          </cell>
          <cell r="J61">
            <v>2.3286142959040501E-3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2.6374560177033698E-3</v>
          </cell>
          <cell r="F62">
            <v>2.667250936136695E-3</v>
          </cell>
          <cell r="G62">
            <v>2.7040314006079561E-3</v>
          </cell>
          <cell r="H62">
            <v>2.6941251178492108E-3</v>
          </cell>
          <cell r="I62">
            <v>3.5343107876204139E-3</v>
          </cell>
          <cell r="J62">
            <v>3.8476165748884349E-3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1.5354842740092818E-3</v>
          </cell>
          <cell r="I63">
            <v>2.3456322817848119E-3</v>
          </cell>
          <cell r="J63">
            <v>6.9166860339437439E-4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5.6878892294834273E-4</v>
          </cell>
          <cell r="I64">
            <v>9.0634400862442236E-4</v>
          </cell>
          <cell r="J64">
            <v>2.7830203077686393E-4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2.7283087919506722E-3</v>
          </cell>
          <cell r="I65">
            <v>4.2804926272798326E-3</v>
          </cell>
          <cell r="J65">
            <v>1.172890196545627E-3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5.0430516355996599E-5</v>
          </cell>
          <cell r="I66">
            <v>3.2471879434327801E-6</v>
          </cell>
          <cell r="J66">
            <v>6.5517379076324997E-6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5.0430516355996599E-5</v>
          </cell>
          <cell r="I67">
            <v>8.0460100081955133E-5</v>
          </cell>
          <cell r="J67">
            <v>2.6977355101324406E-5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3.5600017571866993</v>
          </cell>
          <cell r="F68">
            <v>3.4647181706842538</v>
          </cell>
          <cell r="G68">
            <v>9.1797413132478269E-3</v>
          </cell>
          <cell r="H68">
            <v>6.0665891088261439E-4</v>
          </cell>
          <cell r="I68">
            <v>9.8184684359811972E-4</v>
          </cell>
          <cell r="J68">
            <v>2.7054850480284884E-4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330.01216289120703</v>
          </cell>
          <cell r="F69">
            <v>321.17937442242999</v>
          </cell>
          <cell r="G69">
            <v>0.85096201973807395</v>
          </cell>
          <cell r="H69">
            <v>5.62372810388184E-2</v>
          </cell>
          <cell r="I69">
            <v>9.1017202401545802E-2</v>
          </cell>
          <cell r="J69">
            <v>2.5079846395224099E-2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3.5600017571866993</v>
          </cell>
          <cell r="F70">
            <v>3.4647181706842538</v>
          </cell>
          <cell r="G70">
            <v>9.1797413132478269E-3</v>
          </cell>
          <cell r="H70">
            <v>6.0665891088261439E-4</v>
          </cell>
          <cell r="I70">
            <v>9.8184684359811972E-4</v>
          </cell>
          <cell r="J70">
            <v>2.7054850480284884E-4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4.3484092747441719E-6</v>
          </cell>
          <cell r="F71">
            <v>5.7775571038566395E-6</v>
          </cell>
          <cell r="G71">
            <v>5.9592317084226854E-6</v>
          </cell>
          <cell r="H71">
            <v>1.2705187309077826E-3</v>
          </cell>
          <cell r="I71">
            <v>2.5616341926763199E-3</v>
          </cell>
          <cell r="J71">
            <v>8.1488600479738711E-4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4.3484092747441821E-6</v>
          </cell>
          <cell r="F72">
            <v>5.7737079652131765E-6</v>
          </cell>
          <cell r="G72">
            <v>5.9530306348447302E-6</v>
          </cell>
          <cell r="H72">
            <v>1.2705187309077826E-3</v>
          </cell>
          <cell r="I72">
            <v>2.5616341926763286E-3</v>
          </cell>
          <cell r="J72">
            <v>8.1488600479738776E-4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3.460714886158779E-6</v>
          </cell>
          <cell r="F73">
            <v>4.1885590862333678E-6</v>
          </cell>
          <cell r="G73">
            <v>4.4097621823745562E-6</v>
          </cell>
          <cell r="H73">
            <v>1.5881484135672728E-3</v>
          </cell>
          <cell r="I73">
            <v>3.0136872855044974E-3</v>
          </cell>
          <cell r="J73">
            <v>9.0542889421053863E-4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3.460714886158779E-6</v>
          </cell>
          <cell r="F74">
            <v>4.1885590862333678E-6</v>
          </cell>
          <cell r="G74">
            <v>4.4097621823745562E-6</v>
          </cell>
          <cell r="H74">
            <v>1.5881484135672728E-3</v>
          </cell>
          <cell r="I74">
            <v>3.0136872855044974E-3</v>
          </cell>
          <cell r="J74">
            <v>9.0542889421053863E-4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2.5823057476209001E-3</v>
          </cell>
          <cell r="F75">
            <v>6.1570179344118395E-5</v>
          </cell>
          <cell r="G75">
            <v>9.3132836015595498E-5</v>
          </cell>
          <cell r="H75">
            <v>7.3896706118051493E-5</v>
          </cell>
          <cell r="I75">
            <v>2.1990953410494201E-4</v>
          </cell>
          <cell r="J75">
            <v>4.3319550672022702E-4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2.5823057476209001E-3</v>
          </cell>
          <cell r="F76">
            <v>2.6362403014128849E-3</v>
          </cell>
          <cell r="G76">
            <v>2.7095794437988481E-3</v>
          </cell>
          <cell r="H76">
            <v>2.751752130890421E-3</v>
          </cell>
          <cell r="I76">
            <v>3.6388416300044924E-3</v>
          </cell>
          <cell r="J76">
            <v>2.0058981102720379E-3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0.841932731942582</v>
          </cell>
          <cell r="J77">
            <v>9.4775227747084418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-0.841932731942582</v>
          </cell>
          <cell r="J78">
            <v>-9.4775227747084507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9.1412331442486793E-3</v>
          </cell>
          <cell r="J79">
            <v>0.10384567547393521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0.99655939074903299</v>
          </cell>
          <cell r="J80">
            <v>10.7512388700521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1.7669492743777167E-2</v>
          </cell>
          <cell r="J81">
            <v>0.19062480266049867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8.3151877904256695E-4</v>
          </cell>
          <cell r="J82">
            <v>9.2618137344544441E-3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8.3151877904256695E-4</v>
          </cell>
          <cell r="J83">
            <v>8.4305158626762893E-3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8.3151877904256695E-4</v>
          </cell>
          <cell r="J84">
            <v>9.2618137344544476E-3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0.54253419763582289</v>
          </cell>
          <cell r="J85">
            <v>0.71175599839996517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928.82125661298744</v>
          </cell>
          <cell r="J86">
            <v>1088.6176188861089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-928.82125661298699</v>
          </cell>
          <cell r="J87">
            <v>-1088.61761888611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5.0904191058878876</v>
          </cell>
          <cell r="J88">
            <v>6.3061581458236917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1043.6193894527901</v>
          </cell>
          <cell r="J89">
            <v>1223.16586391698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11.245898593241321</v>
          </cell>
          <cell r="J90">
            <v>13.180666637036392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2.9641574359276002E-2</v>
          </cell>
          <cell r="J91">
            <v>9.2456089501068706E-3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2.9641574359276002E-2</v>
          </cell>
          <cell r="J92">
            <v>3.8887130981446784E-2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1.8472485442297501E-2</v>
          </cell>
          <cell r="I93">
            <v>5.4465601072547103E-2</v>
          </cell>
          <cell r="J93">
            <v>3.6465800282270797E-2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1.5406838922086454E-4</v>
          </cell>
          <cell r="I94">
            <v>4.5040348120985716E-4</v>
          </cell>
          <cell r="J94">
            <v>2.9095053416705477E-4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1.3756106180434337E-4</v>
          </cell>
          <cell r="I95">
            <v>4.2490894453760123E-4</v>
          </cell>
          <cell r="J95">
            <v>2.9095053416705477E-4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3.2752633762938899E-4</v>
          </cell>
          <cell r="I96">
            <v>9.6570214667636694E-4</v>
          </cell>
          <cell r="J96">
            <v>6.4655674259345478E-4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1.21626774420981E-5</v>
          </cell>
          <cell r="I97">
            <v>1.96393423484728E-7</v>
          </cell>
          <cell r="J97">
            <v>2.26337677727835E-6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1.21626774420981E-5</v>
          </cell>
          <cell r="I98">
            <v>3.7746991044495567E-5</v>
          </cell>
          <cell r="J98">
            <v>2.5813561925437091E-5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311.26045710126499</v>
          </cell>
          <cell r="F99">
            <v>94.743411473539794</v>
          </cell>
          <cell r="G99">
            <v>131.27520219765199</v>
          </cell>
          <cell r="H99">
            <v>32.955046071995703</v>
          </cell>
          <cell r="I99">
            <v>27.8129785155847</v>
          </cell>
          <cell r="J99">
            <v>5.0002302643412599E-2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5.7102127206428666</v>
          </cell>
          <cell r="F100">
            <v>1.6746390587882871</v>
          </cell>
          <cell r="G100">
            <v>2.7508476551313863</v>
          </cell>
          <cell r="H100">
            <v>0.58306481798963616</v>
          </cell>
          <cell r="I100">
            <v>0.49655708503607343</v>
          </cell>
          <cell r="J100">
            <v>0.32907241150208294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5.5188024308734969</v>
          </cell>
          <cell r="F101">
            <v>1.6798477211620513</v>
          </cell>
          <cell r="G101">
            <v>2.3275745070505769</v>
          </cell>
          <cell r="H101">
            <v>0.58430932751765363</v>
          </cell>
          <cell r="I101">
            <v>0.49313791694299175</v>
          </cell>
          <cell r="J101">
            <v>8.8656564970589766E-4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0.20965224717873959</v>
          </cell>
          <cell r="F102">
            <v>1.4117236637693794E-4</v>
          </cell>
          <cell r="G102">
            <v>0.43157056850192727</v>
          </cell>
          <cell r="H102">
            <v>4.0233547442624983E-4</v>
          </cell>
          <cell r="I102">
            <v>1.8911115691535847E-3</v>
          </cell>
          <cell r="J102">
            <v>0.3278228378913165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4.8384544453805014E-4</v>
          </cell>
          <cell r="H103">
            <v>2.16603096540372E-4</v>
          </cell>
          <cell r="I103">
            <v>3.1151453246997785E-3</v>
          </cell>
          <cell r="J103">
            <v>1.415047402905706E-3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2.5701969661003901E-6</v>
          </cell>
          <cell r="F104">
            <v>3.6221342684638502E-7</v>
          </cell>
          <cell r="G104">
            <v>4.6925180072791398E-7</v>
          </cell>
          <cell r="H104">
            <v>6.0884676433815198E-7</v>
          </cell>
          <cell r="I104">
            <v>1.2730793090618399E-6</v>
          </cell>
          <cell r="J104">
            <v>2.2482626276322201E-6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1.0275145647379462</v>
          </cell>
          <cell r="F105">
            <v>1.027514926951373</v>
          </cell>
          <cell r="G105">
            <v>1.0275153962031738</v>
          </cell>
          <cell r="H105">
            <v>1.0275160050499381</v>
          </cell>
          <cell r="I105">
            <v>1.0275182634670967</v>
          </cell>
          <cell r="J105">
            <v>0.72468519850350432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689.16442868662705</v>
          </cell>
          <cell r="F106">
            <v>646.68614745769798</v>
          </cell>
          <cell r="G106">
            <v>594.15174598815395</v>
          </cell>
          <cell r="H106">
            <v>515.91664441648697</v>
          </cell>
          <cell r="I106">
            <v>236.08747829185899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9.1947704149049834</v>
          </cell>
          <cell r="F107">
            <v>8.6280289708288329</v>
          </cell>
          <cell r="G107">
            <v>7.9274323567994216</v>
          </cell>
          <cell r="H107">
            <v>7.1313267980085033</v>
          </cell>
          <cell r="I107">
            <v>3.3986483307412212</v>
          </cell>
          <cell r="J107">
            <v>0.24879121171064741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9.3509420445946763</v>
          </cell>
          <cell r="F108">
            <v>8.7745745923703939</v>
          </cell>
          <cell r="G108">
            <v>8.061760461168987</v>
          </cell>
          <cell r="H108">
            <v>7.0002258401151574</v>
          </cell>
          <cell r="I108">
            <v>3.2033579144078588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3.1800146568403191E-4</v>
          </cell>
          <cell r="H109">
            <v>0.25222649338620068</v>
          </cell>
          <cell r="I109">
            <v>0.25301738576491023</v>
          </cell>
          <cell r="J109">
            <v>0.25301707749151159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1.7328987160687226</v>
          </cell>
          <cell r="F110">
            <v>1.4266311033412697</v>
          </cell>
          <cell r="G110">
            <v>2.3118382104295216</v>
          </cell>
          <cell r="H110">
            <v>0.46814350200705146</v>
          </cell>
          <cell r="I110">
            <v>3.7686398846793423E-2</v>
          </cell>
          <cell r="J110">
            <v>1.2078516355441573E-4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114.38342138009</v>
          </cell>
          <cell r="F111">
            <v>94.167619338783794</v>
          </cell>
          <cell r="G111">
            <v>152.59747250898499</v>
          </cell>
          <cell r="H111">
            <v>30.900741607047198</v>
          </cell>
          <cell r="I111">
            <v>2.4875656030089299</v>
          </cell>
          <cell r="J111">
            <v>7.9726646059560605E-3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2.0280748471647123</v>
          </cell>
          <cell r="F112">
            <v>1.6696386407585768</v>
          </cell>
          <cell r="G112">
            <v>2.7056289451947708</v>
          </cell>
          <cell r="H112">
            <v>0.54788548948665283</v>
          </cell>
          <cell r="I112">
            <v>4.410577310299528E-2</v>
          </cell>
          <cell r="J112">
            <v>1.4135930152404369E-4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1.1139027803919201E-5</v>
          </cell>
          <cell r="F113">
            <v>9.3423859489328992E-6</v>
          </cell>
          <cell r="G113">
            <v>1.09468466476152E-5</v>
          </cell>
          <cell r="H113">
            <v>1.61995179061769E-5</v>
          </cell>
          <cell r="I113">
            <v>7.51288492595964E-6</v>
          </cell>
          <cell r="J113">
            <v>5.5703661415126599E-6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0.29400163109777888</v>
          </cell>
          <cell r="F114">
            <v>0.29377289056113787</v>
          </cell>
          <cell r="G114">
            <v>0.29373418070554547</v>
          </cell>
          <cell r="H114">
            <v>5.9445651779103659E-2</v>
          </cell>
          <cell r="I114">
            <v>6.5405626183996949E-3</v>
          </cell>
          <cell r="J114">
            <v>9.1646115333958965E-4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15.013806653049622</v>
          </cell>
          <cell r="F115">
            <v>9.8288856147563184</v>
          </cell>
          <cell r="G115">
            <v>6.9521363615025615</v>
          </cell>
          <cell r="H115">
            <v>3.0678074680679539</v>
          </cell>
          <cell r="I115">
            <v>5.05071594238039</v>
          </cell>
          <cell r="J115">
            <v>6.0279925373411505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15.013806653049622</v>
          </cell>
          <cell r="F116">
            <v>9.8288856147563184</v>
          </cell>
          <cell r="G116">
            <v>6.9521363615025615</v>
          </cell>
          <cell r="H116">
            <v>3.0678074680679539</v>
          </cell>
          <cell r="I116">
            <v>5.05071594238039</v>
          </cell>
          <cell r="J116">
            <v>6.0279925373411505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1.3998490391153799E-6</v>
          </cell>
          <cell r="F117">
            <v>1.2180152386181799E-6</v>
          </cell>
          <cell r="G117">
            <v>1.76436062068541E-6</v>
          </cell>
          <cell r="H117">
            <v>2.5266122801364102E-6</v>
          </cell>
          <cell r="I117">
            <v>5.5047547372319696E-3</v>
          </cell>
          <cell r="J117">
            <v>5.4138986683241698E-3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1.1897636130277112</v>
          </cell>
          <cell r="F118">
            <v>1.1897583333036919</v>
          </cell>
          <cell r="G118">
            <v>1.1897572387683688</v>
          </cell>
          <cell r="H118">
            <v>1.1897576432263026</v>
          </cell>
          <cell r="I118">
            <v>1.18976008404115</v>
          </cell>
          <cell r="J118">
            <v>1.1999941512463586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1.405049387946911</v>
          </cell>
          <cell r="F119">
            <v>1.2995364388235544</v>
          </cell>
          <cell r="G119">
            <v>1.3189399321520532</v>
          </cell>
          <cell r="H119">
            <v>1.2901773659873852</v>
          </cell>
          <cell r="I119">
            <v>0.73281825867615213</v>
          </cell>
          <cell r="J119">
            <v>0.50243807466179291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14.159825697328868</v>
          </cell>
          <cell r="F120">
            <v>13.05165852829662</v>
          </cell>
          <cell r="G120">
            <v>13.178288994704701</v>
          </cell>
          <cell r="H120">
            <v>12.779644356319093</v>
          </cell>
          <cell r="I120">
            <v>6.8757915747323706</v>
          </cell>
          <cell r="J120">
            <v>4.451601341503487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2783.9899598832299</v>
          </cell>
          <cell r="F121">
            <v>2574.9247173964</v>
          </cell>
          <cell r="G121">
            <v>2613.3711457402001</v>
          </cell>
          <cell r="H121">
            <v>2556.3804832696701</v>
          </cell>
          <cell r="I121">
            <v>1452.01919026821</v>
          </cell>
          <cell r="J121">
            <v>995.53977769096298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29.999891809086499</v>
          </cell>
          <cell r="F122">
            <v>27.747033592633564</v>
          </cell>
          <cell r="G122">
            <v>28.161327001510738</v>
          </cell>
          <cell r="H122">
            <v>27.547203483509325</v>
          </cell>
          <cell r="I122">
            <v>15.64675851582124</v>
          </cell>
          <cell r="J122">
            <v>10.727799328566409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9.3160076498884095E-8</v>
          </cell>
          <cell r="G123">
            <v>1.53144277673636E-7</v>
          </cell>
          <cell r="H123">
            <v>2.43275125558943E-7</v>
          </cell>
          <cell r="I123">
            <v>1.26358656781662E-2</v>
          </cell>
          <cell r="J123">
            <v>2.81172412278556E-2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7.6766796188348821E-2</v>
          </cell>
          <cell r="F124">
            <v>7.2061763306902643E-2</v>
          </cell>
          <cell r="G124">
            <v>7.2061164906188718E-2</v>
          </cell>
          <cell r="H124">
            <v>7.0489865183480313E-2</v>
          </cell>
          <cell r="I124">
            <v>6.3107170447307862E-2</v>
          </cell>
          <cell r="J124">
            <v>6.2982055891008984E-2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3.94626066539562</v>
          </cell>
          <cell r="F125">
            <v>0.68780515663324904</v>
          </cell>
          <cell r="G125">
            <v>2.4045968107622802</v>
          </cell>
          <cell r="H125">
            <v>2.0310655158944</v>
          </cell>
          <cell r="I125">
            <v>9.5874141329443496</v>
          </cell>
          <cell r="J125">
            <v>18.912423748917199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1.4534540046938091E-2</v>
          </cell>
          <cell r="F126">
            <v>3.2781371196207686E-3</v>
          </cell>
          <cell r="G126">
            <v>1.0983085665862719E-2</v>
          </cell>
          <cell r="H126">
            <v>9.9037366181591834E-3</v>
          </cell>
          <cell r="I126">
            <v>4.8081272967807107E-2</v>
          </cell>
          <cell r="J126">
            <v>9.6971257850681447E-2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3.4990559372258416E-2</v>
          </cell>
          <cell r="F127">
            <v>7.8120262363872784E-3</v>
          </cell>
          <cell r="G127">
            <v>2.5772478797937145E-2</v>
          </cell>
          <cell r="H127">
            <v>2.2637112270078179E-2</v>
          </cell>
          <cell r="I127">
            <v>0.10797198140139136</v>
          </cell>
          <cell r="J127">
            <v>0.21066169808941163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6.9969160733964975E-2</v>
          </cell>
          <cell r="F128">
            <v>1.2195126890660449E-2</v>
          </cell>
          <cell r="G128">
            <v>4.2634695226281653E-2</v>
          </cell>
          <cell r="H128">
            <v>3.6011799927205643E-2</v>
          </cell>
          <cell r="I128">
            <v>0.16998961228624732</v>
          </cell>
          <cell r="J128">
            <v>0.33532666221484375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2.4873389346694498E-7</v>
          </cell>
          <cell r="G129">
            <v>3.8536490768913198E-5</v>
          </cell>
          <cell r="H129">
            <v>9.4084202195785199E-7</v>
          </cell>
          <cell r="I129">
            <v>1.2468783215601901E-4</v>
          </cell>
          <cell r="J129">
            <v>5.31756493795482E-3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4.1549078711839308E-3</v>
          </cell>
          <cell r="F130">
            <v>9.8976177440575613E-4</v>
          </cell>
          <cell r="G130">
            <v>1.0229459969051831E-3</v>
          </cell>
          <cell r="H130">
            <v>8.8030584631670146E-4</v>
          </cell>
          <cell r="I130">
            <v>4.2739675752627637E-3</v>
          </cell>
          <cell r="J130">
            <v>8.6198370155316888E-3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1.2474525944632755E-3</v>
          </cell>
          <cell r="I131">
            <v>1.9477578180025841E-3</v>
          </cell>
          <cell r="J131">
            <v>4.9400802858431242E-4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3.3183468030057611E-3</v>
          </cell>
          <cell r="I132">
            <v>5.1812276932088541E-3</v>
          </cell>
          <cell r="J132">
            <v>1.3141100267760042E-3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5.1316966247393113E-3</v>
          </cell>
          <cell r="I133">
            <v>7.7999324350191924E-3</v>
          </cell>
          <cell r="J133">
            <v>1.8580651797300177E-3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9.2711511778907299E-5</v>
          </cell>
          <cell r="I134">
            <v>4.0980410725205397E-5</v>
          </cell>
          <cell r="J134">
            <v>1.0201993830885901E-6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9.2711511778907299E-5</v>
          </cell>
          <cell r="I135">
            <v>1.4485847027234772E-4</v>
          </cell>
          <cell r="J135">
            <v>4.7852399491219776E-5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28.948622232857794</v>
          </cell>
          <cell r="F136">
            <v>21.530309011199265</v>
          </cell>
          <cell r="G136">
            <v>27.270596424212261</v>
          </cell>
          <cell r="H136">
            <v>13.446500612623707</v>
          </cell>
          <cell r="I136">
            <v>7.9469022430712766</v>
          </cell>
          <cell r="J136">
            <v>5.6801407470895944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28.948622232857794</v>
          </cell>
          <cell r="F137">
            <v>21.530309011199265</v>
          </cell>
          <cell r="G137">
            <v>27.270596424212261</v>
          </cell>
          <cell r="H137">
            <v>13.446500612623707</v>
          </cell>
          <cell r="I137">
            <v>7.9469022430712766</v>
          </cell>
          <cell r="J137">
            <v>5.6801407470895944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1.47617193059983E-6</v>
          </cell>
          <cell r="F138">
            <v>1.2568244390567999E-6</v>
          </cell>
          <cell r="G138">
            <v>1.4000663407143999E-6</v>
          </cell>
          <cell r="H138">
            <v>1.34917451528805E-6</v>
          </cell>
          <cell r="I138">
            <v>1.71505972671691E-6</v>
          </cell>
          <cell r="J138">
            <v>2.46009247686982E-6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1.6999972560414938</v>
          </cell>
          <cell r="F139">
            <v>1.6999946756111926</v>
          </cell>
          <cell r="G139">
            <v>1.699993679454485</v>
          </cell>
          <cell r="H139">
            <v>1.6999936390585455</v>
          </cell>
          <cell r="I139">
            <v>1.1999995444971936</v>
          </cell>
          <cell r="J139">
            <v>1.1999995624328803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317.04037358762872</v>
          </cell>
          <cell r="J140">
            <v>715.11673862763791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-317.04037358762901</v>
          </cell>
          <cell r="J141">
            <v>-715.11673862763803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1.2632314318416533</v>
          </cell>
          <cell r="J142">
            <v>2.0111851953554232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0.24940211686384223</v>
          </cell>
          <cell r="J143">
            <v>0.59287693996750457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414.95932718488899</v>
          </cell>
          <cell r="J144">
            <v>986.43836389994499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4.4715444739750971</v>
          </cell>
          <cell r="J145">
            <v>10.629723748921819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2.3545954804085799E-2</v>
          </cell>
          <cell r="J146">
            <v>2.9888603834402502E-2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2.3545954804085799E-2</v>
          </cell>
          <cell r="J147">
            <v>5.3434519101544599E-2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7.9891380033498202E-2</v>
          </cell>
          <cell r="I148">
            <v>0.31084910068418498</v>
          </cell>
          <cell r="J148">
            <v>0.210696734254049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6.6632810581130459E-4</v>
          </cell>
          <cell r="I149">
            <v>2.5705677404096474E-3</v>
          </cell>
          <cell r="J149">
            <v>1.6810909647929416E-3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5.949358087600934E-4</v>
          </cell>
          <cell r="I150">
            <v>2.4250639060468355E-3</v>
          </cell>
          <cell r="J150">
            <v>1.6810909647929416E-3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1.4165138303811736E-3</v>
          </cell>
          <cell r="I151">
            <v>5.5115088773791754E-3</v>
          </cell>
          <cell r="J151">
            <v>3.7357576995398684E-3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5.2901673456555402E-5</v>
          </cell>
          <cell r="I152">
            <v>6.5637232210050697E-7</v>
          </cell>
          <cell r="J152">
            <v>6.0603734085865904E-6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5.2901673456555402E-5</v>
          </cell>
          <cell r="I153">
            <v>2.1566708361340492E-4</v>
          </cell>
          <cell r="J153">
            <v>1.4950134610236857E-4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1.7395140617290018E-3</v>
          </cell>
          <cell r="G154">
            <v>2.233702414598286E-3</v>
          </cell>
          <cell r="H154">
            <v>2.2899292766396019E-3</v>
          </cell>
          <cell r="I154">
            <v>2.384206081085949E-3</v>
          </cell>
          <cell r="J154">
            <v>2.4417629883686318E-3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1.7395140617290018E-3</v>
          </cell>
          <cell r="G155">
            <v>2.233702414598286E-3</v>
          </cell>
          <cell r="H155">
            <v>2.2899292766396019E-3</v>
          </cell>
          <cell r="I155">
            <v>2.384206081085949E-3</v>
          </cell>
          <cell r="J155">
            <v>2.4417629883686318E-3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1.57121717150786E-4</v>
          </cell>
          <cell r="G156">
            <v>4.4947109791804197E-5</v>
          </cell>
          <cell r="H156">
            <v>5.5593669327343204E-7</v>
          </cell>
          <cell r="I156">
            <v>1.6162020291366099E-7</v>
          </cell>
          <cell r="J156">
            <v>1.031606030721E-7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1.57121717150786E-4</v>
          </cell>
          <cell r="G157">
            <v>2.0206882694259E-4</v>
          </cell>
          <cell r="H157">
            <v>2.02624763635863E-4</v>
          </cell>
          <cell r="I157">
            <v>2.03213691931644E-4</v>
          </cell>
          <cell r="J157">
            <v>2.0331685253471599E-4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0.11258824510879076</v>
          </cell>
          <cell r="F158">
            <v>0.11274332288156749</v>
          </cell>
          <cell r="G158">
            <v>0.10855956839606316</v>
          </cell>
          <cell r="H158">
            <v>0.11235389605486162</v>
          </cell>
          <cell r="I158">
            <v>0.10888894753927787</v>
          </cell>
          <cell r="J158">
            <v>0.10246920069902354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5.6294122554395347</v>
          </cell>
          <cell r="F159">
            <v>5.6371661440783747</v>
          </cell>
          <cell r="G159">
            <v>5.4279784198031527</v>
          </cell>
          <cell r="H159">
            <v>5.6176948027430784</v>
          </cell>
          <cell r="I159">
            <v>5.4444473769638968</v>
          </cell>
          <cell r="J159">
            <v>5.1234600349511839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9.6793722723528983</v>
          </cell>
          <cell r="F160">
            <v>9.6927045300181884</v>
          </cell>
          <cell r="G160">
            <v>9.3330211801072469</v>
          </cell>
          <cell r="H160">
            <v>9.6592249494022262</v>
          </cell>
          <cell r="I160">
            <v>9.361338375591064</v>
          </cell>
          <cell r="J160">
            <v>8.8094235686674871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4.0976628510794501E-3</v>
          </cell>
          <cell r="F161">
            <v>2.9280369565772702E-4</v>
          </cell>
          <cell r="G161">
            <v>7.7847643974071699E-7</v>
          </cell>
          <cell r="H161">
            <v>7.2851029771523607E-2</v>
          </cell>
          <cell r="I161">
            <v>1.4389669702309101E-2</v>
          </cell>
          <cell r="J161">
            <v>6.7104066701413806E-2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0.21266778466814479</v>
          </cell>
          <cell r="F162">
            <v>0.2129599253063999</v>
          </cell>
          <cell r="G162">
            <v>0.21295708300351116</v>
          </cell>
          <cell r="H162">
            <v>0.21222421612190273</v>
          </cell>
          <cell r="I162">
            <v>0.2056778791449968</v>
          </cell>
          <cell r="J162">
            <v>0.19355257332224049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0.95197098536677094</v>
          </cell>
          <cell r="J163">
            <v>0.76123091736893445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-0.95197098536677005</v>
          </cell>
          <cell r="J164">
            <v>-0.761230917368935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6.1446848206796007E-3</v>
          </cell>
          <cell r="J165">
            <v>4.9135153643225481E-3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6.9595197810581886E-3</v>
          </cell>
          <cell r="J166">
            <v>5.4307275079354617E-3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1.1036247549378899</v>
          </cell>
          <cell r="J167">
            <v>0.867974170219871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1.9567814803863218E-2</v>
          </cell>
          <cell r="J168">
            <v>1.5389612947160829E-2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5.1960394778121299E-4</v>
          </cell>
          <cell r="J169">
            <v>4.9340802417993299E-7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5.1960394778121299E-4</v>
          </cell>
          <cell r="J170">
            <v>5.1981042756193713E-4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3.2944551267507451</v>
          </cell>
          <cell r="G171">
            <v>6.8323994481491548</v>
          </cell>
          <cell r="H171">
            <v>8.7665967924717894</v>
          </cell>
          <cell r="I171">
            <v>11.781587752392578</v>
          </cell>
          <cell r="J171">
            <v>15.833480832134674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3.2944551267507451</v>
          </cell>
          <cell r="G172">
            <v>6.8323994481491548</v>
          </cell>
          <cell r="H172">
            <v>8.7665967924717894</v>
          </cell>
          <cell r="I172">
            <v>11.781587752392578</v>
          </cell>
          <cell r="J172">
            <v>15.833480832134674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3.2944551267507398</v>
          </cell>
          <cell r="G173">
            <v>6.8323994481491503</v>
          </cell>
          <cell r="H173">
            <v>8.7665967924717894</v>
          </cell>
          <cell r="I173">
            <v>11.7815877523926</v>
          </cell>
          <cell r="J173">
            <v>15.8334808321347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3.0349667243569201E-8</v>
          </cell>
          <cell r="G174">
            <v>1.00471569039534</v>
          </cell>
          <cell r="H174">
            <v>0.43177891698939302</v>
          </cell>
          <cell r="I174">
            <v>0.87407185774902296</v>
          </cell>
          <cell r="J174">
            <v>2.8852373281281198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1.1231012919176773</v>
          </cell>
          <cell r="G175">
            <v>2.1799447207450102</v>
          </cell>
          <cell r="H175">
            <v>2.5271538159750797</v>
          </cell>
          <cell r="I175">
            <v>3.3962878130323091</v>
          </cell>
          <cell r="J175">
            <v>4.56433041088368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5.6100011797504417</v>
          </cell>
          <cell r="F176">
            <v>6.0767035427889873</v>
          </cell>
          <cell r="G176">
            <v>6.0769433249467983</v>
          </cell>
          <cell r="H176">
            <v>8.1385475589160698</v>
          </cell>
          <cell r="I176">
            <v>8.1385676904505697</v>
          </cell>
          <cell r="J176">
            <v>8.2063216112744293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6.0987770162372579</v>
          </cell>
          <cell r="F177">
            <v>6.6044050218895052</v>
          </cell>
          <cell r="G177">
            <v>6.6020629738050305</v>
          </cell>
          <cell r="H177">
            <v>8.8360109148091386</v>
          </cell>
          <cell r="I177">
            <v>8.8244490894048369</v>
          </cell>
          <cell r="J177">
            <v>8.886263469330558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0.84970039587308799</v>
          </cell>
          <cell r="F178">
            <v>1.3887992033325401E-7</v>
          </cell>
          <cell r="G178">
            <v>1.0823665357063901E-7</v>
          </cell>
          <cell r="H178">
            <v>8.4840077278294301E-8</v>
          </cell>
          <cell r="I178">
            <v>1.12742674376375E-7</v>
          </cell>
          <cell r="J178">
            <v>1.4857291599564901E-7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0.84970039587308799</v>
          </cell>
          <cell r="F179">
            <v>0.849700534753008</v>
          </cell>
          <cell r="G179">
            <v>0.84970064298966197</v>
          </cell>
          <cell r="H179">
            <v>0.84970072782973904</v>
          </cell>
          <cell r="I179">
            <v>0.849700941681518</v>
          </cell>
          <cell r="J179">
            <v>0.84970109025443397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4.9630305347231969E-4</v>
          </cell>
          <cell r="G180">
            <v>9.8002209980616061E-4</v>
          </cell>
          <cell r="H180">
            <v>1.0140631998168533E-3</v>
          </cell>
          <cell r="I180">
            <v>2.2990816718380575E-3</v>
          </cell>
          <cell r="J180">
            <v>2.4300743164910217E-3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4.9630305347231969E-4</v>
          </cell>
          <cell r="G181">
            <v>9.8002209980616061E-4</v>
          </cell>
          <cell r="H181">
            <v>1.0140631998168533E-3</v>
          </cell>
          <cell r="I181">
            <v>2.2990816718380575E-3</v>
          </cell>
          <cell r="J181">
            <v>2.4300743164910217E-3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4.2879606356587201E-5</v>
          </cell>
          <cell r="G182">
            <v>3.9835930455218401E-5</v>
          </cell>
          <cell r="H182">
            <v>1.12056295332712E-6</v>
          </cell>
          <cell r="I182">
            <v>5.2925403632753597E-7</v>
          </cell>
          <cell r="J182">
            <v>3.0650287273885799E-7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4.2879606356587201E-5</v>
          </cell>
          <cell r="G183">
            <v>8.2715536811805602E-5</v>
          </cell>
          <cell r="H183">
            <v>8.3836099765132694E-5</v>
          </cell>
          <cell r="I183">
            <v>1.6702829226231201E-4</v>
          </cell>
          <cell r="J183">
            <v>1.67334795135051E-4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2.7504949904403092E-3</v>
          </cell>
          <cell r="G184">
            <v>2.8907347466141566E-3</v>
          </cell>
          <cell r="H184">
            <v>2.9526640187132495E-3</v>
          </cell>
          <cell r="I184">
            <v>3.0779770632527702E-3</v>
          </cell>
          <cell r="J184">
            <v>2.9258203547454296E-3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2.7504949904403092E-3</v>
          </cell>
          <cell r="G185">
            <v>2.8907347466141566E-3</v>
          </cell>
          <cell r="H185">
            <v>2.9526640187132495E-3</v>
          </cell>
          <cell r="I185">
            <v>3.0779770632527702E-3</v>
          </cell>
          <cell r="J185">
            <v>2.9258203547454296E-3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2.3759685210134499E-4</v>
          </cell>
          <cell r="G186">
            <v>1.00847470113501E-5</v>
          </cell>
          <cell r="H186">
            <v>6.0721752036366799E-7</v>
          </cell>
          <cell r="I186">
            <v>2.3697866181107101E-7</v>
          </cell>
          <cell r="J186">
            <v>1.2859708529104501E-7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2.3759685210134499E-4</v>
          </cell>
          <cell r="G187">
            <v>2.4768159911269498E-4</v>
          </cell>
          <cell r="H187">
            <v>2.4828881663305902E-4</v>
          </cell>
          <cell r="I187">
            <v>2.49017900058562E-4</v>
          </cell>
          <cell r="J187">
            <v>2.49146497143853E-4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0.65974310265456704</v>
          </cell>
          <cell r="F188">
            <v>1.8166161364779492</v>
          </cell>
          <cell r="G188">
            <v>3.363716267842507</v>
          </cell>
          <cell r="H188">
            <v>5.571558017226562</v>
          </cell>
          <cell r="I188">
            <v>7.96330733559103</v>
          </cell>
          <cell r="J188">
            <v>9.9419826560015619E-4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0.17250764199797891</v>
          </cell>
          <cell r="F189">
            <v>0.52162348386399726</v>
          </cell>
          <cell r="G189">
            <v>1.1326000779433811</v>
          </cell>
          <cell r="H189">
            <v>2.6338274263252801</v>
          </cell>
          <cell r="I189">
            <v>3.7644725586430257</v>
          </cell>
          <cell r="J189">
            <v>4.6998463464734521E-4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0.87342013323159562</v>
          </cell>
          <cell r="F190">
            <v>2.3100599417387309</v>
          </cell>
          <cell r="G190">
            <v>4.4875662163505154</v>
          </cell>
          <cell r="H190">
            <v>7.7808579935874249</v>
          </cell>
          <cell r="I190">
            <v>10.681829830503533</v>
          </cell>
          <cell r="J190">
            <v>1.4073235640906321E-3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1.76078641438011E-2</v>
          </cell>
          <cell r="G191">
            <v>2.2590641548255099E-2</v>
          </cell>
          <cell r="H191">
            <v>5.5507636920971902E-2</v>
          </cell>
          <cell r="I191">
            <v>1.76586281047218E-2</v>
          </cell>
          <cell r="J191">
            <v>1.67101507820246E-7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6.5181966397440099E-3</v>
          </cell>
          <cell r="F192">
            <v>1.928678752788952E-2</v>
          </cell>
          <cell r="G192">
            <v>4.1877292864491725E-2</v>
          </cell>
          <cell r="H192">
            <v>9.7384427065234896E-2</v>
          </cell>
          <cell r="I192">
            <v>0.15232375823470129</v>
          </cell>
          <cell r="J192">
            <v>3.5026493117103208E-5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8.502994370335786E-4</v>
          </cell>
          <cell r="G193">
            <v>1.4778368545768361E-3</v>
          </cell>
          <cell r="H193">
            <v>1.5899620834533806E-3</v>
          </cell>
          <cell r="I193">
            <v>8.8779725694339298E-2</v>
          </cell>
          <cell r="J193">
            <v>6.009439912505754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8.502994370335786E-4</v>
          </cell>
          <cell r="G194">
            <v>1.4778368545768361E-3</v>
          </cell>
          <cell r="H194">
            <v>1.5899620834533806E-3</v>
          </cell>
          <cell r="I194">
            <v>8.8779725694339298E-2</v>
          </cell>
          <cell r="J194">
            <v>6.009439912505754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7.3214591565786598E-5</v>
          </cell>
          <cell r="G195">
            <v>5.1825555252722001E-5</v>
          </cell>
          <cell r="H195">
            <v>1.7157408467473099E-6</v>
          </cell>
          <cell r="I195">
            <v>5.52821549028329E-3</v>
          </cell>
          <cell r="J195">
            <v>0.42091209621007197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7.3214591565786598E-5</v>
          </cell>
          <cell r="G196">
            <v>1.2504014681850899E-4</v>
          </cell>
          <cell r="H196">
            <v>1.2675588766525601E-4</v>
          </cell>
          <cell r="I196">
            <v>6.31161405387555E-3</v>
          </cell>
          <cell r="J196">
            <v>0.42722371026394701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2.8396544357024564E-6</v>
          </cell>
          <cell r="F197">
            <v>5.7587397756631019E-6</v>
          </cell>
          <cell r="G197">
            <v>5.882141343333258E-6</v>
          </cell>
          <cell r="H197">
            <v>2.1706027523820618E-3</v>
          </cell>
          <cell r="I197">
            <v>6.2784566749304075E-3</v>
          </cell>
          <cell r="J197">
            <v>6.5892750378561552E-3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2.8396544357024606E-6</v>
          </cell>
          <cell r="F198">
            <v>5.763446791571697E-6</v>
          </cell>
          <cell r="G198">
            <v>5.8896536566708536E-6</v>
          </cell>
          <cell r="H198">
            <v>2.1706027523820579E-3</v>
          </cell>
          <cell r="I198">
            <v>6.2784566749303997E-3</v>
          </cell>
          <cell r="J198">
            <v>6.5892750378561552E-3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2.8396544357024606E-6</v>
          </cell>
          <cell r="F199">
            <v>5.763446791571697E-6</v>
          </cell>
          <cell r="G199">
            <v>5.8896536566708536E-6</v>
          </cell>
          <cell r="H199">
            <v>2.4949456923938395E-3</v>
          </cell>
          <cell r="I199">
            <v>6.7510286827153643E-3</v>
          </cell>
          <cell r="J199">
            <v>6.6558333715857594E-3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2.8396544357024606E-6</v>
          </cell>
          <cell r="F200">
            <v>5.763446791571697E-6</v>
          </cell>
          <cell r="G200">
            <v>5.8896536566708536E-6</v>
          </cell>
          <cell r="H200">
            <v>2.4949456923938395E-3</v>
          </cell>
          <cell r="I200">
            <v>6.7510286827153643E-3</v>
          </cell>
          <cell r="J200">
            <v>6.6558333715857594E-3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1.30968077775247E-3</v>
          </cell>
          <cell r="F201">
            <v>3.3945268546323797E-5</v>
          </cell>
          <cell r="G201">
            <v>5.9251605793781599E-5</v>
          </cell>
          <cell r="H201">
            <v>5.9214281833185498E-5</v>
          </cell>
          <cell r="I201">
            <v>1.18072538946501E-4</v>
          </cell>
          <cell r="J201">
            <v>2.43813040798151E-4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1.30968077775247E-3</v>
          </cell>
          <cell r="F202">
            <v>1.3397294271908565E-3</v>
          </cell>
          <cell r="G202">
            <v>1.3892356106097047E-3</v>
          </cell>
          <cell r="H202">
            <v>1.4339539986721261E-3</v>
          </cell>
          <cell r="I202">
            <v>2.0361924644542425E-3</v>
          </cell>
          <cell r="J202">
            <v>1.1178726314603376E-3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2.462338927826774E-5</v>
          </cell>
          <cell r="G203">
            <v>2.081005165407305</v>
          </cell>
          <cell r="H203">
            <v>2.6701222947045351</v>
          </cell>
          <cell r="I203">
            <v>3.5884652147127563</v>
          </cell>
          <cell r="J203">
            <v>4.8226274881366367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2.462338927826774E-5</v>
          </cell>
          <cell r="G204">
            <v>2.081005165407305</v>
          </cell>
          <cell r="H204">
            <v>2.6701222947045351</v>
          </cell>
          <cell r="I204">
            <v>3.5884652147127563</v>
          </cell>
          <cell r="J204">
            <v>4.8226274881366367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2.46233892782677E-5</v>
          </cell>
          <cell r="G205">
            <v>2.0810051654073001</v>
          </cell>
          <cell r="H205">
            <v>2.6701222947045302</v>
          </cell>
          <cell r="I205">
            <v>3.5884652147127598</v>
          </cell>
          <cell r="J205">
            <v>4.8226274881366402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8.4402098117702598E-6</v>
          </cell>
          <cell r="G206">
            <v>0.66395657884181503</v>
          </cell>
          <cell r="H206">
            <v>0.10575299381994099</v>
          </cell>
          <cell r="I206">
            <v>0.14213223177640499</v>
          </cell>
          <cell r="J206">
            <v>1.1228929531026099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8.4402098117702598E-6</v>
          </cell>
          <cell r="G207">
            <v>0.66396501905162697</v>
          </cell>
          <cell r="H207">
            <v>0.76971801287156805</v>
          </cell>
          <cell r="I207">
            <v>1.0344495131862199</v>
          </cell>
          <cell r="J207">
            <v>1.3902224978418001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0.96588116845861038</v>
          </cell>
          <cell r="F208">
            <v>4.5108466240663869E-4</v>
          </cell>
          <cell r="G208">
            <v>6.8494604875043432E-3</v>
          </cell>
          <cell r="H208">
            <v>6.8018653144374238E-3</v>
          </cell>
          <cell r="I208">
            <v>1.3142915027957849E-2</v>
          </cell>
          <cell r="J208">
            <v>4.2478071653984084E-4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1.8035520020540168</v>
          </cell>
          <cell r="F209">
            <v>8.6678397282459539E-4</v>
          </cell>
          <cell r="G209">
            <v>1.371944385848262E-2</v>
          </cell>
          <cell r="H209">
            <v>1.4547365630096079E-2</v>
          </cell>
          <cell r="I209">
            <v>2.780692113892624E-2</v>
          </cell>
          <cell r="J209">
            <v>8.8916240785383988E-4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207.672576064168</v>
          </cell>
          <cell r="F210">
            <v>0.158955657021041</v>
          </cell>
          <cell r="G210">
            <v>1.6241205455591301</v>
          </cell>
          <cell r="H210">
            <v>1.5875283074597699</v>
          </cell>
          <cell r="I210">
            <v>3.0165264320143401</v>
          </cell>
          <cell r="J210">
            <v>0.109616510721495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3.6821378734781556</v>
          </cell>
          <cell r="F211">
            <v>2.8183627131390175E-3</v>
          </cell>
          <cell r="G211">
            <v>2.8796463573743367E-2</v>
          </cell>
          <cell r="H211">
            <v>2.8147665025882476E-2</v>
          </cell>
          <cell r="I211">
            <v>5.3484511205928113E-2</v>
          </cell>
          <cell r="J211">
            <v>1.9435551546364315E-3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8.5075311258026196E-7</v>
          </cell>
          <cell r="G212">
            <v>5.4791517120126795E-4</v>
          </cell>
          <cell r="H212">
            <v>1.06208030031635E-5</v>
          </cell>
          <cell r="I212">
            <v>1.04587918810841E-6</v>
          </cell>
          <cell r="J212">
            <v>2.0666134967810199E-6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4.6853538438592593E-2</v>
          </cell>
          <cell r="F213">
            <v>1.5347729759057627E-4</v>
          </cell>
          <cell r="G213">
            <v>7.007254947709457E-4</v>
          </cell>
          <cell r="H213">
            <v>7.0901578529791731E-4</v>
          </cell>
          <cell r="I213">
            <v>1.7385493307901598E-3</v>
          </cell>
          <cell r="J213">
            <v>1.4378095681497971E-4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12.841920621592363</v>
          </cell>
          <cell r="F214">
            <v>16.032967843238538</v>
          </cell>
          <cell r="G214">
            <v>5.4311028848548979</v>
          </cell>
          <cell r="H214">
            <v>12.631847186423613</v>
          </cell>
          <cell r="I214">
            <v>13.149464911796514</v>
          </cell>
          <cell r="J214">
            <v>13.695760123540639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12.841920621592363</v>
          </cell>
          <cell r="F215">
            <v>16.032967843238538</v>
          </cell>
          <cell r="G215">
            <v>5.4311028848548979</v>
          </cell>
          <cell r="H215">
            <v>12.631847186423613</v>
          </cell>
          <cell r="I215">
            <v>13.149464911796514</v>
          </cell>
          <cell r="J215">
            <v>13.695760123540639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16.052401166517459</v>
          </cell>
          <cell r="F216">
            <v>20.041210193576489</v>
          </cell>
          <cell r="G216">
            <v>6.7888789959805811</v>
          </cell>
          <cell r="H216">
            <v>15.789809371218727</v>
          </cell>
          <cell r="I216">
            <v>16.43683152928752</v>
          </cell>
          <cell r="J216">
            <v>17.119700544130765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16.052401166517459</v>
          </cell>
          <cell r="F217">
            <v>20.041210193576489</v>
          </cell>
          <cell r="G217">
            <v>6.7888789959805811</v>
          </cell>
          <cell r="H217">
            <v>15.789809371218727</v>
          </cell>
          <cell r="I217">
            <v>16.43683152928752</v>
          </cell>
          <cell r="J217">
            <v>17.119700544130765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4.3484091856140687E-6</v>
          </cell>
          <cell r="F219">
            <v>1.9594467867222856E-4</v>
          </cell>
          <cell r="G219">
            <v>1.7536641882373737E-3</v>
          </cell>
          <cell r="H219">
            <v>1.3555259955973056E-3</v>
          </cell>
          <cell r="I219">
            <v>2.9169660271173943E-3</v>
          </cell>
          <cell r="J219">
            <v>1.2938259605955291E-3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4.3484091856140823E-6</v>
          </cell>
          <cell r="F220">
            <v>1.9581413591495233E-4</v>
          </cell>
          <cell r="G220">
            <v>1.7518393555753181E-3</v>
          </cell>
          <cell r="H220">
            <v>1.3555259955973056E-3</v>
          </cell>
          <cell r="I220">
            <v>2.9169660271174047E-3</v>
          </cell>
          <cell r="J220">
            <v>1.2938259605955302E-3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3.4607147513907541E-6</v>
          </cell>
          <cell r="F221">
            <v>2.5782194565660807E-4</v>
          </cell>
          <cell r="G221">
            <v>2.2627925009689603E-3</v>
          </cell>
          <cell r="H221">
            <v>1.6944074944925916E-3</v>
          </cell>
          <cell r="I221">
            <v>3.4317247377885184E-3</v>
          </cell>
          <cell r="J221">
            <v>1.4375844006548047E-3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3.4607147513907541E-6</v>
          </cell>
          <cell r="F222">
            <v>2.5782194565660807E-4</v>
          </cell>
          <cell r="G222">
            <v>2.2627925009689603E-3</v>
          </cell>
          <cell r="H222">
            <v>1.6944074944925916E-3</v>
          </cell>
          <cell r="I222">
            <v>3.4317247377885184E-3</v>
          </cell>
          <cell r="J222">
            <v>1.4375844006548047E-3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2.2205980540841901E-3</v>
          </cell>
          <cell r="F223">
            <v>6.2662827280385503E-5</v>
          </cell>
          <cell r="G223">
            <v>4.9631298955150599E-5</v>
          </cell>
          <cell r="H223">
            <v>2.5016736984499099E-5</v>
          </cell>
          <cell r="I223">
            <v>1.83407107974017E-4</v>
          </cell>
          <cell r="J223">
            <v>2.70691755207533E-4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2.2205980540841901E-3</v>
          </cell>
          <cell r="F224">
            <v>2.2792423555823408E-3</v>
          </cell>
          <cell r="G224">
            <v>2.3160570335145078E-3</v>
          </cell>
          <cell r="H224">
            <v>2.3068551231394457E-3</v>
          </cell>
          <cell r="I224">
            <v>2.2530007639479876E-3</v>
          </cell>
          <cell r="J224">
            <v>1.2633703938940519E-3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6.192942320470175E-4</v>
          </cell>
          <cell r="I225">
            <v>4.0799280404848204E-3</v>
          </cell>
          <cell r="J225">
            <v>7.0510757080950812E-4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3.0964711602350881E-4</v>
          </cell>
          <cell r="I226">
            <v>1.8340960915940933E-3</v>
          </cell>
          <cell r="J226">
            <v>2.8451708997576715E-4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6.7169605168176494E-2</v>
          </cell>
          <cell r="I227">
            <v>0.42221640639145702</v>
          </cell>
          <cell r="J227">
            <v>6.9768538585361903E-2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1.1909504462442641E-3</v>
          </cell>
          <cell r="I228">
            <v>7.4861064963024204E-3</v>
          </cell>
          <cell r="J228">
            <v>1.2370308259815933E-3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9.6529557995997102E-5</v>
          </cell>
          <cell r="I229">
            <v>1.05769067682327E-4</v>
          </cell>
          <cell r="J229">
            <v>2.8964056412282499E-6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9.6529557995997102E-5</v>
          </cell>
          <cell r="I230">
            <v>2.2755731908351244E-4</v>
          </cell>
          <cell r="J230">
            <v>1.0324054547502917E-4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8.662817798945632E-4</v>
          </cell>
          <cell r="F231">
            <v>6.0958708150224558E-4</v>
          </cell>
          <cell r="G231">
            <v>7.9458318265156397E-2</v>
          </cell>
          <cell r="H231">
            <v>3.1513643492389414E-3</v>
          </cell>
          <cell r="I231">
            <v>0.20519252207332447</v>
          </cell>
          <cell r="J231">
            <v>0.21050839935614413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8.6628177989456158E-4</v>
          </cell>
          <cell r="F232">
            <v>6.0908923078997746E-4</v>
          </cell>
          <cell r="G232">
            <v>7.9356968369409961E-2</v>
          </cell>
          <cell r="H232">
            <v>3.1513643492389483E-3</v>
          </cell>
          <cell r="I232">
            <v>0.20519252207332475</v>
          </cell>
          <cell r="J232">
            <v>0.21050839935614413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1.0694836786108496E-3</v>
          </cell>
          <cell r="F233">
            <v>7.4159012336830156E-4</v>
          </cell>
          <cell r="G233">
            <v>9.4593236029948055E-2</v>
          </cell>
          <cell r="H233">
            <v>3.622257872698174E-3</v>
          </cell>
          <cell r="I233">
            <v>0.22063712050895035</v>
          </cell>
          <cell r="J233">
            <v>0.21263474682438024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1.0694836786108496E-3</v>
          </cell>
          <cell r="F234">
            <v>7.4159012336830156E-4</v>
          </cell>
          <cell r="G234">
            <v>9.4593236029948055E-2</v>
          </cell>
          <cell r="H234">
            <v>3.622257872698174E-3</v>
          </cell>
          <cell r="I234">
            <v>0.22063712050895035</v>
          </cell>
          <cell r="J234">
            <v>0.21263474682438024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3.0126895195479301E-3</v>
          </cell>
          <cell r="F235">
            <v>4.7459319691512602E-5</v>
          </cell>
          <cell r="G235">
            <v>1.97638385647835E-3</v>
          </cell>
          <cell r="H235">
            <v>1.53367119950631E-5</v>
          </cell>
          <cell r="I235">
            <v>1.9043132221287701E-2</v>
          </cell>
          <cell r="J235">
            <v>1.0506616905201001E-2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3.0226073449012977E-3</v>
          </cell>
          <cell r="F236">
            <v>3.0650089148763458E-3</v>
          </cell>
          <cell r="G236">
            <v>5.0317421111340218E-3</v>
          </cell>
          <cell r="H236">
            <v>3.9878423538694478E-3</v>
          </cell>
          <cell r="I236">
            <v>5.7688507944072903E-2</v>
          </cell>
          <cell r="J236">
            <v>4.0518080420257105E-2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27.126082620315401</v>
          </cell>
          <cell r="F237">
            <v>161.499801201667</v>
          </cell>
          <cell r="G237">
            <v>1.6123986754539601</v>
          </cell>
          <cell r="H237">
            <v>0.36540216491937699</v>
          </cell>
          <cell r="I237">
            <v>0.61032690374940601</v>
          </cell>
          <cell r="J237">
            <v>1.45625966535475E-4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0.36191377785541345</v>
          </cell>
          <cell r="F238">
            <v>2.1547159607933759</v>
          </cell>
          <cell r="G238">
            <v>2.151247949106996E-2</v>
          </cell>
          <cell r="H238">
            <v>4.8751631333408003E-3</v>
          </cell>
          <cell r="I238">
            <v>8.1429271802526126E-3</v>
          </cell>
          <cell r="J238">
            <v>1.9429286727611827E-6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0.36806082252802519</v>
          </cell>
          <cell r="F239">
            <v>2.1913134491406656</v>
          </cell>
          <cell r="G239">
            <v>2.1877865338588289E-2</v>
          </cell>
          <cell r="H239">
            <v>4.9579669595573549E-3</v>
          </cell>
          <cell r="I239">
            <v>8.2812334294356249E-3</v>
          </cell>
          <cell r="J239">
            <v>1.9759289896265228E-6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66.745681159990582</v>
          </cell>
          <cell r="F240">
            <v>49.77650579207976</v>
          </cell>
          <cell r="G240">
            <v>68.454609913873625</v>
          </cell>
          <cell r="H240">
            <v>69.515153048436133</v>
          </cell>
          <cell r="I240">
            <v>70.732837726367549</v>
          </cell>
          <cell r="J240">
            <v>66.287063771642323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66.745681159990582</v>
          </cell>
          <cell r="F241">
            <v>49.77650579207976</v>
          </cell>
          <cell r="G241">
            <v>68.454609913873625</v>
          </cell>
          <cell r="H241">
            <v>69.515153048436133</v>
          </cell>
          <cell r="I241">
            <v>70.732837726367549</v>
          </cell>
          <cell r="J241">
            <v>66.287063771642323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4.3484091587950261E-6</v>
          </cell>
          <cell r="F243">
            <v>5.7737088291481054E-6</v>
          </cell>
          <cell r="G243">
            <v>5.9530301883601231E-6</v>
          </cell>
          <cell r="H243">
            <v>6.7000662581599615E-4</v>
          </cell>
          <cell r="I243">
            <v>1.2208066518954155E-3</v>
          </cell>
          <cell r="J243">
            <v>6.556049201906336E-4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4.3484091587950142E-6</v>
          </cell>
          <cell r="F244">
            <v>5.7775579683675237E-6</v>
          </cell>
          <cell r="G244">
            <v>5.9592312614729877E-6</v>
          </cell>
          <cell r="H244">
            <v>6.7000662581599615E-4</v>
          </cell>
          <cell r="I244">
            <v>1.2208066518954121E-3</v>
          </cell>
          <cell r="J244">
            <v>6.5560492019063317E-4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3.4607147198131579E-6</v>
          </cell>
          <cell r="F245">
            <v>4.1885602188168154E-6</v>
          </cell>
          <cell r="G245">
            <v>4.4097616103656904E-6</v>
          </cell>
          <cell r="H245">
            <v>8.3750828228537925E-4</v>
          </cell>
          <cell r="I245">
            <v>1.4362431198619975E-3</v>
          </cell>
          <cell r="J245">
            <v>7.2844991131854097E-4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3.4607147198131579E-6</v>
          </cell>
          <cell r="F246">
            <v>4.1885602188168154E-6</v>
          </cell>
          <cell r="G246">
            <v>4.4097616103656904E-6</v>
          </cell>
          <cell r="H246">
            <v>8.3750828228537925E-4</v>
          </cell>
          <cell r="I246">
            <v>1.4362431198619975E-3</v>
          </cell>
          <cell r="J246">
            <v>7.2844991131854097E-4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1.6259130509960801E-3</v>
          </cell>
          <cell r="F247">
            <v>3.8689478230184303E-5</v>
          </cell>
          <cell r="G247">
            <v>5.8609376040653803E-5</v>
          </cell>
          <cell r="H247">
            <v>4.6494922359023501E-5</v>
          </cell>
          <cell r="I247">
            <v>1.3807199330884601E-4</v>
          </cell>
          <cell r="J247">
            <v>2.7237475632321801E-4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1.6259130509960801E-3</v>
          </cell>
          <cell r="F248">
            <v>1.659798867247023E-3</v>
          </cell>
          <cell r="G248">
            <v>1.7060003237507335E-3</v>
          </cell>
          <cell r="H248">
            <v>1.7325867991535616E-3</v>
          </cell>
          <cell r="I248">
            <v>2.2919807639314696E-3</v>
          </cell>
          <cell r="J248">
            <v>1.2628707213703323E-3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4.7901582555997012E-3</v>
          </cell>
          <cell r="F249">
            <v>1.7975304772199826E-3</v>
          </cell>
          <cell r="G249">
            <v>1.9823002966867648E-3</v>
          </cell>
          <cell r="H249">
            <v>8.5151146991185921E-4</v>
          </cell>
          <cell r="I249">
            <v>1.2975438490243495E-3</v>
          </cell>
          <cell r="J249">
            <v>9.0810904227348239E-4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55.823981770554738</v>
          </cell>
          <cell r="F250">
            <v>57.235597281186116</v>
          </cell>
          <cell r="G250">
            <v>54.137137584778735</v>
          </cell>
          <cell r="H250">
            <v>53.188881829874056</v>
          </cell>
          <cell r="I250">
            <v>37.170546830589906</v>
          </cell>
          <cell r="J250">
            <v>34.375570150585141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4.4769732318101357E-3</v>
          </cell>
          <cell r="F251">
            <v>1.2253663606485706E-3</v>
          </cell>
          <cell r="G251">
            <v>1.5125927712558928E-3</v>
          </cell>
          <cell r="H251">
            <v>6.4091321354007235E-4</v>
          </cell>
          <cell r="I251">
            <v>9.7127670479894769E-4</v>
          </cell>
          <cell r="J251">
            <v>7.1606155681013808E-4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25.756229608505109</v>
          </cell>
          <cell r="F252">
            <v>57.234619580956945</v>
          </cell>
          <cell r="G252">
            <v>54.134167184344399</v>
          </cell>
          <cell r="H252">
            <v>24.369586977442502</v>
          </cell>
          <cell r="I252">
            <v>16.883785834436413</v>
          </cell>
          <cell r="J252">
            <v>15.513517872665886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30.07701678849741</v>
          </cell>
          <cell r="F253">
            <v>3.9994284849054294E-3</v>
          </cell>
          <cell r="G253">
            <v>6.4641249201830174E-3</v>
          </cell>
          <cell r="H253">
            <v>28.820784939950784</v>
          </cell>
          <cell r="I253">
            <v>20.289029816707316</v>
          </cell>
          <cell r="J253">
            <v>18.863666332754669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2.7680793097642598E-7</v>
          </cell>
          <cell r="F254">
            <v>2.91196669120623E-7</v>
          </cell>
          <cell r="G254">
            <v>3.2886871191306699E-7</v>
          </cell>
          <cell r="H254">
            <v>3.9618072038377798E-7</v>
          </cell>
          <cell r="I254">
            <v>7.0664512649187695E-7</v>
          </cell>
          <cell r="J254">
            <v>1.2241467469730001E-6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4.4927374531627553</v>
          </cell>
          <cell r="G255">
            <v>4.4927379311668094</v>
          </cell>
          <cell r="H255">
            <v>4.4927384780099313</v>
          </cell>
          <cell r="I255">
            <v>4.4927395653641531</v>
          </cell>
          <cell r="J255">
            <v>4.4927408375919367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5.4564551338646189E-3</v>
          </cell>
          <cell r="I256">
            <v>8.4544229056037583</v>
          </cell>
          <cell r="J256">
            <v>7.4682845039158661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5.4564551338646189E-3</v>
          </cell>
          <cell r="I257">
            <v>8.4544229056037583</v>
          </cell>
          <cell r="J257">
            <v>7.4682845039158661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3.0923340320505898E-4</v>
          </cell>
          <cell r="I258">
            <v>0.24487083661969</v>
          </cell>
          <cell r="J258">
            <v>0.17925856774187901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3.0923340320505898E-4</v>
          </cell>
          <cell r="I259">
            <v>0.297904467230859</v>
          </cell>
          <cell r="J259">
            <v>0.26313203199218499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6.0117489278699288E-6</v>
          </cell>
          <cell r="I260">
            <v>0.33624914409247714</v>
          </cell>
          <cell r="J260">
            <v>6.8203575102901084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6.0117489278699288E-6</v>
          </cell>
          <cell r="I261">
            <v>0.33624914409247714</v>
          </cell>
          <cell r="J261">
            <v>6.8203575102901084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6.0117489278699296E-6</v>
          </cell>
          <cell r="I262">
            <v>0.33624914409247703</v>
          </cell>
          <cell r="J262">
            <v>6.8203575102901102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1.79172210750652E-6</v>
          </cell>
          <cell r="I263">
            <v>3.3795864514706397E-2</v>
          </cell>
          <cell r="J263">
            <v>1.86917957383596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1.79172210750652E-6</v>
          </cell>
          <cell r="I264">
            <v>9.6930728412672695E-2</v>
          </cell>
          <cell r="J264">
            <v>1.9661103022486399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6.5070011677920583</v>
          </cell>
          <cell r="F265">
            <v>7.3027697685468533</v>
          </cell>
          <cell r="G265">
            <v>7.4118199872123167</v>
          </cell>
          <cell r="H265">
            <v>7.3981408211192754</v>
          </cell>
          <cell r="I265">
            <v>4.3809393917959483</v>
          </cell>
          <cell r="J265">
            <v>4.6534327628304579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1689.2934995922701</v>
          </cell>
          <cell r="F266">
            <v>1895.8843222723999</v>
          </cell>
          <cell r="G266">
            <v>1924.19503265501</v>
          </cell>
          <cell r="H266">
            <v>1920.6437613758201</v>
          </cell>
          <cell r="I266">
            <v>1137.34303188696</v>
          </cell>
          <cell r="J266">
            <v>1208.0854935064599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18.203593745606376</v>
          </cell>
          <cell r="F267">
            <v>20.429787955521533</v>
          </cell>
          <cell r="G267">
            <v>20.734860265678972</v>
          </cell>
          <cell r="H267">
            <v>20.696592256204994</v>
          </cell>
          <cell r="I267">
            <v>12.25585163671292</v>
          </cell>
          <cell r="J267">
            <v>13.018162645543747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2.8564736466618298E-7</v>
          </cell>
          <cell r="G268">
            <v>8.2470373670641099E-7</v>
          </cell>
          <cell r="H268">
            <v>6.7315814011827096E-2</v>
          </cell>
          <cell r="I268">
            <v>1.8256515160085901E-7</v>
          </cell>
          <cell r="J268">
            <v>2.44012350136791E-2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0.27650504144708393</v>
          </cell>
          <cell r="F269">
            <v>0.27650258209236778</v>
          </cell>
          <cell r="G269">
            <v>0.27650266979564253</v>
          </cell>
          <cell r="H269">
            <v>0.27599238497692941</v>
          </cell>
          <cell r="I269">
            <v>0.17731278400954481</v>
          </cell>
          <cell r="J269">
            <v>0.19160779947139842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0.43672535850214667</v>
          </cell>
          <cell r="F270">
            <v>0.55206635654805192</v>
          </cell>
          <cell r="G270">
            <v>3.1563521556548984</v>
          </cell>
          <cell r="H270">
            <v>7.3131363036017323</v>
          </cell>
          <cell r="I270">
            <v>7.3131503049997333</v>
          </cell>
          <cell r="J270">
            <v>7.3131553751335971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0.43672535850214667</v>
          </cell>
          <cell r="F271">
            <v>0.55206635654805192</v>
          </cell>
          <cell r="G271">
            <v>3.1563521556548984</v>
          </cell>
          <cell r="H271">
            <v>7.3131363036017323</v>
          </cell>
          <cell r="I271">
            <v>7.3131503049997333</v>
          </cell>
          <cell r="J271">
            <v>7.3131553751335971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3.956991719772835</v>
          </cell>
          <cell r="F272">
            <v>2.3017383969001175</v>
          </cell>
          <cell r="G272">
            <v>3.1399526813771543</v>
          </cell>
          <cell r="H272">
            <v>1.337071868747105</v>
          </cell>
          <cell r="I272">
            <v>2.7599344785844768</v>
          </cell>
          <cell r="J272">
            <v>24.415672454746403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3.956991719772835</v>
          </cell>
          <cell r="F273">
            <v>2.3017383969001175</v>
          </cell>
          <cell r="G273">
            <v>3.1399526813771543</v>
          </cell>
          <cell r="H273">
            <v>1.337071868747105</v>
          </cell>
          <cell r="I273">
            <v>2.7599344785844768</v>
          </cell>
          <cell r="J273">
            <v>24.415672454746403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1.5527502004978091</v>
          </cell>
          <cell r="F274">
            <v>1.4013575529652629</v>
          </cell>
          <cell r="G274">
            <v>1.2014895910760728</v>
          </cell>
          <cell r="H274">
            <v>0.92969043457791933</v>
          </cell>
          <cell r="I274">
            <v>0.55664129123808981</v>
          </cell>
          <cell r="J274">
            <v>0.33328421624429461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2.2182145721397259</v>
          </cell>
          <cell r="F275">
            <v>2.0019393613789473</v>
          </cell>
          <cell r="G275">
            <v>1.7164137015372476</v>
          </cell>
          <cell r="H275">
            <v>1.3281291922541698</v>
          </cell>
          <cell r="I275">
            <v>0.79520184462584176</v>
          </cell>
          <cell r="J275">
            <v>0.47612030892042068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0.19695234997165401</v>
          </cell>
          <cell r="F276">
            <v>9.4587134907312399E-7</v>
          </cell>
          <cell r="G276">
            <v>1.1014744379168999E-6</v>
          </cell>
          <cell r="H276">
            <v>1.20519547380006E-6</v>
          </cell>
          <cell r="I276">
            <v>3.4286099606286903E-2</v>
          </cell>
          <cell r="J276">
            <v>2.4428758369521499E-2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0.19695234997165401</v>
          </cell>
          <cell r="F277">
            <v>0.196953295843003</v>
          </cell>
          <cell r="G277">
            <v>0.19695439731744099</v>
          </cell>
          <cell r="H277">
            <v>0.196955602512915</v>
          </cell>
          <cell r="I277">
            <v>0.103215889663065</v>
          </cell>
          <cell r="J277">
            <v>5.8722086760520702E-2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1.1671993052783739E-2</v>
          </cell>
          <cell r="J278">
            <v>1.7400936661959891E-3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1.0956124605997599</v>
          </cell>
          <cell r="J279">
            <v>0.17655840502374601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1.9425752847513439E-2</v>
          </cell>
          <cell r="J280">
            <v>3.1304681741799009E-3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8.3278821934105302E-4</v>
          </cell>
          <cell r="J281">
            <v>3.519899453224524E-4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8.3278821934105302E-4</v>
          </cell>
          <cell r="J282">
            <v>3.3175993532842303E-7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8.3278821934105302E-4</v>
          </cell>
          <cell r="J283">
            <v>3.5198994532245202E-4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1522.65289994771</v>
          </cell>
          <cell r="F284">
            <v>1361.49089304567</v>
          </cell>
          <cell r="G284">
            <v>1550.6101880307999</v>
          </cell>
          <cell r="H284">
            <v>1723.2497717010599</v>
          </cell>
          <cell r="I284">
            <v>1625.6049135609101</v>
          </cell>
          <cell r="J284">
            <v>781.65543195472196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27.216017103147905</v>
          </cell>
          <cell r="F285">
            <v>28.488496748592386</v>
          </cell>
          <cell r="G285">
            <v>27.408876772020896</v>
          </cell>
          <cell r="H285">
            <v>30.457350777441246</v>
          </cell>
          <cell r="I285">
            <v>28.806085816789452</v>
          </cell>
          <cell r="J285">
            <v>13.863977157058313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26.997391843044444</v>
          </cell>
          <cell r="F286">
            <v>24.139909451164378</v>
          </cell>
          <cell r="G286">
            <v>27.493088440262451</v>
          </cell>
          <cell r="H286">
            <v>30.554073966330829</v>
          </cell>
          <cell r="I286">
            <v>28.82278215533519</v>
          </cell>
          <cell r="J286">
            <v>13.859138864445438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0.30557008145024928</v>
          </cell>
          <cell r="F287">
            <v>4.4395972071755283</v>
          </cell>
          <cell r="G287">
            <v>2.6706431053110653E-3</v>
          </cell>
          <cell r="H287">
            <v>3.2059143272610463E-4</v>
          </cell>
          <cell r="I287">
            <v>4.2314113749084047E-4</v>
          </cell>
          <cell r="J287">
            <v>6.1193248484043845E-4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6.7862327582368827E-4</v>
          </cell>
          <cell r="H288">
            <v>2.5820250276587393E-4</v>
          </cell>
          <cell r="I288">
            <v>7.4907338472769383E-2</v>
          </cell>
          <cell r="J288">
            <v>4.8522197631758239E-2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9.8244872213083401E-7</v>
          </cell>
          <cell r="F289">
            <v>1.4012564437437699E-7</v>
          </cell>
          <cell r="G289">
            <v>1.9251628161887699E-7</v>
          </cell>
          <cell r="H289">
            <v>2.2688591625373899E-7</v>
          </cell>
          <cell r="I289">
            <v>4.4871186098890998E-7</v>
          </cell>
          <cell r="J289">
            <v>7.5925402898597205E-7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2.2350531840738621</v>
          </cell>
          <cell r="F290">
            <v>2.2350533241995065</v>
          </cell>
          <cell r="G290">
            <v>2.2350535167157881</v>
          </cell>
          <cell r="H290">
            <v>2.2350537436017044</v>
          </cell>
          <cell r="I290">
            <v>2.2350545385573319</v>
          </cell>
          <cell r="J290">
            <v>1.1208935986750805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4.9380961157117511E-4</v>
          </cell>
          <cell r="I291">
            <v>9.7010503868115547E-4</v>
          </cell>
          <cell r="J291">
            <v>3.3094574540307116E-4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1.3330725376855376E-3</v>
          </cell>
          <cell r="I292">
            <v>2.5106468115856052E-3</v>
          </cell>
          <cell r="J292">
            <v>8.2250489111875447E-4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2.4226888611323751E-3</v>
          </cell>
          <cell r="I293">
            <v>4.5366487410284546E-3</v>
          </cell>
          <cell r="J293">
            <v>1.369923289813241E-3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4.3727774826494703E-5</v>
          </cell>
          <cell r="I294">
            <v>1.75500252802094E-5</v>
          </cell>
          <cell r="J294">
            <v>2.53164888813003E-7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4.3727774826494703E-5</v>
          </cell>
          <cell r="I295">
            <v>8.6051815928892369E-5</v>
          </cell>
          <cell r="J295">
            <v>2.9308706536291646E-5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14.432854564032043</v>
          </cell>
          <cell r="F296">
            <v>14.909425161159531</v>
          </cell>
          <cell r="G296">
            <v>14.437677485643203</v>
          </cell>
          <cell r="H296">
            <v>14.516256567791975</v>
          </cell>
          <cell r="I296">
            <v>17.341620672687494</v>
          </cell>
          <cell r="J296">
            <v>17.623126090694292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46.876989627535984</v>
          </cell>
          <cell r="F297">
            <v>4.0087323741395797E-3</v>
          </cell>
          <cell r="G297">
            <v>6.5542273878152211E-3</v>
          </cell>
          <cell r="H297">
            <v>2.3405228007592101E-3</v>
          </cell>
          <cell r="I297">
            <v>0.32939095114759603</v>
          </cell>
          <cell r="J297">
            <v>1.3526173860661186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22.37896243608893</v>
          </cell>
          <cell r="F298">
            <v>18.36502973045144</v>
          </cell>
          <cell r="G298">
            <v>18.81384220276114</v>
          </cell>
          <cell r="H298">
            <v>17.09779989295011</v>
          </cell>
          <cell r="I298">
            <v>18.800406525966402</v>
          </cell>
          <cell r="J298">
            <v>19.985751616656561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10.14788524403045</v>
          </cell>
          <cell r="F299">
            <v>14.999421064591584</v>
          </cell>
          <cell r="G299">
            <v>14.936695079739048</v>
          </cell>
          <cell r="H299">
            <v>15.216003140074847</v>
          </cell>
          <cell r="I299">
            <v>18.309559679159641</v>
          </cell>
          <cell r="J299">
            <v>18.981989525731045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23.388223143508487</v>
          </cell>
          <cell r="F300">
            <v>19.374359451593776</v>
          </cell>
          <cell r="G300">
            <v>19.477352615233038</v>
          </cell>
          <cell r="H300">
            <v>18.174214872727124</v>
          </cell>
          <cell r="I300">
            <v>19.846723165840928</v>
          </cell>
          <cell r="J300">
            <v>22.381122071931902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117.22490995134019</v>
          </cell>
          <cell r="F301">
            <v>67.652244140170453</v>
          </cell>
          <cell r="G301">
            <v>67.672121610764279</v>
          </cell>
          <cell r="H301">
            <v>65.006614996344794</v>
          </cell>
          <cell r="I301">
            <v>74.627700994802026</v>
          </cell>
          <cell r="J301">
            <v>80.324606691079879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4.1335006652010097E-8</v>
          </cell>
          <cell r="F302">
            <v>4.2713215182053902E-8</v>
          </cell>
          <cell r="G302">
            <v>4.80322121639179E-8</v>
          </cell>
          <cell r="H302">
            <v>5.6045429744092402E-8</v>
          </cell>
          <cell r="I302">
            <v>1.00362538762271E-7</v>
          </cell>
          <cell r="J302">
            <v>1.5888655984893999E-7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4.330092527722277</v>
          </cell>
          <cell r="G303">
            <v>4.3300925983309515</v>
          </cell>
          <cell r="H303">
            <v>4.3300926771987616</v>
          </cell>
          <cell r="I303">
            <v>4.3300928307498348</v>
          </cell>
          <cell r="J303">
            <v>4.3300930003592475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94.037372060936406</v>
          </cell>
          <cell r="F304">
            <v>98.063557375613101</v>
          </cell>
          <cell r="G304">
            <v>82.688466033225197</v>
          </cell>
          <cell r="H304">
            <v>261.68556098154198</v>
          </cell>
          <cell r="I304">
            <v>244.505121661544</v>
          </cell>
          <cell r="J304">
            <v>3.00915576337355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0.59439833709336087</v>
          </cell>
          <cell r="F305">
            <v>0.62589597683636466</v>
          </cell>
          <cell r="G305">
            <v>0.5269495231841993</v>
          </cell>
          <cell r="H305">
            <v>1.6702003555474718</v>
          </cell>
          <cell r="I305">
            <v>1.5576732609306618</v>
          </cell>
          <cell r="J305">
            <v>1.9142833398152478E-2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0.69257679760027668</v>
          </cell>
          <cell r="F306">
            <v>0.75023368923911571</v>
          </cell>
          <cell r="G306">
            <v>0.65809652492988024</v>
          </cell>
          <cell r="H306">
            <v>2.2256863111862759</v>
          </cell>
          <cell r="I306">
            <v>2.3365098913959934</v>
          </cell>
          <cell r="J306">
            <v>2.8714250097228732E-2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1.667329291860574</v>
          </cell>
          <cell r="F307">
            <v>1.7387155563051988</v>
          </cell>
          <cell r="G307">
            <v>1.4661075537805892</v>
          </cell>
          <cell r="H307">
            <v>4.6398149110202427</v>
          </cell>
          <cell r="I307">
            <v>4.335197192580579</v>
          </cell>
          <cell r="J307">
            <v>5.3353825591729562E-2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2.71731446827881E-2</v>
          </cell>
          <cell r="G308">
            <v>4.7151069530587298E-5</v>
          </cell>
          <cell r="H308">
            <v>8.9135163272793902E-2</v>
          </cell>
          <cell r="I308">
            <v>5.6836327964690302E-7</v>
          </cell>
          <cell r="J308">
            <v>2.33008232368229E-7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4.7877842601458519E-2</v>
          </cell>
          <cell r="G309">
            <v>4.0018222335861414E-2</v>
          </cell>
          <cell r="H309">
            <v>0.12738829123394604</v>
          </cell>
          <cell r="I309">
            <v>0.11817104299606038</v>
          </cell>
          <cell r="J309">
            <v>1.5697854299145941E-3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0.62578841169063948</v>
          </cell>
          <cell r="F310">
            <v>0.73757428852820217</v>
          </cell>
          <cell r="G310">
            <v>0.73634251391186423</v>
          </cell>
          <cell r="H310">
            <v>0.73429138614293343</v>
          </cell>
          <cell r="I310">
            <v>0.73028318828884808</v>
          </cell>
          <cell r="J310">
            <v>0.72631016731153986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0.62578841169063948</v>
          </cell>
          <cell r="F311">
            <v>0.73757428852820217</v>
          </cell>
          <cell r="G311">
            <v>0.73634251391186423</v>
          </cell>
          <cell r="H311">
            <v>0.73429138614293343</v>
          </cell>
          <cell r="I311">
            <v>0.73028318828884808</v>
          </cell>
          <cell r="J311">
            <v>0.72631016731153986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3.6966522659355244E-4</v>
          </cell>
          <cell r="F312">
            <v>2.0124278649291355E-3</v>
          </cell>
          <cell r="G312">
            <v>3.2889612353114023E-3</v>
          </cell>
          <cell r="H312">
            <v>1.3227071572318382E-3</v>
          </cell>
          <cell r="I312">
            <v>2.3748621734919983E-3</v>
          </cell>
          <cell r="J312">
            <v>7.8292639716588106E-2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3.6966522659355173E-4</v>
          </cell>
          <cell r="F313">
            <v>2.0137694835057518E-3</v>
          </cell>
          <cell r="G313">
            <v>3.2923872365981789E-3</v>
          </cell>
          <cell r="H313">
            <v>1.3227071572318382E-3</v>
          </cell>
          <cell r="I313">
            <v>2.3748621734919909E-3</v>
          </cell>
          <cell r="J313">
            <v>7.829263971658805E-2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4.9288696885012133E-4</v>
          </cell>
          <cell r="F314">
            <v>2.6496966888282501E-3</v>
          </cell>
          <cell r="G314">
            <v>4.2482415956093872E-3</v>
          </cell>
          <cell r="H314">
            <v>1.653383946540188E-3</v>
          </cell>
          <cell r="I314">
            <v>2.7939554982265827E-3</v>
          </cell>
          <cell r="J314">
            <v>8.699182190733018E-2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4.9288696885012133E-4</v>
          </cell>
          <cell r="F315">
            <v>2.6496966888282501E-3</v>
          </cell>
          <cell r="G315">
            <v>4.2482415956093872E-3</v>
          </cell>
          <cell r="H315">
            <v>1.653383946540188E-3</v>
          </cell>
          <cell r="I315">
            <v>2.7939554982265827E-3</v>
          </cell>
          <cell r="J315">
            <v>8.699182190733018E-2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1.7491755743106899E-4</v>
          </cell>
          <cell r="F316">
            <v>4.96148628643742E-6</v>
          </cell>
          <cell r="G316">
            <v>3.6761251659739502E-6</v>
          </cell>
          <cell r="H316">
            <v>3.7242037941986299E-6</v>
          </cell>
          <cell r="I316">
            <v>4.5942537399219602E-5</v>
          </cell>
          <cell r="J316">
            <v>4.2684285438242799E-2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3.3988120185360192E-4</v>
          </cell>
          <cell r="F317">
            <v>3.4281951405672233E-4</v>
          </cell>
          <cell r="G317">
            <v>3.4320822254737496E-4</v>
          </cell>
          <cell r="H317">
            <v>2.6001493670184405E-4</v>
          </cell>
          <cell r="I317">
            <v>1.827941223171762E-4</v>
          </cell>
          <cell r="J317">
            <v>4.2790996351496732E-2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0.92934863037004267</v>
          </cell>
          <cell r="F318">
            <v>2.070664074022043</v>
          </cell>
          <cell r="G318">
            <v>3.5384279852354379E-2</v>
          </cell>
          <cell r="H318">
            <v>1.315223382973806</v>
          </cell>
          <cell r="I318">
            <v>1.1094226295819734E-2</v>
          </cell>
          <cell r="J318">
            <v>1.7522728017646324E-3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7.0502309890141071E-2</v>
          </cell>
          <cell r="F319">
            <v>0.17133729751428903</v>
          </cell>
          <cell r="G319">
            <v>3.3891223595177546E-3</v>
          </cell>
          <cell r="H319">
            <v>0.17082444717623468</v>
          </cell>
          <cell r="I319">
            <v>5.0047937853749747E-3</v>
          </cell>
          <cell r="J319">
            <v>7.9048000236462183E-4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21.886609176503399</v>
          </cell>
          <cell r="F320">
            <v>51.244230390138803</v>
          </cell>
          <cell r="G320">
            <v>1.0808823784316799</v>
          </cell>
          <cell r="H320">
            <v>47.809708124616101</v>
          </cell>
          <cell r="I320">
            <v>1.46308180349464</v>
          </cell>
          <cell r="J320">
            <v>0.23816812042458299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0.29696891691320776</v>
          </cell>
          <cell r="F321">
            <v>0.69530841777664598</v>
          </cell>
          <cell r="G321">
            <v>1.4665975284011876E-2</v>
          </cell>
          <cell r="H321">
            <v>0.64870703018475018</v>
          </cell>
          <cell r="I321">
            <v>1.9851856221094158E-2</v>
          </cell>
          <cell r="J321">
            <v>3.2315891509441465E-3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6.5520213104146002E-3</v>
          </cell>
          <cell r="G322">
            <v>2.0936183644657599E-4</v>
          </cell>
          <cell r="H322">
            <v>1.71977313654329E-2</v>
          </cell>
          <cell r="I322">
            <v>7.6677206692989304E-6</v>
          </cell>
          <cell r="J322">
            <v>2.71262765430387E-5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8.305103649683657E-3</v>
          </cell>
          <cell r="F323">
            <v>7.48454063622918E-3</v>
          </cell>
          <cell r="G323">
            <v>7.6929277020102342E-3</v>
          </cell>
          <cell r="H323">
            <v>2.4889921025029141E-2</v>
          </cell>
          <cell r="I323">
            <v>1.2027170252033981E-2</v>
          </cell>
          <cell r="J323">
            <v>1.3289102674593877E-4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29.714401164757653</v>
          </cell>
          <cell r="F324">
            <v>29.714370631886343</v>
          </cell>
          <cell r="G324">
            <v>26.108575726430288</v>
          </cell>
          <cell r="H324">
            <v>29.713818564450463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89.58057886513663</v>
          </cell>
          <cell r="F325">
            <v>89.580486817100066</v>
          </cell>
          <cell r="G325">
            <v>78.710027301233595</v>
          </cell>
          <cell r="H325">
            <v>89.578822488742773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1.0099998270122901</v>
          </cell>
          <cell r="G326">
            <v>1.0099997008525581</v>
          </cell>
          <cell r="H326">
            <v>1.0099996493991121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2652.3195316076399</v>
          </cell>
          <cell r="F327">
            <v>2731.8142493310402</v>
          </cell>
          <cell r="G327">
            <v>2710.6782843214801</v>
          </cell>
          <cell r="H327">
            <v>2618.0988152825498</v>
          </cell>
          <cell r="I327">
            <v>2317.5340308387599</v>
          </cell>
          <cell r="J327">
            <v>1320.04164943155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47.186690400798689</v>
          </cell>
          <cell r="F328">
            <v>48.283001975685721</v>
          </cell>
          <cell r="G328">
            <v>47.910246880636194</v>
          </cell>
          <cell r="H328">
            <v>46.273456953228305</v>
          </cell>
          <cell r="I328">
            <v>41.055108985754593</v>
          </cell>
          <cell r="J328">
            <v>23.411777408034432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47.026942049780921</v>
          </cell>
          <cell r="F329">
            <v>48.436422860479496</v>
          </cell>
          <cell r="G329">
            <v>48.061671707827685</v>
          </cell>
          <cell r="H329">
            <v>46.420191760328805</v>
          </cell>
          <cell r="I329">
            <v>41.091028915580807</v>
          </cell>
          <cell r="J329">
            <v>23.404993784247356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0.31049187646797893</v>
          </cell>
          <cell r="F330">
            <v>8.2493908823523217E-4</v>
          </cell>
          <cell r="G330">
            <v>8.2574162176367164E-4</v>
          </cell>
          <cell r="H330">
            <v>8.2651521021001161E-4</v>
          </cell>
          <cell r="I330">
            <v>8.3021605671471793E-4</v>
          </cell>
          <cell r="J330">
            <v>8.3810214073537579E-4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8.044443405137142E-4</v>
          </cell>
          <cell r="H331">
            <v>2.6476967942141392E-4</v>
          </cell>
          <cell r="I331">
            <v>9.4405309473044735E-2</v>
          </cell>
          <cell r="J331">
            <v>8.0737244345388731E-2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7.3246403418035603E-7</v>
          </cell>
          <cell r="F332">
            <v>1.38546670723271E-7</v>
          </cell>
          <cell r="G332">
            <v>4.0549612267978802E-7</v>
          </cell>
          <cell r="H332">
            <v>2.0894848390195401E-7</v>
          </cell>
          <cell r="I332">
            <v>3.8539013188773901E-7</v>
          </cell>
          <cell r="J332">
            <v>7.7479366540435804E-7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3.0972407398599544</v>
          </cell>
          <cell r="F333">
            <v>3.097240878406625</v>
          </cell>
          <cell r="G333">
            <v>3.0972412839027479</v>
          </cell>
          <cell r="H333">
            <v>3.0972414928512317</v>
          </cell>
          <cell r="I333">
            <v>3.0972423063698504</v>
          </cell>
          <cell r="J333">
            <v>1.5532853218038156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1.91155599045402E-2</v>
          </cell>
          <cell r="I334">
            <v>5.9422766153554997E-2</v>
          </cell>
          <cell r="J334">
            <v>4.1548297253275898E-2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1.4234991418274622E-4</v>
          </cell>
          <cell r="I335">
            <v>4.6358186360929456E-4</v>
          </cell>
          <cell r="J335">
            <v>3.3150237170166935E-4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1.5943190388467582E-4</v>
          </cell>
          <cell r="I336">
            <v>4.9139677542585185E-4</v>
          </cell>
          <cell r="J336">
            <v>3.3150237170166935E-4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3.3892836710177596E-4</v>
          </cell>
          <cell r="I337">
            <v>1.0535951445665782E-3</v>
          </cell>
          <cell r="J337">
            <v>7.3667193711482047E-4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1.2586227613465799E-5</v>
          </cell>
          <cell r="I338">
            <v>2.81597213197291E-7</v>
          </cell>
          <cell r="J338">
            <v>3.3448353232652599E-6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1.2586227613465799E-5</v>
          </cell>
          <cell r="I339">
            <v>4.1165288044786065E-5</v>
          </cell>
          <cell r="J339">
            <v>2.9407463140251375E-5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7.2553190957002961E-4</v>
          </cell>
          <cell r="I340">
            <v>0.24696371514423057</v>
          </cell>
          <cell r="J340">
            <v>0.12171057530727339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9.7064404118152607E-4</v>
          </cell>
          <cell r="I341">
            <v>0.41160619190705106</v>
          </cell>
          <cell r="J341">
            <v>0.24342115061454675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1.9585362810258114E-3</v>
          </cell>
          <cell r="I342">
            <v>0.74837277094036547</v>
          </cell>
          <cell r="J342">
            <v>0.40570016923345448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1.2645324012537101E-4</v>
          </cell>
          <cell r="I343">
            <v>4.0233442391597402E-2</v>
          </cell>
          <cell r="J343">
            <v>5.7796107239904701E-5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1.2645324012537101E-4</v>
          </cell>
          <cell r="I344">
            <v>4.0448314246018281E-2</v>
          </cell>
          <cell r="J344">
            <v>2.931084772117741E-2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5.4488887067720064</v>
          </cell>
          <cell r="F345">
            <v>12.985975030872957</v>
          </cell>
          <cell r="G345">
            <v>16.352864301917549</v>
          </cell>
          <cell r="H345">
            <v>26.520559144036884</v>
          </cell>
          <cell r="I345">
            <v>24.463137584059091</v>
          </cell>
          <cell r="J345">
            <v>21.820051026367455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5.0297434216356987</v>
          </cell>
          <cell r="F346">
            <v>12.982231139601113</v>
          </cell>
          <cell r="G346">
            <v>16.346789336231144</v>
          </cell>
          <cell r="H346">
            <v>18.643165338877409</v>
          </cell>
          <cell r="I346">
            <v>12.771196826972041</v>
          </cell>
          <cell r="J346">
            <v>10.012365186149614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0.41914528513630861</v>
          </cell>
          <cell r="F347">
            <v>3.7438912718461173E-3</v>
          </cell>
          <cell r="G347">
            <v>6.0749656864221126E-3</v>
          </cell>
          <cell r="H347">
            <v>7.8773938051594712</v>
          </cell>
          <cell r="I347">
            <v>11.691940757087057</v>
          </cell>
          <cell r="J347">
            <v>11.807685840217825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1.6827936690161599E-7</v>
          </cell>
          <cell r="F348">
            <v>1.80609201015142E-7</v>
          </cell>
          <cell r="G348">
            <v>6.6329114744818804E-7</v>
          </cell>
          <cell r="H348">
            <v>7.85636017841236E-7</v>
          </cell>
          <cell r="I348">
            <v>2.4714177042693001E-7</v>
          </cell>
          <cell r="J348">
            <v>3.7916480020279097E-7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0.86351886098769337</v>
          </cell>
          <cell r="G349">
            <v>0.86351915516238498</v>
          </cell>
          <cell r="H349">
            <v>0.86352025070209548</v>
          </cell>
          <cell r="I349">
            <v>0.86352102633581918</v>
          </cell>
          <cell r="J349">
            <v>0.86352143504984424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3.2398294451660843E-4</v>
          </cell>
          <cell r="G350">
            <v>1.0574940463738402E-2</v>
          </cell>
          <cell r="H350">
            <v>4.216131983434763E-3</v>
          </cell>
          <cell r="I350">
            <v>3.9124877192517636E-2</v>
          </cell>
          <cell r="J350">
            <v>0.18173622935219702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3.242477581621908E-4</v>
          </cell>
          <cell r="G351">
            <v>1.058844613482875E-2</v>
          </cell>
          <cell r="H351">
            <v>4.2161319834347561E-3</v>
          </cell>
          <cell r="I351">
            <v>3.9124877192517581E-2</v>
          </cell>
          <cell r="J351">
            <v>0.18173622935219702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3.9446199359201533E-4</v>
          </cell>
          <cell r="G352">
            <v>1.2605293017652282E-2</v>
          </cell>
          <cell r="H352">
            <v>4.8461287166280129E-3</v>
          </cell>
          <cell r="I352">
            <v>4.2069760422093601E-2</v>
          </cell>
          <cell r="J352">
            <v>0.18357194884061992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3.9446199359201533E-4</v>
          </cell>
          <cell r="G353">
            <v>1.2605293017652282E-2</v>
          </cell>
          <cell r="H353">
            <v>4.8461287166280129E-3</v>
          </cell>
          <cell r="I353">
            <v>4.2069760422093601E-2</v>
          </cell>
          <cell r="J353">
            <v>0.18357194884061992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2.5101471644283198E-3</v>
          </cell>
          <cell r="F354">
            <v>3.2027847842264803E-5</v>
          </cell>
          <cell r="G354">
            <v>3.8075119028139901E-5</v>
          </cell>
          <cell r="H354">
            <v>1.8717268497351899E-5</v>
          </cell>
          <cell r="I354">
            <v>1.78779003955481E-3</v>
          </cell>
          <cell r="J354">
            <v>2.8887922134656501E-2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2.5101471644283198E-3</v>
          </cell>
          <cell r="F355">
            <v>2.5383596574164963E-3</v>
          </cell>
          <cell r="G355">
            <v>2.5661891214537498E-3</v>
          </cell>
          <cell r="H355">
            <v>2.5545283462341186E-3</v>
          </cell>
          <cell r="I355">
            <v>7.726888777684484E-3</v>
          </cell>
          <cell r="J355">
            <v>3.2684962791148527E-2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2.8396544274603947E-6</v>
          </cell>
          <cell r="F356">
            <v>5.7587397735341362E-6</v>
          </cell>
          <cell r="G356">
            <v>5.8821413368618399E-6</v>
          </cell>
          <cell r="H356">
            <v>8.3052345594585041E-4</v>
          </cell>
          <cell r="I356">
            <v>3.3653391681426319E-3</v>
          </cell>
          <cell r="J356">
            <v>1.0018239910790637E-2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2.8396544274603997E-6</v>
          </cell>
          <cell r="F357">
            <v>5.7634467894409924E-6</v>
          </cell>
          <cell r="G357">
            <v>5.8896536501911668E-6</v>
          </cell>
          <cell r="H357">
            <v>8.3052345594584944E-4</v>
          </cell>
          <cell r="I357">
            <v>3.3653391681426285E-3</v>
          </cell>
          <cell r="J357">
            <v>1.0018239910790637E-2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2.8396544274603997E-6</v>
          </cell>
          <cell r="F358">
            <v>5.7634467894409924E-6</v>
          </cell>
          <cell r="G358">
            <v>5.8896536501911668E-6</v>
          </cell>
          <cell r="H358">
            <v>9.5462466200375655E-4</v>
          </cell>
          <cell r="I358">
            <v>3.6186442667751396E-3</v>
          </cell>
          <cell r="J358">
            <v>1.0119434253325801E-2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2.8396544274603997E-6</v>
          </cell>
          <cell r="F359">
            <v>5.7634467894409924E-6</v>
          </cell>
          <cell r="G359">
            <v>5.8896536501911668E-6</v>
          </cell>
          <cell r="H359">
            <v>9.5462466200375655E-4</v>
          </cell>
          <cell r="I359">
            <v>3.6186442667751396E-3</v>
          </cell>
          <cell r="J359">
            <v>1.0119434253325801E-2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1.3095030169843801E-3</v>
          </cell>
          <cell r="F360">
            <v>3.3939502922235298E-5</v>
          </cell>
          <cell r="G360">
            <v>5.9215204408852903E-5</v>
          </cell>
          <cell r="H360">
            <v>5.9135202984399399E-5</v>
          </cell>
          <cell r="I360">
            <v>1.18069259254941E-4</v>
          </cell>
          <cell r="J360">
            <v>2.4674937273799899E-4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1.3095030169843801E-3</v>
          </cell>
          <cell r="F361">
            <v>1.3395456877756766E-3</v>
          </cell>
          <cell r="G361">
            <v>1.3890111589614034E-3</v>
          </cell>
          <cell r="H361">
            <v>1.4336502390713667E-3</v>
          </cell>
          <cell r="I361">
            <v>2.0355282208533946E-3</v>
          </cell>
          <cell r="J361">
            <v>1.1205524037147655E-3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213.78051578912499</v>
          </cell>
          <cell r="F362">
            <v>3.9650031119214502E-2</v>
          </cell>
          <cell r="G362">
            <v>0.109587897986392</v>
          </cell>
          <cell r="H362">
            <v>5.5970647224110298E-2</v>
          </cell>
          <cell r="I362">
            <v>9.8933120303892702E-2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2.7300017147612179</v>
          </cell>
          <cell r="F363">
            <v>5.0633544664362758E-4</v>
          </cell>
          <cell r="G363">
            <v>1.3994500308673508E-3</v>
          </cell>
          <cell r="H363">
            <v>7.1475158685106786E-4</v>
          </cell>
          <cell r="I363">
            <v>1.2633872973845861E-3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2.7763703349236932</v>
          </cell>
          <cell r="F364">
            <v>5.1493546908070863E-4</v>
          </cell>
          <cell r="G364">
            <v>1.4232194543687309E-3</v>
          </cell>
          <cell r="H364">
            <v>7.2689152239104277E-4</v>
          </cell>
          <cell r="I364">
            <v>1.2848457182323705E-3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0.250371843018597</v>
          </cell>
          <cell r="G365">
            <v>1.3158385080822801</v>
          </cell>
          <cell r="H365">
            <v>1.0846822074782101</v>
          </cell>
          <cell r="I365">
            <v>36.191431348612099</v>
          </cell>
          <cell r="J365">
            <v>26.366090253215599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1.2611108228584823E-3</v>
          </cell>
          <cell r="G366">
            <v>6.1534178133971851E-3</v>
          </cell>
          <cell r="H366">
            <v>5.6032620799334161E-3</v>
          </cell>
          <cell r="I366">
            <v>0.19523007774659612</v>
          </cell>
          <cell r="J366">
            <v>0.14465637247258703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2.7129827770826886E-3</v>
          </cell>
          <cell r="G367">
            <v>1.3042416606786697E-2</v>
          </cell>
          <cell r="H367">
            <v>1.1580074965195745E-2</v>
          </cell>
          <cell r="I367">
            <v>0.39366064857100524</v>
          </cell>
          <cell r="J367">
            <v>0.28464641034928423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4.4392170747978117E-3</v>
          </cell>
          <cell r="G368">
            <v>2.3330470001458936E-2</v>
          </cell>
          <cell r="H368">
            <v>1.9231954033301513E-2</v>
          </cell>
          <cell r="I368">
            <v>0.6416920451881577</v>
          </cell>
          <cell r="J368">
            <v>0.4674838697378651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1.6714310019094801E-4</v>
          </cell>
          <cell r="G369">
            <v>2.8956518575619302E-4</v>
          </cell>
          <cell r="H369">
            <v>1.2388551017223399E-6</v>
          </cell>
          <cell r="I369">
            <v>7.87546931872768E-7</v>
          </cell>
          <cell r="J369">
            <v>1.5695750402058801E-4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1.6714310019094801E-4</v>
          </cell>
          <cell r="G370">
            <v>4.5666188780479688E-4</v>
          </cell>
          <cell r="H370">
            <v>4.5773606992747975E-4</v>
          </cell>
          <cell r="I370">
            <v>1.4494566408628579E-2</v>
          </cell>
          <cell r="J370">
            <v>1.1410414742855311E-2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26.492980419572525</v>
          </cell>
          <cell r="F371">
            <v>4.501657840525928E-4</v>
          </cell>
          <cell r="G371">
            <v>4.950236131983592E-4</v>
          </cell>
          <cell r="H371">
            <v>3.0982718508617603E-4</v>
          </cell>
          <cell r="I371">
            <v>9.0515408782225167E-4</v>
          </cell>
          <cell r="J371">
            <v>3.3306982749046386E-4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26.492980419572525</v>
          </cell>
          <cell r="F372">
            <v>4.501657840525928E-4</v>
          </cell>
          <cell r="G372">
            <v>4.950236131983592E-4</v>
          </cell>
          <cell r="H372">
            <v>3.0982718508617603E-4</v>
          </cell>
          <cell r="I372">
            <v>9.0515408782225167E-4</v>
          </cell>
          <cell r="J372">
            <v>3.3306982749046386E-4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1.35643342827134E-6</v>
          </cell>
          <cell r="F373">
            <v>1.1435606946270899E-6</v>
          </cell>
          <cell r="G373">
            <v>1.4395105101664599E-6</v>
          </cell>
          <cell r="H373">
            <v>1.6835210667797701E-6</v>
          </cell>
          <cell r="I373">
            <v>3.6648033135355498E-6</v>
          </cell>
          <cell r="J373">
            <v>5.4476240774372504E-6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4.0266695760686959</v>
          </cell>
          <cell r="F374">
            <v>5.4674876732008215E-4</v>
          </cell>
          <cell r="G374">
            <v>5.3972503036980868E-4</v>
          </cell>
          <cell r="H374">
            <v>5.353272872294923E-4</v>
          </cell>
          <cell r="I374">
            <v>5.3476364687021771E-4</v>
          </cell>
          <cell r="J374">
            <v>2.7369038699953663E-4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3.7721532453391204E-3</v>
          </cell>
          <cell r="F375">
            <v>3.0313741209744877E-3</v>
          </cell>
          <cell r="G375">
            <v>3.7733107898779718E-3</v>
          </cell>
          <cell r="H375">
            <v>2.0402923824472574E-3</v>
          </cell>
          <cell r="I375">
            <v>8.5176932318691001E-2</v>
          </cell>
          <cell r="J375">
            <v>2.6116139235412676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3.7721532453391096E-3</v>
          </cell>
          <cell r="F376">
            <v>3.0313741209744773E-3</v>
          </cell>
          <cell r="G376">
            <v>3.7733107898779614E-3</v>
          </cell>
          <cell r="H376">
            <v>2.0402923824472509E-3</v>
          </cell>
          <cell r="I376">
            <v>8.5176932318690654E-2</v>
          </cell>
          <cell r="J376">
            <v>2.6116139235412601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4.3510031936517752E-3</v>
          </cell>
          <cell r="F377">
            <v>3.4966254490510504E-3</v>
          </cell>
          <cell r="G377">
            <v>4.3523382478925362E-3</v>
          </cell>
          <cell r="H377">
            <v>2.3535611365209205E-3</v>
          </cell>
          <cell r="I377">
            <v>9.8239543842324639E-2</v>
          </cell>
          <cell r="J377">
            <v>3.0121058933202289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4.3510031936517752E-3</v>
          </cell>
          <cell r="F378">
            <v>3.4966254490510504E-3</v>
          </cell>
          <cell r="G378">
            <v>4.3523382478925362E-3</v>
          </cell>
          <cell r="H378">
            <v>2.3535611365209205E-3</v>
          </cell>
          <cell r="I378">
            <v>9.8239543842324639E-2</v>
          </cell>
          <cell r="J378">
            <v>3.0121058933202289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6.4804863497292203E-4</v>
          </cell>
          <cell r="F379">
            <v>1.0656336344405999E-6</v>
          </cell>
          <cell r="G379">
            <v>2.1083443245664699E-6</v>
          </cell>
          <cell r="H379">
            <v>2.6275159190639799E-6</v>
          </cell>
          <cell r="I379">
            <v>0.25131763791791401</v>
          </cell>
          <cell r="J379">
            <v>1.4689806766963001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6.4804863497292203E-4</v>
          </cell>
          <cell r="F380">
            <v>6.4895744778368267E-4</v>
          </cell>
          <cell r="G380">
            <v>6.5061262658437039E-4</v>
          </cell>
          <cell r="H380">
            <v>4.7840195754147622E-4</v>
          </cell>
          <cell r="I380">
            <v>0.25292765625889191</v>
          </cell>
          <cell r="J380">
            <v>1.59529966888871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0.14080496080844121</v>
          </cell>
          <cell r="H381">
            <v>0.15584997560043917</v>
          </cell>
          <cell r="I381">
            <v>1.4212442444240716</v>
          </cell>
          <cell r="J381">
            <v>5.8670616107274212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0.14080496080844121</v>
          </cell>
          <cell r="H382">
            <v>0.15584997560043917</v>
          </cell>
          <cell r="I382">
            <v>1.4212442444240716</v>
          </cell>
          <cell r="J382">
            <v>5.8670616107274212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0.14080496080844099</v>
          </cell>
          <cell r="H383">
            <v>0.15584997560043901</v>
          </cell>
          <cell r="I383">
            <v>1.42124424442407</v>
          </cell>
          <cell r="J383">
            <v>5.8670616107274203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4.4925226064818101E-2</v>
          </cell>
          <cell r="H384">
            <v>1.7767257703199099E-6</v>
          </cell>
          <cell r="I384">
            <v>0.17054049678664299</v>
          </cell>
          <cell r="J384">
            <v>1.3659830285248999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4.4925226064818101E-2</v>
          </cell>
          <cell r="H385">
            <v>4.4927002790588401E-2</v>
          </cell>
          <cell r="I385">
            <v>0.40970326680736402</v>
          </cell>
          <cell r="J385">
            <v>1.69130275665543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4.3914067461737538E-2</v>
          </cell>
          <cell r="F386">
            <v>2.3069171408797632E-4</v>
          </cell>
          <cell r="G386">
            <v>4.144564661904669E-3</v>
          </cell>
          <cell r="H386">
            <v>1.0652828354641857E-2</v>
          </cell>
          <cell r="I386">
            <v>3.6968128346395547E-2</v>
          </cell>
          <cell r="J386">
            <v>4.8973975919118208E-2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4.3914067461737628E-2</v>
          </cell>
          <cell r="F387">
            <v>2.3053802207326132E-4</v>
          </cell>
          <cell r="G387">
            <v>4.1402518995093474E-3</v>
          </cell>
          <cell r="H387">
            <v>1.0652828354641857E-2</v>
          </cell>
          <cell r="I387">
            <v>3.6968128346395665E-2</v>
          </cell>
          <cell r="J387">
            <v>4.8973975919118257E-2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5.8552089948633056E-2</v>
          </cell>
          <cell r="F388">
            <v>3.0354172904630932E-4</v>
          </cell>
          <cell r="G388">
            <v>5.3478253702064788E-3</v>
          </cell>
          <cell r="H388">
            <v>1.3316035443248398E-2</v>
          </cell>
          <cell r="I388">
            <v>4.349191570167326E-2</v>
          </cell>
          <cell r="J388">
            <v>5.4415528799027162E-2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5.8552089948633056E-2</v>
          </cell>
          <cell r="F389">
            <v>3.0354172904630932E-4</v>
          </cell>
          <cell r="G389">
            <v>5.3478253702064788E-3</v>
          </cell>
          <cell r="H389">
            <v>1.3316035443248398E-2</v>
          </cell>
          <cell r="I389">
            <v>4.349191570167326E-2</v>
          </cell>
          <cell r="J389">
            <v>5.4415528799027162E-2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4.1670701139855304E-3</v>
          </cell>
          <cell r="F390">
            <v>5.5393369698169501E-5</v>
          </cell>
          <cell r="G390">
            <v>1.24482941685088E-3</v>
          </cell>
          <cell r="H390">
            <v>1.01995276918076E-4</v>
          </cell>
          <cell r="I390">
            <v>1.86943393537475E-4</v>
          </cell>
          <cell r="J390">
            <v>1.09183937168616E-2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4.1670701139855304E-3</v>
          </cell>
          <cell r="F391">
            <v>4.2144144376350659E-3</v>
          </cell>
          <cell r="G391">
            <v>5.4339591721465639E-3</v>
          </cell>
          <cell r="H391">
            <v>5.490972421215201E-3</v>
          </cell>
          <cell r="I391">
            <v>2.6734657254573566E-2</v>
          </cell>
          <cell r="J391">
            <v>2.2256327052564581E-2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2.2789739106144287E-5</v>
          </cell>
          <cell r="G392">
            <v>3.8197751318751747</v>
          </cell>
          <cell r="H392">
            <v>4.9011227532513422</v>
          </cell>
          <cell r="I392">
            <v>6.5867061484468419</v>
          </cell>
          <cell r="J392">
            <v>8.851989954240123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2.2789739106144287E-5</v>
          </cell>
          <cell r="G393">
            <v>3.8197751318751747</v>
          </cell>
          <cell r="H393">
            <v>4.9011227532513422</v>
          </cell>
          <cell r="I393">
            <v>6.5867061484468419</v>
          </cell>
          <cell r="J393">
            <v>8.851989954240123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2.27897391061443E-5</v>
          </cell>
          <cell r="G394">
            <v>3.8197751318751698</v>
          </cell>
          <cell r="H394">
            <v>4.9011227532513404</v>
          </cell>
          <cell r="I394">
            <v>6.5867061484468499</v>
          </cell>
          <cell r="J394">
            <v>8.8519899542401195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7.8116857690719695E-6</v>
          </cell>
          <cell r="G395">
            <v>1.2187290944484199</v>
          </cell>
          <cell r="H395">
            <v>0.194113474521041</v>
          </cell>
          <cell r="I395">
            <v>0.260876970164169</v>
          </cell>
          <cell r="J395">
            <v>2.0610981802756299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7.8116857690719695E-6</v>
          </cell>
          <cell r="G396">
            <v>1.2187369061341899</v>
          </cell>
          <cell r="H396">
            <v>1.4128503806552299</v>
          </cell>
          <cell r="I396">
            <v>1.89875493429866</v>
          </cell>
          <cell r="J396">
            <v>2.5517701853307302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8.4430522818537295</v>
          </cell>
          <cell r="F397">
            <v>3.3612812698466572E-4</v>
          </cell>
          <cell r="G397">
            <v>0.23725747602014671</v>
          </cell>
          <cell r="H397">
            <v>9.1104697402779027E-3</v>
          </cell>
          <cell r="I397">
            <v>3.6892035878225045E-2</v>
          </cell>
          <cell r="J397">
            <v>7.7099423601753647E-2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8.4430522818537135</v>
          </cell>
          <cell r="F398">
            <v>3.3635221240265503E-4</v>
          </cell>
          <cell r="G398">
            <v>0.2375046192243343</v>
          </cell>
          <cell r="H398">
            <v>9.1104697402779027E-3</v>
          </cell>
          <cell r="I398">
            <v>3.6892035878224913E-2</v>
          </cell>
          <cell r="J398">
            <v>7.7099423601753592E-2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11.257403042471534</v>
          </cell>
          <cell r="F399">
            <v>4.4256870045609678E-4</v>
          </cell>
          <cell r="G399">
            <v>0.30645757319269673</v>
          </cell>
          <cell r="H399">
            <v>1.1388087175354923E-2</v>
          </cell>
          <cell r="I399">
            <v>4.3402395150852834E-2</v>
          </cell>
          <cell r="J399">
            <v>8.5666026224171951E-2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11.257403042471534</v>
          </cell>
          <cell r="F400">
            <v>4.4256870045609678E-4</v>
          </cell>
          <cell r="G400">
            <v>0.30645757319269673</v>
          </cell>
          <cell r="H400">
            <v>1.1388087175354923E-2</v>
          </cell>
          <cell r="I400">
            <v>4.3402395150852834E-2</v>
          </cell>
          <cell r="J400">
            <v>8.5666026224171951E-2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0.53479799710976605</v>
          </cell>
          <cell r="F401">
            <v>2.25361775601164E-5</v>
          </cell>
          <cell r="G401">
            <v>2.7810305027032E-5</v>
          </cell>
          <cell r="H401">
            <v>2.3246168519738E-5</v>
          </cell>
          <cell r="I401">
            <v>1.4733334460211399E-2</v>
          </cell>
          <cell r="J401">
            <v>5.1395922068889202E-3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0.53548121988978592</v>
          </cell>
          <cell r="F402">
            <v>1.9308731669512968E-2</v>
          </cell>
          <cell r="G402">
            <v>1.907537000922499E-2</v>
          </cell>
          <cell r="H402">
            <v>6.516641356575148E-3</v>
          </cell>
          <cell r="I402">
            <v>2.1701542969546902E-2</v>
          </cell>
          <cell r="J402">
            <v>1.8757201104929226E-2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54.405255733282388</v>
          </cell>
          <cell r="F403">
            <v>4.0171462177635113E-3</v>
          </cell>
          <cell r="G403">
            <v>6.5079179804875768E-3</v>
          </cell>
          <cell r="H403">
            <v>2.37967833778712E-3</v>
          </cell>
          <cell r="I403">
            <v>0.36004067058031847</v>
          </cell>
          <cell r="J403">
            <v>2.2763032966648047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60.463060518898352</v>
          </cell>
          <cell r="F404">
            <v>58.273689953111848</v>
          </cell>
          <cell r="G404">
            <v>61.879005792669204</v>
          </cell>
          <cell r="H404">
            <v>62.982513387342628</v>
          </cell>
          <cell r="I404">
            <v>66.351581843117629</v>
          </cell>
          <cell r="J404">
            <v>68.523625527024706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114.86831508359862</v>
          </cell>
          <cell r="F405">
            <v>58.277707099329611</v>
          </cell>
          <cell r="G405">
            <v>61.885513710649697</v>
          </cell>
          <cell r="H405">
            <v>62.98489306568041</v>
          </cell>
          <cell r="I405">
            <v>66.71162251369789</v>
          </cell>
          <cell r="J405">
            <v>70.799928823689484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5.3645564952647099E-8</v>
          </cell>
          <cell r="F406">
            <v>5.6753937393995598E-8</v>
          </cell>
          <cell r="G406">
            <v>6.4345129337347497E-8</v>
          </cell>
          <cell r="H406">
            <v>7.5253971113919798E-8</v>
          </cell>
          <cell r="I406">
            <v>1.4159324795087099E-7</v>
          </cell>
          <cell r="J406">
            <v>2.4438688348470201E-7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4.3683888763911867</v>
          </cell>
          <cell r="G407">
            <v>4.3683889693485218</v>
          </cell>
          <cell r="H407">
            <v>4.3683890750975847</v>
          </cell>
          <cell r="I407">
            <v>4.3683892897867587</v>
          </cell>
          <cell r="J407">
            <v>4.3683895440419089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0.42398490583500198</v>
          </cell>
          <cell r="F408">
            <v>7.4869198443376014E-2</v>
          </cell>
          <cell r="G408">
            <v>0.36922118241017104</v>
          </cell>
          <cell r="H408">
            <v>2.3240899055177251E-3</v>
          </cell>
          <cell r="I408">
            <v>0.59899377337963344</v>
          </cell>
          <cell r="J408">
            <v>2.4633744381178995E-4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1.108798853812935</v>
          </cell>
          <cell r="F409">
            <v>0.19579678492661848</v>
          </cell>
          <cell r="G409">
            <v>0.96558160025435791</v>
          </cell>
          <cell r="H409">
            <v>6.0779244447893505E-3</v>
          </cell>
          <cell r="I409">
            <v>1.5664793727890141</v>
          </cell>
          <cell r="J409">
            <v>6.4421792283335681E-4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1.73877714763311</v>
          </cell>
          <cell r="F410">
            <v>0.29979903552117099</v>
          </cell>
          <cell r="G410">
            <v>1.4235389798399078</v>
          </cell>
          <cell r="H410">
            <v>8.9426764929351078E-3</v>
          </cell>
          <cell r="I410">
            <v>1.9568718882622045</v>
          </cell>
          <cell r="J410">
            <v>9.6332381875775938E-4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2.0653865449198901E-7</v>
          </cell>
          <cell r="G411">
            <v>1.0190376866276999E-4</v>
          </cell>
          <cell r="H411">
            <v>1.4341305906004999E-6</v>
          </cell>
          <cell r="I411">
            <v>2.66922392961562E-2</v>
          </cell>
          <cell r="J411">
            <v>3.8844714517294902E-7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1.5871315143325501E-2</v>
          </cell>
          <cell r="F412">
            <v>1.3673386001755695E-2</v>
          </cell>
          <cell r="G412">
            <v>1.3774449465398866E-2</v>
          </cell>
          <cell r="H412">
            <v>2.7055282153416044E-4</v>
          </cell>
          <cell r="I412">
            <v>2.6914728770716993E-2</v>
          </cell>
          <cell r="J412">
            <v>4.4556620870800367E-5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3.2936425324931748E-3</v>
          </cell>
          <cell r="J413">
            <v>4.3246776370887124E-3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3.2936425324931748E-3</v>
          </cell>
          <cell r="J414">
            <v>4.3246776370887124E-3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3.78292604301266E-4</v>
          </cell>
          <cell r="J415">
            <v>2.3220499290170201E-4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3.78470591617117E-4</v>
          </cell>
          <cell r="J416">
            <v>3.6177824736113601E-4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124.99243889841478</v>
          </cell>
          <cell r="F417">
            <v>139.83908935843132</v>
          </cell>
          <cell r="G417">
            <v>123.74995577904272</v>
          </cell>
          <cell r="H417">
            <v>126.96714193820304</v>
          </cell>
          <cell r="I417">
            <v>111.04557679347018</v>
          </cell>
          <cell r="J417">
            <v>64.831798789680974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126.30873894417046</v>
          </cell>
          <cell r="F418">
            <v>143.46369546709622</v>
          </cell>
          <cell r="G418">
            <v>126.68193897545676</v>
          </cell>
          <cell r="H418">
            <v>129.50680080581708</v>
          </cell>
          <cell r="I418">
            <v>112.45597901100173</v>
          </cell>
          <cell r="J418">
            <v>65.188601876505572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1.03213292722175E-7</v>
          </cell>
          <cell r="F419">
            <v>1.09521753677599E-7</v>
          </cell>
          <cell r="G419">
            <v>1.28441873994898E-7</v>
          </cell>
          <cell r="H419">
            <v>1.5405848314189699E-7</v>
          </cell>
          <cell r="I419">
            <v>3.7486220574435902E-7</v>
          </cell>
          <cell r="J419">
            <v>1.1858472799646001E-6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15.305609285382854</v>
          </cell>
          <cell r="I420">
            <v>15.305609679200604</v>
          </cell>
          <cell r="J420">
            <v>15.305610420312728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12.240001166998503</v>
          </cell>
          <cell r="F421">
            <v>12.241523627670079</v>
          </cell>
          <cell r="G421">
            <v>12.245925471709556</v>
          </cell>
          <cell r="H421">
            <v>12.254029693271805</v>
          </cell>
          <cell r="I421">
            <v>12.270273018132304</v>
          </cell>
          <cell r="J421">
            <v>12.286569063891056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12.240001166998503</v>
          </cell>
          <cell r="F422">
            <v>12.241523627670079</v>
          </cell>
          <cell r="G422">
            <v>12.245925471709556</v>
          </cell>
          <cell r="H422">
            <v>12.254029693271805</v>
          </cell>
          <cell r="I422">
            <v>12.270273018132304</v>
          </cell>
          <cell r="J422">
            <v>12.286569063891056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4.3484090836053539E-6</v>
          </cell>
          <cell r="F424">
            <v>5.7737076295002068E-6</v>
          </cell>
          <cell r="G424">
            <v>5.9530302230460757E-6</v>
          </cell>
          <cell r="H424">
            <v>8.0078738123951735E-4</v>
          </cell>
          <cell r="I424">
            <v>1.8620281575268637E-3</v>
          </cell>
          <cell r="J424">
            <v>7.5169267000085491E-4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4.3484090836053437E-6</v>
          </cell>
          <cell r="F425">
            <v>5.7775567679198616E-6</v>
          </cell>
          <cell r="G425">
            <v>5.9592312961950781E-6</v>
          </cell>
          <cell r="H425">
            <v>8.0078738123951735E-4</v>
          </cell>
          <cell r="I425">
            <v>1.8620281575268576E-3</v>
          </cell>
          <cell r="J425">
            <v>7.5169267000085426E-4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3.4607146134180871E-6</v>
          </cell>
          <cell r="F426">
            <v>4.1885586263743941E-6</v>
          </cell>
          <cell r="G426">
            <v>4.4097616546080643E-6</v>
          </cell>
          <cell r="H426">
            <v>1.0009842265534855E-3</v>
          </cell>
          <cell r="I426">
            <v>2.1906213617952312E-3</v>
          </cell>
          <cell r="J426">
            <v>8.3521407779047678E-4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3.4607146134180871E-6</v>
          </cell>
          <cell r="F427">
            <v>4.1885586263743941E-6</v>
          </cell>
          <cell r="G427">
            <v>4.4097616546080643E-6</v>
          </cell>
          <cell r="H427">
            <v>1.0009842265534855E-3</v>
          </cell>
          <cell r="I427">
            <v>2.1906213617952312E-3</v>
          </cell>
          <cell r="J427">
            <v>8.3521407779047678E-4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1.6260123302987901E-3</v>
          </cell>
          <cell r="F428">
            <v>3.8704208519861101E-5</v>
          </cell>
          <cell r="G428">
            <v>5.8600055226423201E-5</v>
          </cell>
          <cell r="H428">
            <v>4.65014688957986E-5</v>
          </cell>
          <cell r="I428">
            <v>1.3820863852989201E-4</v>
          </cell>
          <cell r="J428">
            <v>2.7235556818001899E-4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1.6260123302987901E-3</v>
          </cell>
          <cell r="F429">
            <v>1.6599251652567233E-3</v>
          </cell>
          <cell r="G429">
            <v>1.706099137623796E-3</v>
          </cell>
          <cell r="H429">
            <v>1.7327020013918454E-3</v>
          </cell>
          <cell r="I429">
            <v>2.2918266718776506E-3</v>
          </cell>
          <cell r="J429">
            <v>1.2628260965874643E-3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0.18406452940553067</v>
          </cell>
          <cell r="F430">
            <v>1.8377049989822496</v>
          </cell>
          <cell r="G430">
            <v>1.3201049606302187E-3</v>
          </cell>
          <cell r="H430">
            <v>5.3367909238567811E-4</v>
          </cell>
          <cell r="I430">
            <v>3.2031622671804458E-4</v>
          </cell>
          <cell r="J430">
            <v>1.2489253907858609E-6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15.8762669078901</v>
          </cell>
          <cell r="F431">
            <v>158.50905742695201</v>
          </cell>
          <cell r="G431">
            <v>0.11386408217315901</v>
          </cell>
          <cell r="H431">
            <v>4.6031854921967298E-2</v>
          </cell>
          <cell r="I431">
            <v>2.7628494891048402E-2</v>
          </cell>
          <cell r="J431">
            <v>1.07724573095078E-4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0.21541746143677226</v>
          </cell>
          <cell r="F432">
            <v>2.1507334793344897</v>
          </cell>
          <cell r="G432">
            <v>1.544967193665652E-3</v>
          </cell>
          <cell r="H432">
            <v>6.2458419161421004E-4</v>
          </cell>
          <cell r="I432">
            <v>3.748778139898011E-4</v>
          </cell>
          <cell r="J432">
            <v>1.4616631356184329E-6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8.3079829295941204E-4</v>
          </cell>
          <cell r="F433">
            <v>0.19269231212543</v>
          </cell>
          <cell r="G433">
            <v>5.4015032787807798E-6</v>
          </cell>
          <cell r="H433">
            <v>5.6128509574637801E-6</v>
          </cell>
          <cell r="I433">
            <v>1.8406220325328799E-5</v>
          </cell>
          <cell r="J433">
            <v>2.8050718829562198E-4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4.0403801444459299E-2</v>
          </cell>
          <cell r="F434">
            <v>0.23309439065825582</v>
          </cell>
          <cell r="G434">
            <v>2.915735795209401E-3</v>
          </cell>
          <cell r="H434">
            <v>2.1401496929998876E-3</v>
          </cell>
          <cell r="I434">
            <v>1.0859875759123006E-3</v>
          </cell>
          <cell r="J434">
            <v>3.0295507429525912E-4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4.4389801373832874E-2</v>
          </cell>
          <cell r="I435">
            <v>1.4115756609460384</v>
          </cell>
          <cell r="J435">
            <v>8.7236429279683101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1.8673631770100741E-4</v>
          </cell>
          <cell r="I436">
            <v>2.7367590037738342E-3</v>
          </cell>
          <cell r="J436">
            <v>9.4129989049934715E-4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1.8939686361428714E-4</v>
          </cell>
          <cell r="I437">
            <v>3.8630843445783885E-3</v>
          </cell>
          <cell r="J437">
            <v>1.0159632490606774E-3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1.5266989078784732E-4</v>
          </cell>
          <cell r="I438">
            <v>4.8694413626140966E-4</v>
          </cell>
          <cell r="J438">
            <v>5.9878074522751808E-4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2.4240990282664679E-4</v>
          </cell>
          <cell r="I439">
            <v>4.034396856496413E-4</v>
          </cell>
          <cell r="J439">
            <v>2.4557703877219566E-4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5.4581021472782107E-3</v>
          </cell>
          <cell r="I440">
            <v>0.44886601985038205</v>
          </cell>
          <cell r="J440">
            <v>2.854322622325582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3.3449859137110443E-3</v>
          </cell>
          <cell r="I441">
            <v>0.19538779765587203</v>
          </cell>
          <cell r="J441">
            <v>1.4020821089375028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6.394524272796371E-3</v>
          </cell>
          <cell r="I442">
            <v>0.26222271663618357</v>
          </cell>
          <cell r="J442">
            <v>1.3293557210909401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3.1833990881372305E-3</v>
          </cell>
          <cell r="I443">
            <v>0.20179864607303438</v>
          </cell>
          <cell r="J443">
            <v>1.344859544552897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1.136853580864045E-3</v>
          </cell>
          <cell r="I444">
            <v>1.7657471277087054E-3</v>
          </cell>
          <cell r="J444">
            <v>1.7613400452852613E-3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2.3047626933149688E-4</v>
          </cell>
          <cell r="I445">
            <v>5.6473363077742724E-4</v>
          </cell>
          <cell r="J445">
            <v>5.6851729722569462E-4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5.0301358723507513E-3</v>
          </cell>
          <cell r="I446">
            <v>0.21057735096662669</v>
          </cell>
          <cell r="J446">
            <v>1.7289047590188946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1.4038000664881496E-3</v>
          </cell>
          <cell r="I447">
            <v>3.7158961365214445E-3</v>
          </cell>
          <cell r="J447">
            <v>1.1223907623083992E-3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1.6394567931842229E-4</v>
          </cell>
          <cell r="I448">
            <v>1.4528411161273529E-2</v>
          </cell>
          <cell r="J448">
            <v>1.3450182548178367E-2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3.197439392967081E-3</v>
          </cell>
          <cell r="I449">
            <v>4.7642460667614815E-3</v>
          </cell>
          <cell r="J449">
            <v>2.890810232366038E-3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4.155614259139585E-3</v>
          </cell>
          <cell r="I450">
            <v>8.7136024522583549E-3</v>
          </cell>
          <cell r="J450">
            <v>4.9983734529055572E-3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4.1171582239546275E-3</v>
          </cell>
          <cell r="I451">
            <v>1.0072048604067909E-2</v>
          </cell>
          <cell r="J451">
            <v>7.9901459937163147E-3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1.7587022428380806E-4</v>
          </cell>
          <cell r="I452">
            <v>2.7583244009753009E-4</v>
          </cell>
          <cell r="J452">
            <v>1.7359907418067899E-4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1.8336146922851162E-4</v>
          </cell>
          <cell r="I453">
            <v>2.0787255987868151E-4</v>
          </cell>
          <cell r="J453">
            <v>1.5519912988231041E-4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1.3988447418499713E-4</v>
          </cell>
          <cell r="I454">
            <v>1.0208058941220859E-4</v>
          </cell>
          <cell r="J454">
            <v>8.0961966415557673E-5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1.6465453283554186E-4</v>
          </cell>
          <cell r="I455">
            <v>2.2548695293709306E-4</v>
          </cell>
          <cell r="J455">
            <v>1.6057696536746555E-4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8.0989544125450292E-4</v>
          </cell>
          <cell r="I456">
            <v>8.8757682655944063E-4</v>
          </cell>
          <cell r="J456">
            <v>4.832665529831038E-4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4.3644203361992498E-3</v>
          </cell>
          <cell r="I457">
            <v>3.9435771433081274E-2</v>
          </cell>
          <cell r="J457">
            <v>2.7508872802063308E-2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4.5619124014298802E-3</v>
          </cell>
          <cell r="I458">
            <v>0.99658988979927599</v>
          </cell>
          <cell r="J458">
            <v>0.79880348204695395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4.5619124014298802E-3</v>
          </cell>
          <cell r="I459">
            <v>1.2059750807448508</v>
          </cell>
          <cell r="J459">
            <v>1.6093110994015092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1.1839506201847578</v>
          </cell>
          <cell r="F460">
            <v>3.7424478264393596E-4</v>
          </cell>
          <cell r="G460">
            <v>1.7305386394784953E-3</v>
          </cell>
          <cell r="H460">
            <v>4.5644711283683408E-4</v>
          </cell>
          <cell r="I460">
            <v>6.0650319307640674E-4</v>
          </cell>
          <cell r="J460">
            <v>2.5988881965110724E-4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1.1839506201847578</v>
          </cell>
          <cell r="F461">
            <v>3.7424478264393596E-4</v>
          </cell>
          <cell r="G461">
            <v>1.7305386394784953E-3</v>
          </cell>
          <cell r="H461">
            <v>4.5644711283683408E-4</v>
          </cell>
          <cell r="I461">
            <v>6.0650319307640674E-4</v>
          </cell>
          <cell r="J461">
            <v>2.5988881965110724E-4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144.95268691639021</v>
          </cell>
          <cell r="F462">
            <v>104.88656911447444</v>
          </cell>
          <cell r="G462">
            <v>99.126024451187604</v>
          </cell>
          <cell r="H462">
            <v>129.60461704082144</v>
          </cell>
          <cell r="I462">
            <v>126.42475616822554</v>
          </cell>
          <cell r="J462">
            <v>95.368565504178193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30.785973030140816</v>
          </cell>
          <cell r="F463">
            <v>70.216850720558014</v>
          </cell>
          <cell r="G463">
            <v>70.480956520575532</v>
          </cell>
          <cell r="H463">
            <v>43.012752316319919</v>
          </cell>
          <cell r="I463">
            <v>29.654982661408464</v>
          </cell>
          <cell r="J463">
            <v>25.525883058815495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2.3538948199247872E-2</v>
          </cell>
          <cell r="F464">
            <v>2.391785069237257E-3</v>
          </cell>
          <cell r="G464">
            <v>3.7821888571937766E-3</v>
          </cell>
          <cell r="H464">
            <v>1.4930591334611823E-3</v>
          </cell>
          <cell r="I464">
            <v>0.92305127122230757</v>
          </cell>
          <cell r="J464">
            <v>2.5854936363015146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179.44421734064488</v>
          </cell>
          <cell r="F465">
            <v>183.35802997184649</v>
          </cell>
          <cell r="G465">
            <v>177.02043219364549</v>
          </cell>
          <cell r="H465">
            <v>179.17868460827435</v>
          </cell>
          <cell r="I465">
            <v>161.21302793079971</v>
          </cell>
          <cell r="J465">
            <v>125.43951151876287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1.37968737154445E-7</v>
          </cell>
          <cell r="F466">
            <v>1.4623864028297201E-7</v>
          </cell>
          <cell r="G466">
            <v>1.7069686452153499E-7</v>
          </cell>
          <cell r="H466">
            <v>2.06940465238077E-7</v>
          </cell>
          <cell r="I466">
            <v>4.9852930417728905E-7</v>
          </cell>
          <cell r="J466">
            <v>1.5727649447820701E-6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13.91419030274319</v>
          </cell>
          <cell r="I467">
            <v>13.914190829085808</v>
          </cell>
          <cell r="J467">
            <v>13.914191813984617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0.90177476846709148</v>
          </cell>
          <cell r="F468">
            <v>2.8504947458542456E-4</v>
          </cell>
          <cell r="G468">
            <v>1.3180922027774685E-3</v>
          </cell>
          <cell r="H468">
            <v>3.4766018318540648E-4</v>
          </cell>
          <cell r="I468">
            <v>4.6195277673462357E-4</v>
          </cell>
          <cell r="J468">
            <v>1.9794844157562118E-4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1.1839506201847578</v>
          </cell>
          <cell r="F469">
            <v>3.7424478264393596E-4</v>
          </cell>
          <cell r="G469">
            <v>1.7305386394784953E-3</v>
          </cell>
          <cell r="H469">
            <v>4.5644711283683408E-4</v>
          </cell>
          <cell r="I469">
            <v>6.0650319307640674E-4</v>
          </cell>
          <cell r="J469">
            <v>2.5988881965110724E-4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1.7714517185653899E-5</v>
          </cell>
          <cell r="F470">
            <v>1.05771807354162E-5</v>
          </cell>
          <cell r="G470">
            <v>9.0800201212546307E-6</v>
          </cell>
          <cell r="H470">
            <v>1.22081150595245E-5</v>
          </cell>
          <cell r="I470">
            <v>1.6030341488913401E-5</v>
          </cell>
          <cell r="J470">
            <v>9.4519805944503505E-6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0.1143935940823471</v>
          </cell>
          <cell r="F471">
            <v>2.8058468696590677E-3</v>
          </cell>
          <cell r="G471">
            <v>2.6971549668013267E-3</v>
          </cell>
          <cell r="H471">
            <v>1.1709445123400525E-3</v>
          </cell>
          <cell r="I471">
            <v>5.1156151521921365E-4</v>
          </cell>
          <cell r="J471">
            <v>4.0353570804796179E-4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9.4846258264952452E-2</v>
          </cell>
          <cell r="J472">
            <v>5.252345304644996E-2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0.12092897928781433</v>
          </cell>
          <cell r="J473">
            <v>6.9593575286546208E-2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13.373322415358301</v>
          </cell>
          <cell r="J474">
            <v>7.4058068795494503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0.23711564566238105</v>
          </cell>
          <cell r="J475">
            <v>0.13130863261612491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4.0092326546282003E-3</v>
          </cell>
          <cell r="J476">
            <v>4.6714753910926301E-6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4.0092326546282003E-3</v>
          </cell>
          <cell r="J477">
            <v>4.0138110331301583E-3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259.81412407143341</v>
          </cell>
          <cell r="F478">
            <v>119.52872709940955</v>
          </cell>
          <cell r="G478">
            <v>116.13075261836391</v>
          </cell>
          <cell r="H478">
            <v>145.77495033504772</v>
          </cell>
          <cell r="I478">
            <v>143.66936987540404</v>
          </cell>
          <cell r="J478">
            <v>137.10904717224025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9.5999888505338707E-2</v>
          </cell>
          <cell r="F479">
            <v>2.0786100496550065E-3</v>
          </cell>
          <cell r="G479">
            <v>3.430400741329906E-3</v>
          </cell>
          <cell r="H479">
            <v>1.3668656676497971E-3</v>
          </cell>
          <cell r="I479">
            <v>1.9715825307099056E-3</v>
          </cell>
          <cell r="J479">
            <v>0.74101534338140052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268.11906363405694</v>
          </cell>
          <cell r="F480">
            <v>125.18379457789557</v>
          </cell>
          <cell r="G480">
            <v>121.36251198219955</v>
          </cell>
          <cell r="H480">
            <v>151.78996069055492</v>
          </cell>
          <cell r="I480">
            <v>148.52729645540376</v>
          </cell>
          <cell r="J480">
            <v>141.4964047913885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7.8852566342809402E-7</v>
          </cell>
          <cell r="F481">
            <v>8.1137731362793903E-7</v>
          </cell>
          <cell r="G481">
            <v>9.48871311037628E-7</v>
          </cell>
          <cell r="H481">
            <v>1.0427498625086001E-6</v>
          </cell>
          <cell r="I481">
            <v>2.4320226227469101E-6</v>
          </cell>
          <cell r="J481">
            <v>6.6669083217587303E-6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12.649264552880746</v>
          </cell>
          <cell r="I482">
            <v>12.649267379925151</v>
          </cell>
          <cell r="J482">
            <v>12.64927181457475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2267.7887235547901</v>
          </cell>
          <cell r="F483">
            <v>2050.2831445943398</v>
          </cell>
          <cell r="G483">
            <v>1985.8133810719701</v>
          </cell>
          <cell r="H483">
            <v>1419.3105699878899</v>
          </cell>
          <cell r="I483">
            <v>467.46891289832399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30.256635128912432</v>
          </cell>
          <cell r="F484">
            <v>27.354695070407665</v>
          </cell>
          <cell r="G484">
            <v>26.494754327155739</v>
          </cell>
          <cell r="H484">
            <v>18.936609042797517</v>
          </cell>
          <cell r="I484">
            <v>6.2376416784130146</v>
          </cell>
          <cell r="J484">
            <v>0.84282024408251288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30.770538989888546</v>
          </cell>
          <cell r="F485">
            <v>27.819309967358762</v>
          </cell>
          <cell r="G485">
            <v>26.944550625128493</v>
          </cell>
          <cell r="H485">
            <v>19.257945318695946</v>
          </cell>
          <cell r="I485">
            <v>6.3428617760966617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2.1287424904860471E-4</v>
          </cell>
          <cell r="H486">
            <v>2.9907109483807726E-4</v>
          </cell>
          <cell r="I486">
            <v>7.2549783014827214E-4</v>
          </cell>
          <cell r="J486">
            <v>0.85713473087256276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9.2701426182001292</v>
          </cell>
          <cell r="F487">
            <v>9.2700794289158193</v>
          </cell>
          <cell r="G487">
            <v>0.197100493092742</v>
          </cell>
          <cell r="H487">
            <v>9.9360244659580196E-2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0.10000153849191074</v>
          </cell>
          <cell r="F488">
            <v>0.10000085683835834</v>
          </cell>
          <cell r="G488">
            <v>2.1262189114643181E-3</v>
          </cell>
          <cell r="H488">
            <v>1.0718472994560981E-3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0.10000153849191074</v>
          </cell>
          <cell r="F489">
            <v>0.10000085683835834</v>
          </cell>
          <cell r="G489">
            <v>2.1262189114643181E-3</v>
          </cell>
          <cell r="H489">
            <v>1.0718472994560981E-3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54.392401162151245</v>
          </cell>
          <cell r="F490">
            <v>43.516645433177501</v>
          </cell>
          <cell r="G490">
            <v>53.296445775331854</v>
          </cell>
          <cell r="H490">
            <v>52.203343208248441</v>
          </cell>
          <cell r="I490">
            <v>50.017118013023591</v>
          </cell>
          <cell r="J490">
            <v>47.831167956755067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54.392401162151245</v>
          </cell>
          <cell r="F491">
            <v>43.516645433177501</v>
          </cell>
          <cell r="G491">
            <v>53.296445775331854</v>
          </cell>
          <cell r="H491">
            <v>52.203343208248441</v>
          </cell>
          <cell r="I491">
            <v>50.017118013023591</v>
          </cell>
          <cell r="J491">
            <v>47.831167956755067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3.7515078751759185</v>
          </cell>
          <cell r="G493">
            <v>3.8665649984142205</v>
          </cell>
          <cell r="H493">
            <v>13.463986648105188</v>
          </cell>
          <cell r="I493">
            <v>15.671437706097279</v>
          </cell>
          <cell r="J493">
            <v>20.283450728747429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1.2505026250586402</v>
          </cell>
          <cell r="G494">
            <v>1.2888549994714074</v>
          </cell>
          <cell r="H494">
            <v>4.4879955493683967</v>
          </cell>
          <cell r="I494">
            <v>5.2238125686990999</v>
          </cell>
          <cell r="J494">
            <v>6.7611502429158126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0.231068028336047</v>
          </cell>
          <cell r="G495">
            <v>7.0929347579385699E-3</v>
          </cell>
          <cell r="H495">
            <v>0.59090699876554098</v>
          </cell>
          <cell r="I495">
            <v>0.16288845341741801</v>
          </cell>
          <cell r="J495">
            <v>0.87007154797651598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0.231068028336047</v>
          </cell>
          <cell r="G496">
            <v>0.23816066399971275</v>
          </cell>
          <cell r="H496">
            <v>0.82906703751028921</v>
          </cell>
          <cell r="I496">
            <v>0.97025901444701512</v>
          </cell>
          <cell r="J496">
            <v>1.2579852433439713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7.1200011685820765</v>
          </cell>
          <cell r="F497">
            <v>7.6289069959776521</v>
          </cell>
          <cell r="G497">
            <v>7.3111257512312049</v>
          </cell>
          <cell r="H497">
            <v>8.3865260833476363</v>
          </cell>
          <cell r="I497">
            <v>10.325928750011959</v>
          </cell>
          <cell r="J497">
            <v>12.60845351966316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7.7403369609384853</v>
          </cell>
          <cell r="F498">
            <v>8.2914019617679457</v>
          </cell>
          <cell r="G498">
            <v>7.942893332719815</v>
          </cell>
          <cell r="H498">
            <v>9.1052408889112257</v>
          </cell>
          <cell r="I498">
            <v>11.196150971653063</v>
          </cell>
          <cell r="J498">
            <v>13.653137815437757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0.79547302205674697</v>
          </cell>
          <cell r="F499">
            <v>4.4505314692611603E-8</v>
          </cell>
          <cell r="G499">
            <v>5.0852614071798703E-8</v>
          </cell>
          <cell r="H499">
            <v>5.8592436075127898E-8</v>
          </cell>
          <cell r="I499">
            <v>1.09903849311474E-7</v>
          </cell>
          <cell r="J499">
            <v>1.59486487326321E-7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0.79547302205674697</v>
          </cell>
          <cell r="F500">
            <v>0.79547306656206196</v>
          </cell>
          <cell r="G500">
            <v>0.79547311741467597</v>
          </cell>
          <cell r="H500">
            <v>0.79547317600711198</v>
          </cell>
          <cell r="I500">
            <v>0.79547338304861404</v>
          </cell>
          <cell r="J500">
            <v>0.79547354253510205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2.07091143962859E-3</v>
          </cell>
          <cell r="I501">
            <v>1.9469837050885281</v>
          </cell>
          <cell r="J501">
            <v>8.3355612985251373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2.086688446527327E-3</v>
          </cell>
          <cell r="I502">
            <v>1.9618165824193046</v>
          </cell>
          <cell r="J502">
            <v>8.3990648388480711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2.4704369651238299E-4</v>
          </cell>
          <cell r="I503">
            <v>9.6057821345602295E-4</v>
          </cell>
          <cell r="J503">
            <v>0.25710892713667199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2.4704369651238299E-4</v>
          </cell>
          <cell r="I504">
            <v>0.10466663174481899</v>
          </cell>
          <cell r="J504">
            <v>0.36177555888149099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1.2875826638805312</v>
          </cell>
          <cell r="G505">
            <v>2.1030987925859814</v>
          </cell>
          <cell r="H505">
            <v>2.6984704460532494</v>
          </cell>
          <cell r="I505">
            <v>3.6265626755823615</v>
          </cell>
          <cell r="J505">
            <v>4.873827394269675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1.2875826638805312</v>
          </cell>
          <cell r="G506">
            <v>2.1030987925859814</v>
          </cell>
          <cell r="H506">
            <v>2.6984704460532494</v>
          </cell>
          <cell r="I506">
            <v>3.6265626755823615</v>
          </cell>
          <cell r="J506">
            <v>4.873827394269675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1.2875826638805301</v>
          </cell>
          <cell r="G507">
            <v>2.1030987925859801</v>
          </cell>
          <cell r="H507">
            <v>2.6984704460532498</v>
          </cell>
          <cell r="I507">
            <v>3.6265626755823601</v>
          </cell>
          <cell r="J507">
            <v>4.8738273942696804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3.0879650300305701E-8</v>
          </cell>
          <cell r="G508">
            <v>0.187866180179492</v>
          </cell>
          <cell r="H508">
            <v>0.11860053490809</v>
          </cell>
          <cell r="I508">
            <v>0.36862545322738899</v>
          </cell>
          <cell r="J508">
            <v>0.83630105424592804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0.4389453483560633</v>
          </cell>
          <cell r="G509">
            <v>0.67101421105914205</v>
          </cell>
          <cell r="H509">
            <v>0.77788995822671503</v>
          </cell>
          <cell r="I509">
            <v>1.0454319000210148</v>
          </cell>
          <cell r="J509">
            <v>1.4049819375088299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1.4500011683956835</v>
          </cell>
          <cell r="F510">
            <v>3.8014364174904745</v>
          </cell>
          <cell r="G510">
            <v>3.8010230809979979</v>
          </cell>
          <cell r="H510">
            <v>0.99691515808983011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1.4500011683956835</v>
          </cell>
          <cell r="F511">
            <v>3.8014364174904745</v>
          </cell>
          <cell r="G511">
            <v>3.8010230809979979</v>
          </cell>
          <cell r="H511">
            <v>0.99691515808983011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50.664238830580324</v>
          </cell>
          <cell r="J513">
            <v>1679.0545398230618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-50.664238830580302</v>
          </cell>
          <cell r="J514">
            <v>-1679.0545398230599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0.36067219784306237</v>
          </cell>
          <cell r="J515">
            <v>12.446897758354725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0.17049958443490187</v>
          </cell>
          <cell r="J516">
            <v>5.8839880312222164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0.50997320775603872</v>
          </cell>
          <cell r="J517">
            <v>16.85374590472988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1.00324420515181E-2</v>
          </cell>
          <cell r="J518">
            <v>0.242163841580884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1.00324420515181E-2</v>
          </cell>
          <cell r="J519">
            <v>0.249444721104012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1.3924904978259724E-5</v>
          </cell>
          <cell r="G520">
            <v>1.3543603456502607E-5</v>
          </cell>
          <cell r="H520">
            <v>9.586440402613755E-6</v>
          </cell>
          <cell r="I520">
            <v>4.7015093329657008E-6</v>
          </cell>
          <cell r="J520">
            <v>2.4501820383320769E-6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3.4812262445649245E-4</v>
          </cell>
          <cell r="G521">
            <v>3.3859008641256476E-4</v>
          </cell>
          <cell r="H521">
            <v>2.3966101006534348E-4</v>
          </cell>
          <cell r="I521">
            <v>1.1753773332414235E-4</v>
          </cell>
          <cell r="J521">
            <v>8.8211017006856114E-5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4.1774714934779147E-5</v>
          </cell>
          <cell r="G522">
            <v>4.0630810369507767E-5</v>
          </cell>
          <cell r="H522">
            <v>2.8759321207841219E-5</v>
          </cell>
          <cell r="I522">
            <v>1.410452799889709E-5</v>
          </cell>
          <cell r="J522">
            <v>1.0585322040822735E-5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4.6996554301626529E-4</v>
          </cell>
          <cell r="G523">
            <v>4.5709661665696273E-4</v>
          </cell>
          <cell r="H523">
            <v>3.235423635882138E-4</v>
          </cell>
          <cell r="I523">
            <v>1.5867593998759242E-4</v>
          </cell>
          <cell r="J523">
            <v>1.1908487295925581E-4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1.18926017493473E-6</v>
          </cell>
          <cell r="F524">
            <v>3.5279771356438797E-5</v>
          </cell>
          <cell r="G524">
            <v>8.2979488476442601E-7</v>
          </cell>
          <cell r="H524">
            <v>5.6516387585316699E-7</v>
          </cell>
          <cell r="I524">
            <v>3.8481699183281103E-6</v>
          </cell>
          <cell r="J524">
            <v>7.6974729478171393E-6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1.18926017493473E-6</v>
          </cell>
          <cell r="F525">
            <v>3.6410764973010242E-5</v>
          </cell>
          <cell r="G525">
            <v>3.705347143825768E-5</v>
          </cell>
          <cell r="H525">
            <v>3.7155063399324757E-5</v>
          </cell>
          <cell r="I525">
            <v>3.107013865099408E-5</v>
          </cell>
          <cell r="J525">
            <v>1.8134676326500673E-5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4514.4821821735704</v>
          </cell>
          <cell r="F526">
            <v>3846.5256896661299</v>
          </cell>
          <cell r="G526">
            <v>3297.1881526765901</v>
          </cell>
          <cell r="H526">
            <v>3170.5177833132502</v>
          </cell>
          <cell r="I526">
            <v>1905.35852175901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60.231819112272056</v>
          </cell>
          <cell r="F527">
            <v>51.320003092609525</v>
          </cell>
          <cell r="G527">
            <v>43.990999473077387</v>
          </cell>
          <cell r="H527">
            <v>42.301054754835249</v>
          </cell>
          <cell r="I527">
            <v>25.421849101948634</v>
          </cell>
          <cell r="J527">
            <v>2.2280968238807923E-3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61.254846433834018</v>
          </cell>
          <cell r="F528">
            <v>52.191664717315277</v>
          </cell>
          <cell r="G528">
            <v>44.737966793440791</v>
          </cell>
          <cell r="H528">
            <v>43.019237222703488</v>
          </cell>
          <cell r="I528">
            <v>25.852897174477771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2.1240342960290187E-4</v>
          </cell>
          <cell r="H529">
            <v>2.9382935703577487E-4</v>
          </cell>
          <cell r="I529">
            <v>7.3775949326029995E-4</v>
          </cell>
          <cell r="J529">
            <v>2.2650306473334116E-3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71.6941088974297</v>
          </cell>
          <cell r="F530">
            <v>35.361077142162408</v>
          </cell>
          <cell r="G530">
            <v>54.841327170231708</v>
          </cell>
          <cell r="H530">
            <v>30.899436356193817</v>
          </cell>
          <cell r="I530">
            <v>14.605059417474907</v>
          </cell>
          <cell r="J530">
            <v>21.835982877263302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71.6941088974297</v>
          </cell>
          <cell r="F531">
            <v>35.361077142162408</v>
          </cell>
          <cell r="G531">
            <v>54.841327170231708</v>
          </cell>
          <cell r="H531">
            <v>30.899436356193817</v>
          </cell>
          <cell r="I531">
            <v>14.605059417474907</v>
          </cell>
          <cell r="J531">
            <v>21.835982877263302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1.9631050079729299E-6</v>
          </cell>
          <cell r="F532">
            <v>1.8780186583627899E-6</v>
          </cell>
          <cell r="G532">
            <v>2.3757664375817002E-6</v>
          </cell>
          <cell r="H532">
            <v>1.4577362875237999E-6</v>
          </cell>
          <cell r="I532">
            <v>1.8006179374514501E-6</v>
          </cell>
          <cell r="J532">
            <v>2.5890945731389202E-6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3.7499983468080398</v>
          </cell>
          <cell r="F533">
            <v>3.7499971027658274</v>
          </cell>
          <cell r="G533">
            <v>3.7499965794269001</v>
          </cell>
          <cell r="H533">
            <v>3.7499978358368811</v>
          </cell>
          <cell r="I533">
            <v>2.3999998816946513</v>
          </cell>
          <cell r="J533">
            <v>2.3999999571409449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0.77346323800766392</v>
          </cell>
          <cell r="J534">
            <v>2868.286779296473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-0.77346323800766403</v>
          </cell>
          <cell r="J535">
            <v>-2868.2867792964698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1.7142600865895875E-3</v>
          </cell>
          <cell r="J536">
            <v>6.3571082645195149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7.8607456964319075E-3</v>
          </cell>
          <cell r="J537">
            <v>23.938588822007222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1.9581534889772899E-4</v>
          </cell>
          <cell r="J538">
            <v>0.36705047489397102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1.9581534889772899E-4</v>
          </cell>
          <cell r="J539">
            <v>0.36724621062233376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3.9601168576974308E-2</v>
          </cell>
          <cell r="F540">
            <v>1.1866222462292417E-4</v>
          </cell>
          <cell r="G540">
            <v>2.907251713964725E-3</v>
          </cell>
          <cell r="H540">
            <v>4.8535779706732638E-4</v>
          </cell>
          <cell r="I540">
            <v>1.4370386776418264E-3</v>
          </cell>
          <cell r="J540">
            <v>2.0779348286981336E-6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9.1064478361051506</v>
          </cell>
          <cell r="F541">
            <v>0.13477029805016899</v>
          </cell>
          <cell r="G541">
            <v>0.73454366705922403</v>
          </cell>
          <cell r="H541">
            <v>0.13598614075552301</v>
          </cell>
          <cell r="I541">
            <v>0.350273553969634</v>
          </cell>
          <cell r="J541">
            <v>1.1102635895182001E-3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0.12356102898378767</v>
          </cell>
          <cell r="F542">
            <v>1.8286336234758303E-3</v>
          </cell>
          <cell r="G542">
            <v>9.9666711948334184E-3</v>
          </cell>
          <cell r="H542">
            <v>1.8451308107940731E-3</v>
          </cell>
          <cell r="I542">
            <v>4.7526940837128145E-3</v>
          </cell>
          <cell r="J542">
            <v>1.5064634864561799E-5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4.2064844081899697E-6</v>
          </cell>
          <cell r="G543">
            <v>6.2242189159127404E-6</v>
          </cell>
          <cell r="H543">
            <v>6.3982289875792302E-6</v>
          </cell>
          <cell r="I543">
            <v>8.2999494801978802E-4</v>
          </cell>
          <cell r="J543">
            <v>3.1222944836403398E-5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1.4703830187213301E-2</v>
          </cell>
          <cell r="F544">
            <v>1.5654158340106944E-3</v>
          </cell>
          <cell r="G544">
            <v>1.532840189742906E-3</v>
          </cell>
          <cell r="H544">
            <v>1.5226676533771624E-3</v>
          </cell>
          <cell r="I544">
            <v>5.5585122399144909E-3</v>
          </cell>
          <cell r="J544">
            <v>4.0752371583890742E-3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8.5743686200019802</v>
          </cell>
          <cell r="F545">
            <v>9.368006895969506</v>
          </cell>
          <cell r="G545">
            <v>8.5750152700665492</v>
          </cell>
          <cell r="H545">
            <v>6.6588622521934582</v>
          </cell>
          <cell r="I545">
            <v>3.1885112928208028</v>
          </cell>
          <cell r="J545">
            <v>0.51765192882394939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8.5743686200019802</v>
          </cell>
          <cell r="F546">
            <v>9.368006895969506</v>
          </cell>
          <cell r="G546">
            <v>8.5750152700665492</v>
          </cell>
          <cell r="H546">
            <v>6.6588622521934582</v>
          </cell>
          <cell r="I546">
            <v>3.1885112928208028</v>
          </cell>
          <cell r="J546">
            <v>0.51765192882394939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1.7221089577529338E-3</v>
          </cell>
          <cell r="I547">
            <v>2.5364099023819013E-3</v>
          </cell>
          <cell r="J547">
            <v>4.5106140867255901E-4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2.7522201457945523E-3</v>
          </cell>
          <cell r="I548">
            <v>3.8788856194519571E-3</v>
          </cell>
          <cell r="J548">
            <v>6.6242700719461344E-4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5.5140739897683293E-3</v>
          </cell>
          <cell r="I549">
            <v>7.9690059461352183E-3</v>
          </cell>
          <cell r="J549">
            <v>1.3808477172562391E-3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1.2842121566817899E-4</v>
          </cell>
          <cell r="I550">
            <v>3.5434422458685899E-5</v>
          </cell>
          <cell r="J550">
            <v>5.4658854648227297E-7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1.2842121566817899E-4</v>
          </cell>
          <cell r="I551">
            <v>1.9710966584900527E-4</v>
          </cell>
          <cell r="J551">
            <v>5.7347856465043585E-5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32.820801164353981</v>
          </cell>
          <cell r="F552">
            <v>32.82078845620223</v>
          </cell>
          <cell r="G552">
            <v>31.557815365997907</v>
          </cell>
          <cell r="H552">
            <v>32.820793275314585</v>
          </cell>
          <cell r="I552">
            <v>32.820795319222682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98.945502916863518</v>
          </cell>
          <cell r="F553">
            <v>98.945464605353024</v>
          </cell>
          <cell r="G553">
            <v>95.137955247036302</v>
          </cell>
          <cell r="H553">
            <v>98.945479133624218</v>
          </cell>
          <cell r="I553">
            <v>98.945485295433315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1.2199999149058647</v>
          </cell>
          <cell r="G554">
            <v>1.2199998653069477</v>
          </cell>
          <cell r="H554">
            <v>1.2199998383103574</v>
          </cell>
          <cell r="I554">
            <v>1.219999858462002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1.1687453689372179E-3</v>
          </cell>
          <cell r="I555">
            <v>2.5135756247684931E-3</v>
          </cell>
          <cell r="J555">
            <v>2.0362747607179897E-3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1.1687453689372179E-3</v>
          </cell>
          <cell r="I556">
            <v>2.5135756247684931E-3</v>
          </cell>
          <cell r="J556">
            <v>2.0362747607179897E-3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7.8939075814866603E-5</v>
          </cell>
          <cell r="I557">
            <v>1.4141200494433801E-4</v>
          </cell>
          <cell r="J557">
            <v>6.1001666847696299E-5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7.8939075814866603E-5</v>
          </cell>
          <cell r="I558">
            <v>1.52787478284136E-4</v>
          </cell>
          <cell r="J558">
            <v>1.0943828308584799E-4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4.6508286841898556E-4</v>
          </cell>
          <cell r="G559">
            <v>5.7544803117674254E-3</v>
          </cell>
          <cell r="H559">
            <v>2.66784985777543E-3</v>
          </cell>
          <cell r="I559">
            <v>4.9565641630609746E-2</v>
          </cell>
          <cell r="J559">
            <v>7.7077542579886374E-4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0.123507107569139</v>
          </cell>
          <cell r="G560">
            <v>0.92621469486602204</v>
          </cell>
          <cell r="H560">
            <v>0.39700470838922602</v>
          </cell>
          <cell r="I560">
            <v>7.04514918034078</v>
          </cell>
          <cell r="J560">
            <v>0.113804078965837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2.1898423327861584E-3</v>
          </cell>
          <cell r="G561">
            <v>1.6422246362872719E-2</v>
          </cell>
          <cell r="H561">
            <v>7.0390905742770448E-3</v>
          </cell>
          <cell r="I561">
            <v>0.12491399255923366</v>
          </cell>
          <cell r="J561">
            <v>2.0178028185432024E-3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0.25000016582689299</v>
          </cell>
          <cell r="G562">
            <v>7.2810314580902424E-2</v>
          </cell>
          <cell r="H562">
            <v>7.2745143312382743E-2</v>
          </cell>
          <cell r="I562">
            <v>7.2755571719557335E-2</v>
          </cell>
          <cell r="J562">
            <v>1.279533676698958E-2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0.25000016582689299</v>
          </cell>
          <cell r="G563">
            <v>1.3396961526269601E-6</v>
          </cell>
          <cell r="H563">
            <v>3.8736857656444597E-6</v>
          </cell>
          <cell r="I563">
            <v>6.3877623393297397E-6</v>
          </cell>
          <cell r="J563">
            <v>1.6478719016347401E-5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0.25000016582689299</v>
          </cell>
          <cell r="G564">
            <v>7.2810314580903007E-2</v>
          </cell>
          <cell r="H564">
            <v>7.2745143312381993E-2</v>
          </cell>
          <cell r="I564">
            <v>7.2755571719558015E-2</v>
          </cell>
          <cell r="J564">
            <v>1.2795336766989601E-2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9.4242977369044325E-4</v>
          </cell>
          <cell r="I565">
            <v>2.1486319915797968E-3</v>
          </cell>
          <cell r="J565">
            <v>1.9585839243771584E-3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9.4960956938646552E-4</v>
          </cell>
          <cell r="I566">
            <v>2.1650011038003006E-3</v>
          </cell>
          <cell r="J566">
            <v>1.9735051766795728E-3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9.1591953565128102E-5</v>
          </cell>
          <cell r="I567">
            <v>4.4552697485427604E-6</v>
          </cell>
          <cell r="J567">
            <v>1.7525286100007199E-6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9.1591953565128102E-5</v>
          </cell>
          <cell r="I568">
            <v>1.5684694909441101E-4</v>
          </cell>
          <cell r="J568">
            <v>1.5859947770441199E-4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13.722988110386114</v>
          </cell>
          <cell r="F569">
            <v>12.564510695339129</v>
          </cell>
          <cell r="G569">
            <v>10.686182311289089</v>
          </cell>
          <cell r="H569">
            <v>10.035728137310324</v>
          </cell>
          <cell r="I569">
            <v>8.4298268420477154</v>
          </cell>
          <cell r="J569">
            <v>3.3647997551335127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13.722988110386114</v>
          </cell>
          <cell r="F570">
            <v>12.564510695339129</v>
          </cell>
          <cell r="G570">
            <v>10.686182311289089</v>
          </cell>
          <cell r="H570">
            <v>10.035728137310324</v>
          </cell>
          <cell r="I570">
            <v>8.4298268420477154</v>
          </cell>
          <cell r="J570">
            <v>3.3647997551335127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7.2375577533326504E-2</v>
          </cell>
          <cell r="I571">
            <v>0.32056209285594001</v>
          </cell>
          <cell r="J571">
            <v>8.9931313236337698E-2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7.6995295248219703E-4</v>
          </cell>
          <cell r="I572">
            <v>3.4670722808887045E-3</v>
          </cell>
          <cell r="J572">
            <v>9.8860663486754216E-4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2.3098588574465903E-4</v>
          </cell>
          <cell r="I573">
            <v>1.0230705091147021E-3</v>
          </cell>
          <cell r="J573">
            <v>2.8701482947767317E-4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1.283254920803662E-3</v>
          </cell>
          <cell r="I574">
            <v>5.6837250506372207E-3</v>
          </cell>
          <cell r="J574">
            <v>1.5945268304315202E-3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4.7622215859182998E-5</v>
          </cell>
          <cell r="I575">
            <v>6.8990997991565695E-7</v>
          </cell>
          <cell r="J575">
            <v>2.12203973735576E-6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4.7622215859182998E-5</v>
          </cell>
          <cell r="I576">
            <v>2.0396089084766955E-4</v>
          </cell>
          <cell r="J576">
            <v>7.4805317850109689E-5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1.8011685818420872E-3</v>
          </cell>
          <cell r="F577">
            <v>7.6379308572888143E-5</v>
          </cell>
          <cell r="G577">
            <v>9.6908717000178629E-4</v>
          </cell>
          <cell r="H577">
            <v>2.2238822303470443E-4</v>
          </cell>
          <cell r="I577">
            <v>2.9376391159330101E-4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9.2631527066164461E-3</v>
          </cell>
          <cell r="F578">
            <v>3.9280787266056724E-4</v>
          </cell>
          <cell r="G578">
            <v>4.9838768742948951E-3</v>
          </cell>
          <cell r="H578">
            <v>1.1437108613213372E-3</v>
          </cell>
          <cell r="I578">
            <v>1.5107858310512612E-3</v>
          </cell>
          <cell r="J578">
            <v>5.2616500616174158E-6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1.69033068394869</v>
          </cell>
          <cell r="F579">
            <v>0.15992226259702799</v>
          </cell>
          <cell r="G579">
            <v>0.73824566638673905</v>
          </cell>
          <cell r="H579">
            <v>0.17846520437699201</v>
          </cell>
          <cell r="I579">
            <v>0.22635562068582399</v>
          </cell>
          <cell r="J579">
            <v>1.1655831699329999E-3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2.2935287434853346E-2</v>
          </cell>
          <cell r="F580">
            <v>2.1699085834060816E-3</v>
          </cell>
          <cell r="G580">
            <v>1.0016901850566345E-2</v>
          </cell>
          <cell r="H580">
            <v>2.4215088789279753E-3</v>
          </cell>
          <cell r="I580">
            <v>3.0713109998076527E-3</v>
          </cell>
          <cell r="J580">
            <v>1.5815239754857522E-5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2.6810653940690201E-6</v>
          </cell>
          <cell r="G581">
            <v>2.7687252235504202E-6</v>
          </cell>
          <cell r="H581">
            <v>4.0426550482027304E-6</v>
          </cell>
          <cell r="I581">
            <v>3.5536686778465999E-5</v>
          </cell>
          <cell r="J581">
            <v>3.5769053000948901E-5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2.5019698290579401E-3</v>
          </cell>
          <cell r="F582">
            <v>8.8969031690847022E-4</v>
          </cell>
          <cell r="G582">
            <v>8.2444757273634865E-4</v>
          </cell>
          <cell r="H582">
            <v>5.493986786089906E-4</v>
          </cell>
          <cell r="I582">
            <v>1.854764602493805E-4</v>
          </cell>
          <cell r="J582">
            <v>8.0002195407250274E-5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8.31024700901737E-3</v>
          </cell>
          <cell r="J583">
            <v>8.9318556211748015E-3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1.0091014225235345E-2</v>
          </cell>
          <cell r="J584">
            <v>1.1271151141006285E-2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1.9786302402422313E-2</v>
          </cell>
          <cell r="J585">
            <v>2.1266322907559063E-2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9.1365868996700695E-4</v>
          </cell>
          <cell r="J586">
            <v>1.63341270436481E-5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9.1365868996700695E-4</v>
          </cell>
          <cell r="J587">
            <v>9.29899618671942E-4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4.8498358198524913</v>
          </cell>
          <cell r="G588">
            <v>9.5945033428051971</v>
          </cell>
          <cell r="H588">
            <v>12.306498429176811</v>
          </cell>
          <cell r="I588">
            <v>39.100471415023478</v>
          </cell>
          <cell r="J588">
            <v>62.600427065536934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4.8498358198524913</v>
          </cell>
          <cell r="G589">
            <v>9.5945033428051971</v>
          </cell>
          <cell r="H589">
            <v>12.306498429176811</v>
          </cell>
          <cell r="I589">
            <v>39.100471415023478</v>
          </cell>
          <cell r="J589">
            <v>62.600427065536934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4.8498358198524896</v>
          </cell>
          <cell r="G590">
            <v>9.5945033428052007</v>
          </cell>
          <cell r="H590">
            <v>12.3064984291768</v>
          </cell>
          <cell r="I590">
            <v>39.100471415023499</v>
          </cell>
          <cell r="J590">
            <v>62.600427065536898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3.2076657702523002E-8</v>
          </cell>
          <cell r="G591">
            <v>1.2679642118618999</v>
          </cell>
          <cell r="H591">
            <v>0.55648535738388505</v>
          </cell>
          <cell r="I591">
            <v>3.7926769492146999</v>
          </cell>
          <cell r="J591">
            <v>10.003692647232601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1.6529270466637078</v>
          </cell>
          <cell r="G592">
            <v>3.0611852439385601</v>
          </cell>
          <cell r="H592">
            <v>3.5487547045183301</v>
          </cell>
          <cell r="I592">
            <v>11.275180593999337</v>
          </cell>
          <cell r="J592">
            <v>18.0517293642704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9.5946424728607823E-6</v>
          </cell>
          <cell r="J593">
            <v>1.1597818802628168E-5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1.4295190765048061E-2</v>
          </cell>
          <cell r="J594">
            <v>1.8476464047523622E-2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-1.4295190765048101E-2</v>
          </cell>
          <cell r="J595">
            <v>-1.8476464047523601E-2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2.2375144237247243E-4</v>
          </cell>
          <cell r="J596">
            <v>2.8994547006570392E-4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2.6876754473497422E-5</v>
          </cell>
          <cell r="J597">
            <v>3.4793456407884472E-5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3.35016932352238E-4</v>
          </cell>
          <cell r="J598">
            <v>4.3412744472564951E-4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1.61980146527207E-5</v>
          </cell>
          <cell r="J599">
            <v>8.9816317483430793E-8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1.61980146527207E-5</v>
          </cell>
          <cell r="J600">
            <v>1.62878309702041E-5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9.5903126908531394E-2</v>
          </cell>
          <cell r="G601">
            <v>0.496385820730946</v>
          </cell>
          <cell r="H601">
            <v>0.38046758287805599</v>
          </cell>
          <cell r="I601">
            <v>0.49998863280247302</v>
          </cell>
          <cell r="J601">
            <v>0.17971026331489101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1.0341468250916117E-3</v>
          </cell>
          <cell r="G602">
            <v>4.0590210094444169E-3</v>
          </cell>
          <cell r="H602">
            <v>3.9585323195590709E-3</v>
          </cell>
          <cell r="I602">
            <v>5.2594117104048854E-3</v>
          </cell>
          <cell r="J602">
            <v>1.8812334258426645E-3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4.3395592793586658E-4</v>
          </cell>
          <cell r="G603">
            <v>1.7297744549830741E-3</v>
          </cell>
          <cell r="H603">
            <v>1.7318578898070907E-3</v>
          </cell>
          <cell r="I603">
            <v>2.3420817772896747E-3</v>
          </cell>
          <cell r="J603">
            <v>8.6596459284820878E-4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1.7004100515697043E-3</v>
          </cell>
          <cell r="G604">
            <v>8.8011670342366261E-3</v>
          </cell>
          <cell r="H604">
            <v>6.7458791290435464E-3</v>
          </cell>
          <cell r="I604">
            <v>8.8650466808949183E-3</v>
          </cell>
          <cell r="J604">
            <v>3.1863521864342447E-3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5.2429472592260101E-5</v>
          </cell>
          <cell r="G605">
            <v>1.0117729959195E-4</v>
          </cell>
          <cell r="H605">
            <v>3.6763424156819298E-7</v>
          </cell>
          <cell r="I605">
            <v>2.5681344051816602E-7</v>
          </cell>
          <cell r="J605">
            <v>1.3386281630819501E-5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5.2429472592260101E-5</v>
          </cell>
          <cell r="G606">
            <v>1.5360677218421E-4</v>
          </cell>
          <cell r="H606">
            <v>1.5394215842956066E-4</v>
          </cell>
          <cell r="I606">
            <v>2.0826725836079523E-4</v>
          </cell>
          <cell r="J606">
            <v>7.7006742390809554E-5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20.224801165978647</v>
          </cell>
          <cell r="F607">
            <v>20.224760425481815</v>
          </cell>
          <cell r="G607">
            <v>6.2279806998000851</v>
          </cell>
          <cell r="H607">
            <v>4.883653462265988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60.972098540200626</v>
          </cell>
          <cell r="F608">
            <v>60.971975719038319</v>
          </cell>
          <cell r="G608">
            <v>18.775613654657366</v>
          </cell>
          <cell r="H608">
            <v>14.722844377741804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0.72999893846184072</v>
          </cell>
          <cell r="G609">
            <v>0.24090992421889704</v>
          </cell>
          <cell r="H609">
            <v>0.17627225859895529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2.6545558409307316E-3</v>
          </cell>
          <cell r="I610">
            <v>5.1493557772455721E-3</v>
          </cell>
          <cell r="J610">
            <v>1.3037981315328002E-3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9.9791636242395993E-4</v>
          </cell>
          <cell r="I611">
            <v>1.9357763384830575E-3</v>
          </cell>
          <cell r="J611">
            <v>4.901315198169591E-4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4.1780530108772229E-3</v>
          </cell>
          <cell r="I612">
            <v>7.7560248744047407E-3</v>
          </cell>
          <cell r="J612">
            <v>1.8478262162399228E-3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7.4325320926392697E-5</v>
          </cell>
          <cell r="I613">
            <v>3.2113727032668703E-5</v>
          </cell>
          <cell r="J613">
            <v>1.3617279658963601E-6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7.4325320926392697E-5</v>
          </cell>
          <cell r="I614">
            <v>1.4415824750889849E-4</v>
          </cell>
          <cell r="J614">
            <v>5.0501304892882883E-5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4.3484092761303617E-6</v>
          </cell>
          <cell r="F615">
            <v>1.8202611954241764E-4</v>
          </cell>
          <cell r="G615">
            <v>3.8083609298377166E-3</v>
          </cell>
          <cell r="H615">
            <v>2.2589239933546311E-3</v>
          </cell>
          <cell r="I615">
            <v>1.2870026221858987E-2</v>
          </cell>
          <cell r="J615">
            <v>1.7441983867399806E-2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4.3484092761303524E-6</v>
          </cell>
          <cell r="F616">
            <v>1.8214747028877888E-4</v>
          </cell>
          <cell r="G616">
            <v>3.812327972472961E-3</v>
          </cell>
          <cell r="H616">
            <v>2.2589239933546311E-3</v>
          </cell>
          <cell r="I616">
            <v>1.2870026221858946E-2</v>
          </cell>
          <cell r="J616">
            <v>1.7441983867399796E-2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3.4607149134263498E-6</v>
          </cell>
          <cell r="F617">
            <v>2.3966772356768138E-4</v>
          </cell>
          <cell r="G617">
            <v>4.9191328676960189E-3</v>
          </cell>
          <cell r="H617">
            <v>2.8236549917016059E-3</v>
          </cell>
          <cell r="I617">
            <v>1.5141207319851861E-2</v>
          </cell>
          <cell r="J617">
            <v>1.9379982074873372E-2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3.4607149134263498E-6</v>
          </cell>
          <cell r="F618">
            <v>2.3966772356768138E-4</v>
          </cell>
          <cell r="G618">
            <v>4.9191328676960189E-3</v>
          </cell>
          <cell r="H618">
            <v>2.8236549917016059E-3</v>
          </cell>
          <cell r="I618">
            <v>1.5141207319851861E-2</v>
          </cell>
          <cell r="J618">
            <v>1.9379982074873372E-2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3.4767951719018599E-3</v>
          </cell>
          <cell r="F619">
            <v>1.4012391655897799E-4</v>
          </cell>
          <cell r="G619">
            <v>2.5676248077447801E-4</v>
          </cell>
          <cell r="H619">
            <v>4.9360380450246599E-5</v>
          </cell>
          <cell r="I619">
            <v>1.4920695063981999E-4</v>
          </cell>
          <cell r="J619">
            <v>5.5275462037741099E-3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3.4767951719018599E-3</v>
          </cell>
          <cell r="F620">
            <v>3.6104235406438927E-3</v>
          </cell>
          <cell r="G620">
            <v>3.8461952864476995E-3</v>
          </cell>
          <cell r="H620">
            <v>3.8438227241583468E-3</v>
          </cell>
          <cell r="I620">
            <v>7.689171892937015E-3</v>
          </cell>
          <cell r="J620">
            <v>8.7967524313858122E-3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0.39759635975488944</v>
          </cell>
          <cell r="F621">
            <v>0.19888996226472794</v>
          </cell>
          <cell r="G621">
            <v>0.43040260096522631</v>
          </cell>
          <cell r="H621">
            <v>1.4614280436582119E-4</v>
          </cell>
          <cell r="I621">
            <v>1.3142277240820943E-4</v>
          </cell>
          <cell r="J621">
            <v>3.3566191995661499E-5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0.15506258030440678</v>
          </cell>
          <cell r="F622">
            <v>7.7567085283243825E-2</v>
          </cell>
          <cell r="G622">
            <v>0.16785701437643802</v>
          </cell>
          <cell r="H622">
            <v>5.6995693702670149E-5</v>
          </cell>
          <cell r="I622">
            <v>5.1254881239201614E-5</v>
          </cell>
          <cell r="J622">
            <v>1.3090814878307953E-5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1.1329508271215569</v>
          </cell>
          <cell r="F623">
            <v>0.5667369474733418</v>
          </cell>
          <cell r="G623">
            <v>1.2264322114504111</v>
          </cell>
          <cell r="H623">
            <v>4.1643392104040742E-4</v>
          </cell>
          <cell r="I623">
            <v>3.7448918997719255E-4</v>
          </cell>
          <cell r="J623">
            <v>9.5646864091637298E-5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2.7632947002964807E-2</v>
          </cell>
          <cell r="F624">
            <v>1.382285237739859E-2</v>
          </cell>
          <cell r="G624">
            <v>2.9912980767083205E-2</v>
          </cell>
          <cell r="H624">
            <v>1.0156924903424574E-5</v>
          </cell>
          <cell r="I624">
            <v>9.1338826823705553E-6</v>
          </cell>
          <cell r="J624">
            <v>2.3328503436984741E-6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3.71181395301907E-7</v>
          </cell>
          <cell r="F625">
            <v>2.8461503545789199E-7</v>
          </cell>
          <cell r="G625">
            <v>3.2636770356329201E-7</v>
          </cell>
          <cell r="H625">
            <v>3.8035317269830498E-7</v>
          </cell>
          <cell r="I625">
            <v>1.7604966764805399E-6</v>
          </cell>
          <cell r="J625">
            <v>4.6734849579055603E-7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2.2327387940018699E-2</v>
          </cell>
          <cell r="F626">
            <v>2.2319455436524055E-2</v>
          </cell>
          <cell r="G626">
            <v>2.2318837006008022E-2</v>
          </cell>
          <cell r="H626">
            <v>4.7299993081520442E-5</v>
          </cell>
          <cell r="I626">
            <v>2.6500753461287499E-5</v>
          </cell>
          <cell r="J626">
            <v>2.1247992177836548E-5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1.596490114297614E-3</v>
          </cell>
          <cell r="F627">
            <v>1.5957661954533002E-3</v>
          </cell>
          <cell r="G627">
            <v>1.6176339998267531E-3</v>
          </cell>
          <cell r="H627">
            <v>7.8788346872967555E-3</v>
          </cell>
          <cell r="I627">
            <v>0.10083805702077724</v>
          </cell>
          <cell r="J627">
            <v>0.11001443063770905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1.5964901142976157E-3</v>
          </cell>
          <cell r="F628">
            <v>1.5957661954533024E-3</v>
          </cell>
          <cell r="G628">
            <v>1.6176339998267544E-3</v>
          </cell>
          <cell r="H628">
            <v>7.8788346872967624E-3</v>
          </cell>
          <cell r="I628">
            <v>0.10083805702077731</v>
          </cell>
          <cell r="J628">
            <v>0.1100144306377092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1.7658917425051068E-3</v>
          </cell>
          <cell r="F629">
            <v>1.7650911861254387E-3</v>
          </cell>
          <cell r="G629">
            <v>1.7892740211580122E-3</v>
          </cell>
          <cell r="H629">
            <v>8.7133154443935438E-3</v>
          </cell>
          <cell r="I629">
            <v>0.11151364692015625</v>
          </cell>
          <cell r="J629">
            <v>0.12166147546138424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1.7658917425051068E-3</v>
          </cell>
          <cell r="F630">
            <v>1.7650911861254387E-3</v>
          </cell>
          <cell r="G630">
            <v>1.7892740211580122E-3</v>
          </cell>
          <cell r="H630">
            <v>8.7133154443935438E-3</v>
          </cell>
          <cell r="I630">
            <v>0.11151364692015625</v>
          </cell>
          <cell r="J630">
            <v>0.12166147546138424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6.5279517134467896E-4</v>
          </cell>
          <cell r="F631">
            <v>1.8627595494997701E-6</v>
          </cell>
          <cell r="G631">
            <v>8.2843575951539892E-6</v>
          </cell>
          <cell r="H631">
            <v>2.7646769550399901E-2</v>
          </cell>
          <cell r="I631">
            <v>3.6333955004123598E-2</v>
          </cell>
          <cell r="J631">
            <v>6.9312494888866802E-2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6.5549342240096712E-4</v>
          </cell>
          <cell r="F632">
            <v>6.571146179250451E-4</v>
          </cell>
          <cell r="G632">
            <v>6.6493827919163109E-4</v>
          </cell>
          <cell r="H632">
            <v>2.8133466282662153E-2</v>
          </cell>
          <cell r="I632">
            <v>5.7852642529536397E-2</v>
          </cell>
          <cell r="J632">
            <v>9.0450971892512111E-2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6.2295556333803237</v>
          </cell>
          <cell r="F633">
            <v>7.5634629876521024E-4</v>
          </cell>
          <cell r="G633">
            <v>8.3359747352084411E-4</v>
          </cell>
          <cell r="H633">
            <v>1.4625266492548415E-4</v>
          </cell>
          <cell r="I633">
            <v>1.4668447500804877E-4</v>
          </cell>
          <cell r="J633">
            <v>1.1363704662950893E-4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6.2295556333803237</v>
          </cell>
          <cell r="F634">
            <v>7.5634629876521024E-4</v>
          </cell>
          <cell r="G634">
            <v>8.3359747352084411E-4</v>
          </cell>
          <cell r="H634">
            <v>1.4625266492548415E-4</v>
          </cell>
          <cell r="I634">
            <v>1.4668447500804877E-4</v>
          </cell>
          <cell r="J634">
            <v>1.1363704662950893E-4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1.3244861162857199E-6</v>
          </cell>
          <cell r="F635">
            <v>1.0869250308107E-6</v>
          </cell>
          <cell r="G635">
            <v>1.2497274464869401E-6</v>
          </cell>
          <cell r="H635">
            <v>1.32923947563338E-6</v>
          </cell>
          <cell r="I635">
            <v>1.2220002005256199E-6</v>
          </cell>
          <cell r="J635">
            <v>1.68202747509549E-6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0.23291234802177396</v>
          </cell>
          <cell r="F636">
            <v>4.3205315601002603E-4</v>
          </cell>
          <cell r="G636">
            <v>4.253723757399186E-4</v>
          </cell>
          <cell r="H636">
            <v>4.2142555961266481E-4</v>
          </cell>
          <cell r="I636">
            <v>4.2028664710924701E-4</v>
          </cell>
          <cell r="J636">
            <v>4.1983653936550347E-4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46.398476721007853</v>
          </cell>
          <cell r="F637">
            <v>18.914641636217482</v>
          </cell>
          <cell r="G637">
            <v>16.22708945970551</v>
          </cell>
          <cell r="H637">
            <v>9.3974431149707502</v>
          </cell>
          <cell r="I637">
            <v>10.680019083577507</v>
          </cell>
          <cell r="J637">
            <v>6.9782996291120876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46.398476721007853</v>
          </cell>
          <cell r="F638">
            <v>18.914641636217482</v>
          </cell>
          <cell r="G638">
            <v>16.22708945970551</v>
          </cell>
          <cell r="H638">
            <v>9.3974431149707502</v>
          </cell>
          <cell r="I638">
            <v>10.680019083577507</v>
          </cell>
          <cell r="J638">
            <v>6.9782996291120876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1.47387033949227E-6</v>
          </cell>
          <cell r="F639">
            <v>1.29932635425012E-6</v>
          </cell>
          <cell r="G639">
            <v>1.73222289105331E-6</v>
          </cell>
          <cell r="H639">
            <v>1.8134912063311299E-6</v>
          </cell>
          <cell r="I639">
            <v>1.82223053804464E-6</v>
          </cell>
          <cell r="J639">
            <v>2.6587101438126101E-6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1.8013356635703501</v>
          </cell>
          <cell r="F640">
            <v>1.4702766798517701</v>
          </cell>
          <cell r="G640">
            <v>1.4702736554068601</v>
          </cell>
          <cell r="H640">
            <v>1.4702730545562579</v>
          </cell>
          <cell r="I640">
            <v>1.4702734194207712</v>
          </cell>
          <cell r="J640">
            <v>1.4702713264761584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4.3484092225178975E-6</v>
          </cell>
          <cell r="F641">
            <v>5.7737079732285967E-6</v>
          </cell>
          <cell r="G641">
            <v>5.9530306291370479E-6</v>
          </cell>
          <cell r="H641">
            <v>9.8745249276253281E-4</v>
          </cell>
          <cell r="I641">
            <v>2.4267260655779291E-3</v>
          </cell>
          <cell r="J641">
            <v>8.0139336698622631E-4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4.3484092225178856E-6</v>
          </cell>
          <cell r="F642">
            <v>5.7775571118774079E-6</v>
          </cell>
          <cell r="G642">
            <v>5.9592317027090602E-6</v>
          </cell>
          <cell r="H642">
            <v>9.8745249276253281E-4</v>
          </cell>
          <cell r="I642">
            <v>2.4267260655779187E-3</v>
          </cell>
          <cell r="J642">
            <v>8.0139336698622522E-4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3.46071485087019E-6</v>
          </cell>
          <cell r="F643">
            <v>4.1885590889096073E-6</v>
          </cell>
          <cell r="G643">
            <v>4.4097621678895356E-6</v>
          </cell>
          <cell r="H643">
            <v>1.2343156159567558E-3</v>
          </cell>
          <cell r="I643">
            <v>2.8549718418677148E-3</v>
          </cell>
          <cell r="J643">
            <v>8.9043707443554464E-4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3.46071485087019E-6</v>
          </cell>
          <cell r="F644">
            <v>4.1885590889096073E-6</v>
          </cell>
          <cell r="G644">
            <v>4.4097621678895356E-6</v>
          </cell>
          <cell r="H644">
            <v>1.2343156159567558E-3</v>
          </cell>
          <cell r="I644">
            <v>2.8549718418677148E-3</v>
          </cell>
          <cell r="J644">
            <v>8.9043707443554464E-4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2.58228303893828E-3</v>
          </cell>
          <cell r="F645">
            <v>6.1569162686834103E-5</v>
          </cell>
          <cell r="G645">
            <v>9.3127598032502701E-5</v>
          </cell>
          <cell r="H645">
            <v>7.3880236904441205E-5</v>
          </cell>
          <cell r="I645">
            <v>2.1957839634022201E-4</v>
          </cell>
          <cell r="J645">
            <v>4.3313153503635502E-4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2.58228303893828E-3</v>
          </cell>
          <cell r="F646">
            <v>2.6362166688407777E-3</v>
          </cell>
          <cell r="G646">
            <v>2.7095461859646735E-3</v>
          </cell>
          <cell r="H646">
            <v>2.7516707561780537E-3</v>
          </cell>
          <cell r="I646">
            <v>3.6388158353884621E-3</v>
          </cell>
          <cell r="J646">
            <v>2.0057272183750352E-3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7.2957639780538194E-2</v>
          </cell>
          <cell r="I647">
            <v>0.297361857381226</v>
          </cell>
          <cell r="J647">
            <v>0.19801560389692999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5.433015728337952E-4</v>
          </cell>
          <cell r="I648">
            <v>2.3198442774421866E-3</v>
          </cell>
          <cell r="J648">
            <v>1.5799117332201905E-3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6.0849776157385091E-4</v>
          </cell>
          <cell r="I649">
            <v>2.4590349340887184E-3</v>
          </cell>
          <cell r="J649">
            <v>1.5799117332201905E-3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1.2935751734137974E-3</v>
          </cell>
          <cell r="I650">
            <v>5.2723733578231534E-3</v>
          </cell>
          <cell r="J650">
            <v>3.5109149627115315E-3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4.8334798134594699E-5</v>
          </cell>
          <cell r="I651">
            <v>5.9708227279108497E-7</v>
          </cell>
          <cell r="J651">
            <v>2.1971439802058298E-6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4.8334798134594699E-5</v>
          </cell>
          <cell r="I652">
            <v>2.0630896398766941E-4</v>
          </cell>
          <cell r="J652">
            <v>1.4058594691038713E-4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12.753359708940716</v>
          </cell>
          <cell r="F653">
            <v>5.6995167980865128E-4</v>
          </cell>
          <cell r="G653">
            <v>5.4531078603452991E-4</v>
          </cell>
          <cell r="H653">
            <v>2.4157559139203536E-4</v>
          </cell>
          <cell r="I653">
            <v>6.0881668676921157E-4</v>
          </cell>
          <cell r="J653">
            <v>4.9936795082557595E-4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12.753359708940716</v>
          </cell>
          <cell r="F654">
            <v>5.6995167980865128E-4</v>
          </cell>
          <cell r="G654">
            <v>5.4531078603452991E-4</v>
          </cell>
          <cell r="H654">
            <v>2.4157559139203536E-4</v>
          </cell>
          <cell r="I654">
            <v>6.0881668676921157E-4</v>
          </cell>
          <cell r="J654">
            <v>4.9936795082557595E-4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1.2913663586457201E-6</v>
          </cell>
          <cell r="F655">
            <v>1.05278086902349E-6</v>
          </cell>
          <cell r="G655">
            <v>1.24980964386728E-6</v>
          </cell>
          <cell r="H655">
            <v>1.39995904581159E-6</v>
          </cell>
          <cell r="I655">
            <v>1.79353514569858E-6</v>
          </cell>
          <cell r="J655">
            <v>2.5928775414683702E-6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1.2999953285456327</v>
          </cell>
          <cell r="F656">
            <v>4.9127661714010173E-4</v>
          </cell>
          <cell r="G656">
            <v>4.8511551309005085E-4</v>
          </cell>
          <cell r="H656">
            <v>4.8196779139564327E-4</v>
          </cell>
          <cell r="I656">
            <v>4.813836907473501E-4</v>
          </cell>
          <cell r="J656">
            <v>4.8259079903267832E-4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1.5965545091939683E-3</v>
          </cell>
          <cell r="F657">
            <v>1.5958301830871755E-3</v>
          </cell>
          <cell r="G657">
            <v>1.6176928949986041E-3</v>
          </cell>
          <cell r="H657">
            <v>7.8741979942467191E-3</v>
          </cell>
          <cell r="I657">
            <v>0.10083245042844037</v>
          </cell>
          <cell r="J657">
            <v>0.11003410211376592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1.5965545091939696E-3</v>
          </cell>
          <cell r="F658">
            <v>1.5958301830871773E-3</v>
          </cell>
          <cell r="G658">
            <v>1.6176928949986056E-3</v>
          </cell>
          <cell r="H658">
            <v>7.8741979942467261E-3</v>
          </cell>
          <cell r="I658">
            <v>0.10083245042844048</v>
          </cell>
          <cell r="J658">
            <v>0.11003410211376595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1.7659629545525948E-3</v>
          </cell>
          <cell r="F659">
            <v>1.7651619478096334E-3</v>
          </cell>
          <cell r="G659">
            <v>1.7893391512657593E-3</v>
          </cell>
          <cell r="H659">
            <v>8.7081878887778665E-3</v>
          </cell>
          <cell r="I659">
            <v>0.1115074467870632</v>
          </cell>
          <cell r="J659">
            <v>0.12168322945424752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1.7659629545525948E-3</v>
          </cell>
          <cell r="F660">
            <v>1.7651619478096334E-3</v>
          </cell>
          <cell r="G660">
            <v>1.7893391512657593E-3</v>
          </cell>
          <cell r="H660">
            <v>8.7081878887778665E-3</v>
          </cell>
          <cell r="I660">
            <v>0.1115074467870632</v>
          </cell>
          <cell r="J660">
            <v>0.12168322945424752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6.5282162554510003E-4</v>
          </cell>
          <cell r="F661">
            <v>1.86280719341573E-6</v>
          </cell>
          <cell r="G661">
            <v>8.2817540747886894E-6</v>
          </cell>
          <cell r="H661">
            <v>2.76313693742858E-2</v>
          </cell>
          <cell r="I661">
            <v>3.6320581401450502E-2</v>
          </cell>
          <cell r="J661">
            <v>6.93401323409681E-2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6.5551988781116521E-4</v>
          </cell>
          <cell r="F662">
            <v>6.5714112646947918E-4</v>
          </cell>
          <cell r="G662">
            <v>6.6496219718669119E-4</v>
          </cell>
          <cell r="H662">
            <v>2.8118083067576616E-2</v>
          </cell>
          <cell r="I662">
            <v>5.7849415440144304E-2</v>
          </cell>
          <cell r="J662">
            <v>9.0474161651382792E-2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1.9347991899745427</v>
          </cell>
          <cell r="F663">
            <v>1.858780658683447</v>
          </cell>
          <cell r="G663">
            <v>2.5503029661731711</v>
          </cell>
          <cell r="H663">
            <v>2.2433452173048964</v>
          </cell>
          <cell r="I663">
            <v>0.25535996837272484</v>
          </cell>
          <cell r="J663">
            <v>2.2320288225314875E-4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0.23004233713303313</v>
          </cell>
          <cell r="F664">
            <v>0.23015923174192421</v>
          </cell>
          <cell r="G664">
            <v>0.33670804575580038</v>
          </cell>
          <cell r="H664">
            <v>0.33294770378964472</v>
          </cell>
          <cell r="I664">
            <v>5.0416190627549706E-2</v>
          </cell>
          <cell r="J664">
            <v>6.5797939507399714E-5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344.47163782872502</v>
          </cell>
          <cell r="F665">
            <v>344.64667987728399</v>
          </cell>
          <cell r="G665">
            <v>504.19657567754803</v>
          </cell>
          <cell r="H665">
            <v>498.56570897643797</v>
          </cell>
          <cell r="I665">
            <v>75.494955394099705</v>
          </cell>
          <cell r="J665">
            <v>9.8528120556184706E-2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3.7119788559129829</v>
          </cell>
          <cell r="F666">
            <v>3.7138650848845329</v>
          </cell>
          <cell r="G666">
            <v>5.4331527551459944</v>
          </cell>
          <cell r="H666">
            <v>5.3724753122461006</v>
          </cell>
          <cell r="I666">
            <v>0.81352322622952233</v>
          </cell>
          <cell r="J666">
            <v>1.0617254370278531E-3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2.29453828142685E-7</v>
          </cell>
          <cell r="G667">
            <v>6.7797940727022898E-7</v>
          </cell>
          <cell r="H667">
            <v>1.41651794089523E-3</v>
          </cell>
          <cell r="I667">
            <v>6.0730603723815004E-8</v>
          </cell>
          <cell r="J667">
            <v>3.9488172727995401E-8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4.9175305304575222E-2</v>
          </cell>
          <cell r="F668">
            <v>1.3997256160184546E-2</v>
          </cell>
          <cell r="G668">
            <v>1.3997167670798713E-2</v>
          </cell>
          <cell r="H668">
            <v>1.3546121139768243E-2</v>
          </cell>
          <cell r="I668">
            <v>8.6753835847044984E-3</v>
          </cell>
          <cell r="J668">
            <v>5.624780567052047E-5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9.4541943598783484E-2</v>
          </cell>
          <cell r="F669">
            <v>1.0740754495024393E-2</v>
          </cell>
          <cell r="G669">
            <v>9.4383673086904984E-2</v>
          </cell>
          <cell r="H669">
            <v>1.6377803004270369E-3</v>
          </cell>
          <cell r="I669">
            <v>7.948737114810419E-3</v>
          </cell>
          <cell r="J669">
            <v>9.4467864751819675E-2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9.4541943598783373E-2</v>
          </cell>
          <cell r="F670">
            <v>1.0740754495024386E-2</v>
          </cell>
          <cell r="G670">
            <v>9.4383673086904873E-2</v>
          </cell>
          <cell r="H670">
            <v>1.6377803004270358E-3</v>
          </cell>
          <cell r="I670">
            <v>7.948737114810412E-3</v>
          </cell>
          <cell r="J670">
            <v>9.4467864751819536E-2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0.1350603090423885</v>
          </cell>
          <cell r="F671">
            <v>1.5344324574545752E-2</v>
          </cell>
          <cell r="G671">
            <v>0.13483420864715126</v>
          </cell>
          <cell r="H671">
            <v>2.3400755951790142E-3</v>
          </cell>
          <cell r="I671">
            <v>1.1355735576666826E-2</v>
          </cell>
          <cell r="J671">
            <v>0.13495447938130808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0.1350603090423885</v>
          </cell>
          <cell r="F672">
            <v>1.5344324574545752E-2</v>
          </cell>
          <cell r="G672">
            <v>0.13483420864715126</v>
          </cell>
          <cell r="H672">
            <v>2.3400755951790142E-3</v>
          </cell>
          <cell r="I672">
            <v>1.1355735576666826E-2</v>
          </cell>
          <cell r="J672">
            <v>0.13495447938130808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9.16933603756141E-7</v>
          </cell>
          <cell r="G673">
            <v>8.6478717788909304E-7</v>
          </cell>
          <cell r="H673">
            <v>8.0551562766106898E-7</v>
          </cell>
          <cell r="I673">
            <v>3.2600068722141601E-6</v>
          </cell>
          <cell r="J673">
            <v>1.4616797403525001E-6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9.9995787035980485E-2</v>
          </cell>
          <cell r="G674">
            <v>9.9995657983425315E-2</v>
          </cell>
          <cell r="H674">
            <v>9.9995562845973884E-2</v>
          </cell>
          <cell r="I674">
            <v>9.9999020428634053E-2</v>
          </cell>
          <cell r="J674">
            <v>9.9999368010422404E-2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I675">
            <v>1.146324698390684E-7</v>
          </cell>
          <cell r="J675">
            <v>6.4442709367461192E-7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I676">
            <v>1.146324698390684E-7</v>
          </cell>
          <cell r="J676">
            <v>6.4442709367461192E-7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1.6023603150936901E-8</v>
          </cell>
          <cell r="I677">
            <v>2.5257776411233601E-8</v>
          </cell>
          <cell r="J677">
            <v>1.0641844427760299E-7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1.6023603150936901E-8</v>
          </cell>
          <cell r="I678">
            <v>6.1497138424055897E-8</v>
          </cell>
          <cell r="J678">
            <v>1.51952069890555E-7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6.4757215847329501</v>
          </cell>
          <cell r="F679">
            <v>0.65624816792991203</v>
          </cell>
          <cell r="G679">
            <v>3.2887658765802499</v>
          </cell>
          <cell r="H679">
            <v>46.277549346590398</v>
          </cell>
          <cell r="I679">
            <v>98.963256173787997</v>
          </cell>
          <cell r="J679">
            <v>94.415589129824397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6.1208532172954577E-2</v>
          </cell>
          <cell r="F680">
            <v>7.2292028876656004E-3</v>
          </cell>
          <cell r="G680">
            <v>3.4871230506420416E-2</v>
          </cell>
          <cell r="H680">
            <v>0.50739715647438965</v>
          </cell>
          <cell r="I680">
            <v>1.0759096716473859</v>
          </cell>
          <cell r="J680">
            <v>1.0188778636309415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2.8175356079613981E-2</v>
          </cell>
          <cell r="F681">
            <v>3.3604437445335883E-3</v>
          </cell>
          <cell r="G681">
            <v>1.6452261681445642E-2</v>
          </cell>
          <cell r="H681">
            <v>0.24551475313276869</v>
          </cell>
          <cell r="I681">
            <v>0.53358121927228108</v>
          </cell>
          <cell r="J681">
            <v>0.51779038971408564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0.11481775859455585</v>
          </cell>
          <cell r="F682">
            <v>1.1635605814360128E-2</v>
          </cell>
          <cell r="G682">
            <v>5.8311451712415682E-2</v>
          </cell>
          <cell r="H682">
            <v>0.82052392458493517</v>
          </cell>
          <cell r="I682">
            <v>1.7546676626558149</v>
          </cell>
          <cell r="J682">
            <v>1.6740352682592972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1.6105977473809899E-7</v>
          </cell>
          <cell r="G683">
            <v>2.0597433545484301E-4</v>
          </cell>
          <cell r="H683">
            <v>1.6997793703480701E-2</v>
          </cell>
          <cell r="I683">
            <v>8.2744551548432004E-7</v>
          </cell>
          <cell r="J683">
            <v>1.6429582871273898E-2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8.4175099741140812E-3</v>
          </cell>
          <cell r="F684">
            <v>1.0151394327807591E-3</v>
          </cell>
          <cell r="G684">
            <v>1.2208068500565421E-3</v>
          </cell>
          <cell r="H684">
            <v>1.8218245331378016E-2</v>
          </cell>
          <cell r="I684">
            <v>3.9597376438710113E-2</v>
          </cell>
          <cell r="J684">
            <v>3.8422118839594642E-2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4.2556560448483484E-6</v>
          </cell>
          <cell r="I685">
            <v>0.25798715580495296</v>
          </cell>
          <cell r="J685">
            <v>5.5367662268535076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4.2986424695437854E-6</v>
          </cell>
          <cell r="I686">
            <v>0.26059308667166969</v>
          </cell>
          <cell r="J686">
            <v>5.5926931584378874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3.9422929957598602E-5</v>
          </cell>
          <cell r="I687">
            <v>1.2756018760175399E-2</v>
          </cell>
          <cell r="J687">
            <v>0.70888452192755802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3.9422929957598602E-5</v>
          </cell>
          <cell r="I688">
            <v>3.46716926435175E-2</v>
          </cell>
          <cell r="J688">
            <v>0.74355621457107501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4.0476731049878234</v>
          </cell>
          <cell r="F689">
            <v>4.5837776796467837</v>
          </cell>
          <cell r="G689">
            <v>4.9402015259641265</v>
          </cell>
          <cell r="H689">
            <v>5.0855712021188806</v>
          </cell>
          <cell r="I689">
            <v>7.221892010644531</v>
          </cell>
          <cell r="J689">
            <v>16.107656597346043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4.0476731049878234</v>
          </cell>
          <cell r="F690">
            <v>4.5837776796467837</v>
          </cell>
          <cell r="G690">
            <v>4.9402015259641265</v>
          </cell>
          <cell r="H690">
            <v>5.0855712021188806</v>
          </cell>
          <cell r="I690">
            <v>7.221892010644531</v>
          </cell>
          <cell r="J690">
            <v>16.107656597346043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1.4243109382682919</v>
          </cell>
          <cell r="F691">
            <v>1.5784286524234303</v>
          </cell>
          <cell r="G691">
            <v>1.6522492490577823</v>
          </cell>
          <cell r="H691">
            <v>1.4751924779618839</v>
          </cell>
          <cell r="I691">
            <v>1.120874415325714</v>
          </cell>
          <cell r="J691">
            <v>2.5478188397170549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0.95936634072893645</v>
          </cell>
          <cell r="F692">
            <v>1.1060171574258966</v>
          </cell>
          <cell r="G692">
            <v>1.2322258615540582</v>
          </cell>
          <cell r="H692">
            <v>1.2323113247930402</v>
          </cell>
          <cell r="I692">
            <v>1.2323384469586001</v>
          </cell>
          <cell r="J692">
            <v>2.8011836733345277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2.6453954805867008</v>
          </cell>
          <cell r="F693">
            <v>3.0465537545514954</v>
          </cell>
          <cell r="G693">
            <v>3.389086830983794</v>
          </cell>
          <cell r="H693">
            <v>3.3786871313818074</v>
          </cell>
          <cell r="I693">
            <v>3.2919374931589558</v>
          </cell>
          <cell r="J693">
            <v>7.2731947862054414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2.6193800375064899E-2</v>
          </cell>
          <cell r="G694">
            <v>1.6237849992106101E-2</v>
          </cell>
          <cell r="H694">
            <v>1.22273285274119E-2</v>
          </cell>
          <cell r="I694">
            <v>3.9115587294616901E-2</v>
          </cell>
          <cell r="J694">
            <v>0.167608603585163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7.35127E-2</v>
          </cell>
          <cell r="F695">
            <v>8.4750219581124275E-2</v>
          </cell>
          <cell r="G695">
            <v>9.4421033758380749E-2</v>
          </cell>
          <cell r="H695">
            <v>9.4427754322080532E-2</v>
          </cell>
          <cell r="I695">
            <v>9.4430037055962451E-2</v>
          </cell>
          <cell r="J695">
            <v>0.21464482868348503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6.7123371484119441E-4</v>
          </cell>
          <cell r="I696">
            <v>1.7342736646255759E-3</v>
          </cell>
          <cell r="J696">
            <v>1.4510578265706643E-3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5.0519169064363527E-4</v>
          </cell>
          <cell r="I697">
            <v>1.0919500851346215E-3</v>
          </cell>
          <cell r="J697">
            <v>8.2016311936602862E-4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1.4106634374051491E-3</v>
          </cell>
          <cell r="I698">
            <v>3.2094538565774554E-3</v>
          </cell>
          <cell r="J698">
            <v>2.5215543907964738E-3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5.4641628095051197E-5</v>
          </cell>
          <cell r="I699">
            <v>4.28893785988834E-5</v>
          </cell>
          <cell r="J699">
            <v>6.63958707939484E-5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5.4641628095051197E-5</v>
          </cell>
          <cell r="I700">
            <v>1.2080741009133129E-4</v>
          </cell>
          <cell r="J700">
            <v>1.1463758207784654E-4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1.5970193042829399E-3</v>
          </cell>
          <cell r="F701">
            <v>1.5962841665966034E-3</v>
          </cell>
          <cell r="G701">
            <v>1.6181398575705116E-3</v>
          </cell>
          <cell r="H701">
            <v>7.8669943961698352E-3</v>
          </cell>
          <cell r="I701">
            <v>0.10084921516057234</v>
          </cell>
          <cell r="J701">
            <v>0.11002162699795975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1.5970193042829418E-3</v>
          </cell>
          <cell r="F702">
            <v>1.5962841665966055E-3</v>
          </cell>
          <cell r="G702">
            <v>1.6181398575705137E-3</v>
          </cell>
          <cell r="H702">
            <v>7.8669943961698404E-3</v>
          </cell>
          <cell r="I702">
            <v>0.10084921516057256</v>
          </cell>
          <cell r="J702">
            <v>0.11002162699795981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1.7664769550790314E-3</v>
          </cell>
          <cell r="F703">
            <v>1.7656639921975878E-3</v>
          </cell>
          <cell r="G703">
            <v>1.7898334314416133E-3</v>
          </cell>
          <cell r="H703">
            <v>8.7002216832574222E-3</v>
          </cell>
          <cell r="I703">
            <v>0.11152598631414902</v>
          </cell>
          <cell r="J703">
            <v>0.12166943366284746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1.7664769550790314E-3</v>
          </cell>
          <cell r="F704">
            <v>1.7656639921975878E-3</v>
          </cell>
          <cell r="G704">
            <v>1.7898334314416133E-3</v>
          </cell>
          <cell r="H704">
            <v>8.7002216832574222E-3</v>
          </cell>
          <cell r="I704">
            <v>0.11152598631414902</v>
          </cell>
          <cell r="J704">
            <v>0.12166943366284746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6.5301038263010098E-4</v>
          </cell>
          <cell r="F705">
            <v>1.8623644835106501E-6</v>
          </cell>
          <cell r="G705">
            <v>8.2784371635368E-6</v>
          </cell>
          <cell r="H705">
            <v>2.75964784152604E-2</v>
          </cell>
          <cell r="I705">
            <v>3.6297568581559601E-2</v>
          </cell>
          <cell r="J705">
            <v>6.9328820712821301E-2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6.5570858957758984E-4</v>
          </cell>
          <cell r="F706">
            <v>6.5732929240020291E-4</v>
          </cell>
          <cell r="G706">
            <v>6.651471176314657E-4</v>
          </cell>
          <cell r="H706">
            <v>2.8083326956090469E-2</v>
          </cell>
          <cell r="I706">
            <v>5.7859153128624378E-2</v>
          </cell>
          <cell r="J706">
            <v>9.0458141154925523E-2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2101.8161155422899</v>
          </cell>
          <cell r="F707">
            <v>1815.4821311430801</v>
          </cell>
          <cell r="G707">
            <v>1821.51839358488</v>
          </cell>
          <cell r="H707">
            <v>1232.3332388512199</v>
          </cell>
          <cell r="I707">
            <v>604.66538659329501</v>
          </cell>
          <cell r="J707">
            <v>131.982068584888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37.474058135037325</v>
          </cell>
          <cell r="F708">
            <v>32.08703797375275</v>
          </cell>
          <cell r="G708">
            <v>35.033825342586461</v>
          </cell>
          <cell r="H708">
            <v>24.629443367318206</v>
          </cell>
          <cell r="I708">
            <v>15.022032751149984</v>
          </cell>
          <cell r="J708">
            <v>6.6250071629260336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37.266243183374002</v>
          </cell>
          <cell r="F709">
            <v>32.189399488352443</v>
          </cell>
          <cell r="G709">
            <v>32.296425418171687</v>
          </cell>
          <cell r="H709">
            <v>21.849880121475589</v>
          </cell>
          <cell r="I709">
            <v>10.721017492788915</v>
          </cell>
          <cell r="J709">
            <v>2.340107599022847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0.32753031182569181</v>
          </cell>
          <cell r="F710">
            <v>1.4407525858808627E-4</v>
          </cell>
          <cell r="G710">
            <v>2.8475228777980086</v>
          </cell>
          <cell r="H710">
            <v>2.8475664657869064</v>
          </cell>
          <cell r="I710">
            <v>4.264475436918354</v>
          </cell>
          <cell r="J710">
            <v>4.2644771543551272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1.7967913008934563E-3</v>
          </cell>
          <cell r="H711">
            <v>1.0680815710962877E-2</v>
          </cell>
          <cell r="I711">
            <v>8.4530881369498226E-2</v>
          </cell>
          <cell r="J711">
            <v>4.1590976605121614E-2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1.0847830172686201E-6</v>
          </cell>
          <cell r="F712">
            <v>5.1635902815522998E-7</v>
          </cell>
          <cell r="G712">
            <v>7.0540446191559903E-7</v>
          </cell>
          <cell r="H712">
            <v>8.6653266256294496E-7</v>
          </cell>
          <cell r="I712">
            <v>2.5761371033485399E-6</v>
          </cell>
          <cell r="J712">
            <v>9.4709261237897407E-6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1.9844844550491172</v>
          </cell>
          <cell r="F713">
            <v>1.9844849714081454</v>
          </cell>
          <cell r="G713">
            <v>1.9844856768126073</v>
          </cell>
          <cell r="H713">
            <v>1.9844865433452699</v>
          </cell>
          <cell r="I713">
            <v>1.9844908388864293</v>
          </cell>
          <cell r="J713">
            <v>1.095476376992373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0.54529213886489314</v>
          </cell>
          <cell r="G714">
            <v>1.9634173060041717</v>
          </cell>
          <cell r="H714">
            <v>5.5056559425587999</v>
          </cell>
          <cell r="I714">
            <v>15.481829791979713</v>
          </cell>
          <cell r="J714">
            <v>25.218282434783216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0.54529213886489314</v>
          </cell>
          <cell r="G715">
            <v>1.9634173060041717</v>
          </cell>
          <cell r="H715">
            <v>5.5056559425587999</v>
          </cell>
          <cell r="I715">
            <v>15.481829791979713</v>
          </cell>
          <cell r="J715">
            <v>25.218282434783216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7.1321332189453199E-3</v>
          </cell>
          <cell r="G716">
            <v>0.24278073710966999</v>
          </cell>
          <cell r="H716">
            <v>0.61178084800572397</v>
          </cell>
          <cell r="I716">
            <v>0.96950762317063</v>
          </cell>
          <cell r="J716">
            <v>2.4728190302558701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9.0660021255552517E-2</v>
          </cell>
          <cell r="G717">
            <v>0.3264366758591512</v>
          </cell>
          <cell r="H717">
            <v>0.91536777904314537</v>
          </cell>
          <cell r="I717">
            <v>2.5740017898236167</v>
          </cell>
          <cell r="J717">
            <v>4.1927799597789903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7.3295972336433575E-3</v>
          </cell>
          <cell r="I718">
            <v>7.2440273438936298E-3</v>
          </cell>
          <cell r="J718">
            <v>16.015852346254455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7.3295972336433575E-3</v>
          </cell>
          <cell r="I719">
            <v>7.2440273438936298E-3</v>
          </cell>
          <cell r="J719">
            <v>16.015852346254455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2.4660787894613298E-4</v>
          </cell>
          <cell r="I720">
            <v>4.3634606250664902E-7</v>
          </cell>
          <cell r="J720">
            <v>0.55698015190103101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2.4660787894613298E-4</v>
          </cell>
          <cell r="I721">
            <v>2.4722522446548646E-4</v>
          </cell>
          <cell r="J721">
            <v>0.55722739065643268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2.0856342973958242</v>
          </cell>
          <cell r="F722">
            <v>2.4000920105488013</v>
          </cell>
          <cell r="G722">
            <v>2.3903862071986621</v>
          </cell>
          <cell r="H722">
            <v>2.4725362265556012</v>
          </cell>
          <cell r="I722">
            <v>2.5515120767605279</v>
          </cell>
          <cell r="J722">
            <v>2.3915739645004517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2.0856342973958242</v>
          </cell>
          <cell r="F723">
            <v>2.4000920105488013</v>
          </cell>
          <cell r="G723">
            <v>2.3903862071986621</v>
          </cell>
          <cell r="H723">
            <v>2.4725362265556012</v>
          </cell>
          <cell r="I723">
            <v>2.5515120767605279</v>
          </cell>
          <cell r="J723">
            <v>2.3915739645004517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3.3906652339951897</v>
          </cell>
          <cell r="G724">
            <v>4.2284216083586221</v>
          </cell>
          <cell r="H724">
            <v>5.425453694414978</v>
          </cell>
          <cell r="I724">
            <v>7.2913629835889173</v>
          </cell>
          <cell r="J724">
            <v>9.7989897895036222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3.3906652339951897</v>
          </cell>
          <cell r="G725">
            <v>4.2284216083586221</v>
          </cell>
          <cell r="H725">
            <v>5.425453694414978</v>
          </cell>
          <cell r="I725">
            <v>7.2913629835889173</v>
          </cell>
          <cell r="J725">
            <v>9.7989897895036222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3.3906652339951902</v>
          </cell>
          <cell r="G726">
            <v>4.2284216083586204</v>
          </cell>
          <cell r="H726">
            <v>5.4254536944149798</v>
          </cell>
          <cell r="I726">
            <v>7.29136298358892</v>
          </cell>
          <cell r="J726">
            <v>9.7989897895036098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2.8822606198308101E-8</v>
          </cell>
          <cell r="G727">
            <v>5.9962608534725903E-2</v>
          </cell>
          <cell r="H727">
            <v>0.25176289726587098</v>
          </cell>
          <cell r="I727">
            <v>0.87188897239428598</v>
          </cell>
          <cell r="J727">
            <v>1.5112976005771901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1.1558999465007562</v>
          </cell>
          <cell r="G728">
            <v>1.3491196373573322</v>
          </cell>
          <cell r="H728">
            <v>1.5639996996795831</v>
          </cell>
          <cell r="I728">
            <v>2.1018869495563419</v>
          </cell>
          <cell r="J728">
            <v>2.8247626198270801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5.6995227980416365E-3</v>
          </cell>
          <cell r="J729">
            <v>2.8939369459260192E-2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-5.69952279804164E-3</v>
          </cell>
          <cell r="J730">
            <v>-2.8939369459260199E-2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3.7897154866978528E-5</v>
          </cell>
          <cell r="J731">
            <v>1.844528991108259E-4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7.9033382799510738E-6</v>
          </cell>
          <cell r="J732">
            <v>2.6334826207926794E-5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1.5648822677881201E-3</v>
          </cell>
          <cell r="J733">
            <v>3.12128276722795E-3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1.5648822677881201E-3</v>
          </cell>
          <cell r="J734">
            <v>4.2497443593958826E-3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1.8470132147855669E-2</v>
          </cell>
          <cell r="G735">
            <v>7.4462244697256083E-2</v>
          </cell>
          <cell r="H735">
            <v>0.71209667079816663</v>
          </cell>
          <cell r="I735">
            <v>0.7237791730219596</v>
          </cell>
          <cell r="J735">
            <v>0.68218705199414809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1.8470132147855669E-2</v>
          </cell>
          <cell r="G736">
            <v>7.4462244697256083E-2</v>
          </cell>
          <cell r="H736">
            <v>0.71209667079816663</v>
          </cell>
          <cell r="I736">
            <v>0.7237791730219596</v>
          </cell>
          <cell r="J736">
            <v>0.68218705199414809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2.4367699249585499E-3</v>
          </cell>
          <cell r="G737">
            <v>5.6785584990392901E-3</v>
          </cell>
          <cell r="H737">
            <v>6.71838511847732E-2</v>
          </cell>
          <cell r="I737">
            <v>1.9423103562790699E-7</v>
          </cell>
          <cell r="J737">
            <v>5.8829900654372497E-8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2.4367699249585499E-3</v>
          </cell>
          <cell r="G738">
            <v>8.1153284239978401E-3</v>
          </cell>
          <cell r="H738">
            <v>7.5299179608771097E-2</v>
          </cell>
          <cell r="I738">
            <v>7.5300353126645694E-2</v>
          </cell>
          <cell r="J738">
            <v>7.5300411956546395E-2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3.4887353142499704E-3</v>
          </cell>
          <cell r="F739">
            <v>2.7397892934815839E-3</v>
          </cell>
          <cell r="G739">
            <v>3.4336879239859962E-3</v>
          </cell>
          <cell r="H739">
            <v>1.9397983509608688E-3</v>
          </cell>
          <cell r="I739">
            <v>6.4342695064305436E-3</v>
          </cell>
          <cell r="J739">
            <v>1.973261489192412E-2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3.4887353142499695E-3</v>
          </cell>
          <cell r="F740">
            <v>2.7397892934815826E-3</v>
          </cell>
          <cell r="G740">
            <v>3.4336879239859953E-3</v>
          </cell>
          <cell r="H740">
            <v>1.939798350960868E-3</v>
          </cell>
          <cell r="I740">
            <v>6.4342695064305393E-3</v>
          </cell>
          <cell r="J740">
            <v>1.9732614891924113E-2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3.9016012219466561E-3</v>
          </cell>
          <cell r="F741">
            <v>3.0641066253035412E-3</v>
          </cell>
          <cell r="G741">
            <v>3.8400455282094821E-3</v>
          </cell>
          <cell r="H741">
            <v>2.1695320189236964E-3</v>
          </cell>
          <cell r="I741">
            <v>7.1957405508974136E-3</v>
          </cell>
          <cell r="J741">
            <v>2.2066134589313176E-2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3.9016012219466561E-3</v>
          </cell>
          <cell r="F742">
            <v>3.0641066253035412E-3</v>
          </cell>
          <cell r="G742">
            <v>3.8400455282094821E-3</v>
          </cell>
          <cell r="H742">
            <v>2.1695320189236964E-3</v>
          </cell>
          <cell r="I742">
            <v>7.1957405508974136E-3</v>
          </cell>
          <cell r="J742">
            <v>2.2066134589313176E-2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4.83408410291473E-4</v>
          </cell>
          <cell r="F743">
            <v>8.3424004986411898E-7</v>
          </cell>
          <cell r="G743">
            <v>1.5533810558541099E-6</v>
          </cell>
          <cell r="H743">
            <v>2.11196715484593E-6</v>
          </cell>
          <cell r="I743">
            <v>1.5540993150716699E-3</v>
          </cell>
          <cell r="J743">
            <v>9.2896360617204E-3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4.83408410291473E-4</v>
          </cell>
          <cell r="F744">
            <v>4.8412843678468151E-4</v>
          </cell>
          <cell r="G744">
            <v>4.8534144848558279E-4</v>
          </cell>
          <cell r="H744">
            <v>3.5701584254924556E-4</v>
          </cell>
          <cell r="I744">
            <v>2.728946897381694E-3</v>
          </cell>
          <cell r="J744">
            <v>1.027465926717561E-2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1.5969429272469772E-3</v>
          </cell>
          <cell r="F745">
            <v>1.5962065183118834E-3</v>
          </cell>
          <cell r="G745">
            <v>1.6180693013147268E-3</v>
          </cell>
          <cell r="H745">
            <v>7.8685012067412907E-3</v>
          </cell>
          <cell r="I745">
            <v>0.10084693383141205</v>
          </cell>
          <cell r="J745">
            <v>0.11004341412593628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1.5969429272469794E-3</v>
          </cell>
          <cell r="F746">
            <v>1.5962065183118847E-3</v>
          </cell>
          <cell r="G746">
            <v>1.6180693013147284E-3</v>
          </cell>
          <cell r="H746">
            <v>7.8685012067412959E-3</v>
          </cell>
          <cell r="I746">
            <v>0.10084693383141216</v>
          </cell>
          <cell r="J746">
            <v>0.11004341412593643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1.7663924924029098E-3</v>
          </cell>
          <cell r="F747">
            <v>1.7655781236840635E-3</v>
          </cell>
          <cell r="G747">
            <v>1.7897554057563505E-3</v>
          </cell>
          <cell r="H747">
            <v>8.7018880120231061E-3</v>
          </cell>
          <cell r="I747">
            <v>0.11152346347254018</v>
          </cell>
          <cell r="J747">
            <v>0.12169352728069045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1.7663924924029098E-3</v>
          </cell>
          <cell r="F748">
            <v>1.7655781236840635E-3</v>
          </cell>
          <cell r="G748">
            <v>1.7897554057563505E-3</v>
          </cell>
          <cell r="H748">
            <v>8.7018880120231061E-3</v>
          </cell>
          <cell r="I748">
            <v>0.11152346347254018</v>
          </cell>
          <cell r="J748">
            <v>0.12169352728069045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6.5297901578980798E-4</v>
          </cell>
          <cell r="F749">
            <v>1.8623474217650401E-6</v>
          </cell>
          <cell r="G749">
            <v>8.2807040250711396E-6</v>
          </cell>
          <cell r="H749">
            <v>2.7597106273802199E-2</v>
          </cell>
          <cell r="I749">
            <v>3.6296859639260402E-2</v>
          </cell>
          <cell r="J749">
            <v>6.9352103796586198E-2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6.5567722253081421E-4</v>
          </cell>
          <cell r="F750">
            <v>6.5729791148414439E-4</v>
          </cell>
          <cell r="G750">
            <v>6.651180096815594E-4</v>
          </cell>
          <cell r="H750">
            <v>2.8083934080140652E-2</v>
          </cell>
          <cell r="I750">
            <v>5.7857771258966115E-2</v>
          </cell>
          <cell r="J750">
            <v>9.0480930945660787E-2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1.029448120548488E-4</v>
          </cell>
          <cell r="J751">
            <v>9.0599130156170229E-5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1.2111154359393998E-4</v>
          </cell>
          <cell r="J752">
            <v>1.0658721194843552E-4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9.13974164106164E-6</v>
          </cell>
          <cell r="J753">
            <v>1.63044877966509E-7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9.13974164106164E-6</v>
          </cell>
          <cell r="J754">
            <v>9.3027865190281495E-6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1.6130487819204051E-2</v>
          </cell>
          <cell r="J755">
            <v>1.6084136337410425E-2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-1.6130487819203999E-2</v>
          </cell>
          <cell r="J756">
            <v>-1.6084136337410401E-2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9.025531588967032E-5</v>
          </cell>
          <cell r="J757">
            <v>8.9995964301663322E-5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3.5199573196971387E-5</v>
          </cell>
          <cell r="J758">
            <v>3.5098426077648636E-5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2.571825226276154E-4</v>
          </cell>
          <cell r="J759">
            <v>2.5644350027758945E-4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1.1649382558045299E-5</v>
          </cell>
          <cell r="J760">
            <v>1.1615907678078969E-5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1.9865757085927099E-5</v>
          </cell>
          <cell r="J761">
            <v>4.5383993207323601E-7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1.9865757085927099E-5</v>
          </cell>
          <cell r="J762">
            <v>2.03195970180003E-5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2.5342378532035607E-3</v>
          </cell>
          <cell r="G763">
            <v>3.4485347177560192E-3</v>
          </cell>
          <cell r="H763">
            <v>3.305984878860102E-3</v>
          </cell>
          <cell r="I763">
            <v>3.4324091437611748E-3</v>
          </cell>
          <cell r="J763">
            <v>3.1929715729664128E-3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2.5342378532035607E-3</v>
          </cell>
          <cell r="G764">
            <v>3.4485347177560192E-3</v>
          </cell>
          <cell r="H764">
            <v>3.305984878860102E-3</v>
          </cell>
          <cell r="I764">
            <v>3.4324091437611748E-3</v>
          </cell>
          <cell r="J764">
            <v>3.1929715729664128E-3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3.1677973172715007E-3</v>
          </cell>
          <cell r="G765">
            <v>4.3106683970546289E-3</v>
          </cell>
          <cell r="H765">
            <v>4.1324810987530079E-3</v>
          </cell>
          <cell r="I765">
            <v>4.2905136450364419E-3</v>
          </cell>
          <cell r="J765">
            <v>3.9912177535397515E-3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3.1677973172715007E-3</v>
          </cell>
          <cell r="G766">
            <v>4.3106683970546289E-3</v>
          </cell>
          <cell r="H766">
            <v>4.1324810987530079E-3</v>
          </cell>
          <cell r="I766">
            <v>4.2905136450364419E-3</v>
          </cell>
          <cell r="J766">
            <v>3.9912177535397515E-3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3.6079109095680102E-4</v>
          </cell>
          <cell r="G767">
            <v>4.58760754505845E-7</v>
          </cell>
          <cell r="H767">
            <v>3.4890113449205001E-7</v>
          </cell>
          <cell r="I767">
            <v>5.8325950504041104E-7</v>
          </cell>
          <cell r="J767">
            <v>4.0911510015469899E-7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3.6079109095680102E-4</v>
          </cell>
          <cell r="G768">
            <v>3.6124985171130701E-4</v>
          </cell>
          <cell r="H768">
            <v>3.6159875284579902E-4</v>
          </cell>
          <cell r="I768">
            <v>3.6611317446571103E-4</v>
          </cell>
          <cell r="J768">
            <v>3.6652228956586498E-4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2236.6417297377502</v>
          </cell>
          <cell r="F769">
            <v>2235.4033188652902</v>
          </cell>
          <cell r="G769">
            <v>2268.7818882285501</v>
          </cell>
          <cell r="H769">
            <v>2238.5109213563001</v>
          </cell>
          <cell r="I769">
            <v>2266.0992773764001</v>
          </cell>
          <cell r="J769">
            <v>2317.38982707069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48.20348555469284</v>
          </cell>
          <cell r="F770">
            <v>48.176821548155097</v>
          </cell>
          <cell r="G770">
            <v>48.896187267189745</v>
          </cell>
          <cell r="H770">
            <v>48.243795739714308</v>
          </cell>
          <cell r="I770">
            <v>48.838346495181099</v>
          </cell>
          <cell r="J770">
            <v>49.943746273075242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24.101742777346409</v>
          </cell>
          <cell r="F771">
            <v>24.088397832600084</v>
          </cell>
          <cell r="G771">
            <v>24.448080692117955</v>
          </cell>
          <cell r="H771">
            <v>24.121884928408413</v>
          </cell>
          <cell r="I771">
            <v>24.419173247590553</v>
          </cell>
          <cell r="J771">
            <v>24.971873136537621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24.101742777346409</v>
          </cell>
          <cell r="F772">
            <v>24.088397832600084</v>
          </cell>
          <cell r="G772">
            <v>24.448080692117955</v>
          </cell>
          <cell r="H772">
            <v>24.121884928408413</v>
          </cell>
          <cell r="I772">
            <v>24.419173247590553</v>
          </cell>
          <cell r="J772">
            <v>24.971873136537621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309.84416345367509</v>
          </cell>
          <cell r="E4">
            <v>810.19621113252322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3.2829352917361942E-2</v>
          </cell>
          <cell r="E5">
            <v>2.2701051448665528E-2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23.699213077707046</v>
          </cell>
          <cell r="E6">
            <v>59.149200275405029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286.1121210230508</v>
          </cell>
          <cell r="E7">
            <v>751.02430980566908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832.66128778742609</v>
          </cell>
          <cell r="E8">
            <v>1140.9288037005106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0.841932731942582</v>
          </cell>
          <cell r="E9">
            <v>9.4775227747084418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928.82125661298744</v>
          </cell>
          <cell r="E10">
            <v>1088.6176188861089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317.04037358762872</v>
          </cell>
          <cell r="E11">
            <v>715.11673862763791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0.95197098536677094</v>
          </cell>
          <cell r="E12">
            <v>0.76123091736893445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5.3485615638974296E-3</v>
          </cell>
          <cell r="E13">
            <v>7.5556831489865762E-3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50.664238830580324</v>
          </cell>
          <cell r="E14">
            <v>1679.0545398230618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0.77346323800766392</v>
          </cell>
          <cell r="E15">
            <v>2868.286779296473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0.17137836730001674</v>
          </cell>
          <cell r="E16">
            <v>1031.8743025860106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5.9297803617533069E-2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1.4295190765048061E-2</v>
          </cell>
          <cell r="E18">
            <v>1.8476464047523622E-2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1.1114974874306922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2.2888987696907622E-3</v>
          </cell>
          <cell r="E20">
            <v>1.0342135091027966E-3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5.6995227980416365E-3</v>
          </cell>
          <cell r="E21">
            <v>2.8939369459260192E-2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1.6130487819204051E-2</v>
          </cell>
          <cell r="E22">
            <v>1.6084136337410425E-2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2131.9261788801182</v>
          </cell>
          <cell r="E23">
            <v>8535.3222767473253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833.33314875242718</v>
          </cell>
          <cell r="E24">
            <v>1904.761887497086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833.33314875242718</v>
          </cell>
          <cell r="E25">
            <v>1904.761887497086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988.74886667401677</v>
          </cell>
          <cell r="E26">
            <v>5820.3641781176839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988.74886667401677</v>
          </cell>
          <cell r="E27">
            <v>5820.3641781176839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8.106360652504345E-4</v>
          </cell>
          <cell r="F4">
            <v>0.11915603839799803</v>
          </cell>
          <cell r="G4">
            <v>2.5168076970735238E-4</v>
          </cell>
          <cell r="H4">
            <v>3.2291876925020412E-4</v>
          </cell>
          <cell r="I4">
            <v>5.7717794182784044E-4</v>
          </cell>
        </row>
        <row r="5">
          <cell r="A5" t="str">
            <v>EXPELC_DE</v>
          </cell>
          <cell r="C5" t="str">
            <v>ELC_E-DE</v>
          </cell>
          <cell r="D5">
            <v>26.492980419572525</v>
          </cell>
          <cell r="E5">
            <v>4.501657840525928E-4</v>
          </cell>
          <cell r="F5">
            <v>4.950236131983592E-4</v>
          </cell>
          <cell r="G5">
            <v>3.0982718508617603E-4</v>
          </cell>
          <cell r="H5">
            <v>9.0515408782225167E-4</v>
          </cell>
          <cell r="I5">
            <v>3.3306982749046386E-4</v>
          </cell>
        </row>
        <row r="6">
          <cell r="A6" t="str">
            <v>IMPDSL</v>
          </cell>
          <cell r="C6" t="str">
            <v>DSL</v>
          </cell>
          <cell r="D6">
            <v>118.34278697390188</v>
          </cell>
          <cell r="E6">
            <v>110.35753720329615</v>
          </cell>
          <cell r="F6">
            <v>89.139980725408137</v>
          </cell>
          <cell r="G6">
            <v>61.702827578537459</v>
          </cell>
          <cell r="H6">
            <v>36.235668191061244</v>
          </cell>
        </row>
        <row r="7">
          <cell r="A7" t="str">
            <v>IMPH2</v>
          </cell>
          <cell r="C7" t="str">
            <v>H2</v>
          </cell>
          <cell r="H7">
            <v>8.4311640269991841</v>
          </cell>
          <cell r="I7">
            <v>8.4311903349647004</v>
          </cell>
        </row>
        <row r="8">
          <cell r="A8" t="str">
            <v>IMPELC_AT</v>
          </cell>
          <cell r="C8" t="str">
            <v>ELC_I-AT</v>
          </cell>
          <cell r="D8">
            <v>15.013806653049622</v>
          </cell>
          <cell r="E8">
            <v>9.8288856147563184</v>
          </cell>
          <cell r="F8">
            <v>6.9521363615025615</v>
          </cell>
          <cell r="G8">
            <v>3.0678074680679539</v>
          </cell>
          <cell r="H8">
            <v>5.05071594238039</v>
          </cell>
          <cell r="I8">
            <v>6.0279925373411505</v>
          </cell>
        </row>
        <row r="9">
          <cell r="A9" t="str">
            <v>IMPELC_AT</v>
          </cell>
          <cell r="C9" t="str">
            <v>ELCS</v>
          </cell>
          <cell r="D9">
            <v>15.013806653049622</v>
          </cell>
          <cell r="E9">
            <v>9.8288856147563184</v>
          </cell>
          <cell r="F9">
            <v>6.9521363615025615</v>
          </cell>
          <cell r="G9">
            <v>3.0678074680679539</v>
          </cell>
          <cell r="H9">
            <v>5.05071594238039</v>
          </cell>
          <cell r="I9">
            <v>6.0279925373411505</v>
          </cell>
        </row>
        <row r="10">
          <cell r="A10" t="str">
            <v>IMPELC_FR</v>
          </cell>
          <cell r="C10" t="str">
            <v>ELC_I-FR</v>
          </cell>
          <cell r="D10">
            <v>28.948622232857794</v>
          </cell>
          <cell r="E10">
            <v>21.530309011199265</v>
          </cell>
          <cell r="F10">
            <v>27.270596424212261</v>
          </cell>
          <cell r="G10">
            <v>13.446500612623707</v>
          </cell>
          <cell r="H10">
            <v>7.9469022430712766</v>
          </cell>
          <cell r="I10">
            <v>5.6801407470895944</v>
          </cell>
        </row>
        <row r="11">
          <cell r="A11" t="str">
            <v>IMPELC_FR</v>
          </cell>
          <cell r="C11" t="str">
            <v>ELCS</v>
          </cell>
          <cell r="D11">
            <v>28.948622232857794</v>
          </cell>
          <cell r="E11">
            <v>21.530309011199265</v>
          </cell>
          <cell r="F11">
            <v>27.270596424212261</v>
          </cell>
          <cell r="G11">
            <v>13.446500612623707</v>
          </cell>
          <cell r="H11">
            <v>7.9469022430712766</v>
          </cell>
          <cell r="I11">
            <v>5.6801407470895944</v>
          </cell>
        </row>
        <row r="12">
          <cell r="A12" t="str">
            <v>RNWHYDR1</v>
          </cell>
          <cell r="C12" t="str">
            <v>HYDR</v>
          </cell>
          <cell r="D12">
            <v>66.632402329149727</v>
          </cell>
          <cell r="E12">
            <v>55.76400567239024</v>
          </cell>
          <cell r="F12">
            <v>65.549953543156974</v>
          </cell>
          <cell r="G12">
            <v>64.465219520098799</v>
          </cell>
          <cell r="H12">
            <v>62.383932021666404</v>
          </cell>
          <cell r="I12">
            <v>66.134974590811481</v>
          </cell>
        </row>
        <row r="13">
          <cell r="A13" t="str">
            <v>EXPELC_IT</v>
          </cell>
          <cell r="C13" t="str">
            <v>ELC_E-IT</v>
          </cell>
          <cell r="D13">
            <v>71.6941088974297</v>
          </cell>
          <cell r="E13">
            <v>35.361077142162408</v>
          </cell>
          <cell r="F13">
            <v>54.841327170231708</v>
          </cell>
          <cell r="G13">
            <v>30.899436356193817</v>
          </cell>
          <cell r="H13">
            <v>14.605059417474907</v>
          </cell>
          <cell r="I13">
            <v>21.835982877263302</v>
          </cell>
        </row>
        <row r="14">
          <cell r="A14" t="str">
            <v>IMPLNG</v>
          </cell>
          <cell r="C14" t="str">
            <v>LBIO</v>
          </cell>
          <cell r="G14">
            <v>2.1342480722954846</v>
          </cell>
          <cell r="H14">
            <v>2.1341959462187501</v>
          </cell>
          <cell r="I14">
            <v>2.1351273653460434</v>
          </cell>
        </row>
        <row r="15">
          <cell r="A15" t="str">
            <v>IMPLNG</v>
          </cell>
          <cell r="C15" t="str">
            <v>LNGA</v>
          </cell>
          <cell r="G15">
            <v>1.4357858575972807E-3</v>
          </cell>
          <cell r="H15">
            <v>1.5001089992239575E-3</v>
          </cell>
          <cell r="I15">
            <v>5.7376325784706285E-4</v>
          </cell>
        </row>
        <row r="16">
          <cell r="A16" t="str">
            <v>IMPURN1</v>
          </cell>
          <cell r="C16" t="str">
            <v>URN</v>
          </cell>
          <cell r="D16">
            <v>250.94818149059634</v>
          </cell>
          <cell r="E16">
            <v>253.29936355898187</v>
          </cell>
          <cell r="F16">
            <v>196.42461928392521</v>
          </cell>
          <cell r="G16">
            <v>204.2440611581986</v>
          </cell>
          <cell r="H16">
            <v>98.945485295433315</v>
          </cell>
        </row>
        <row r="17">
          <cell r="A17" t="str">
            <v>EXPELC_AT</v>
          </cell>
          <cell r="C17" t="str">
            <v>ELC_E-AT</v>
          </cell>
          <cell r="D17">
            <v>6.2295556333803237</v>
          </cell>
          <cell r="E17">
            <v>7.5634629876521024E-4</v>
          </cell>
          <cell r="F17">
            <v>8.3359747352084411E-4</v>
          </cell>
          <cell r="G17">
            <v>1.4625266492548415E-4</v>
          </cell>
          <cell r="H17">
            <v>1.4668447500804877E-4</v>
          </cell>
          <cell r="I17">
            <v>1.1363704662950893E-4</v>
          </cell>
        </row>
        <row r="18">
          <cell r="A18" t="str">
            <v>EXPELC_FR</v>
          </cell>
          <cell r="C18" t="str">
            <v>ELC_E-FR</v>
          </cell>
          <cell r="D18">
            <v>12.753359708940716</v>
          </cell>
          <cell r="E18">
            <v>5.6995167980865128E-4</v>
          </cell>
          <cell r="F18">
            <v>5.4531078603452991E-4</v>
          </cell>
          <cell r="G18">
            <v>2.4157559139203536E-4</v>
          </cell>
          <cell r="H18">
            <v>6.0881668676921157E-4</v>
          </cell>
          <cell r="I18">
            <v>4.9936795082557595E-4</v>
          </cell>
        </row>
        <row r="19">
          <cell r="A19" t="str">
            <v>RNWWND1</v>
          </cell>
          <cell r="C19" t="str">
            <v>WND</v>
          </cell>
          <cell r="D19">
            <v>0.5195977670907822</v>
          </cell>
          <cell r="E19">
            <v>0.54087045663580524</v>
          </cell>
          <cell r="F19">
            <v>1.958871238801964</v>
          </cell>
          <cell r="G19">
            <v>2.519999014422289</v>
          </cell>
          <cell r="H19">
            <v>2.5199996049319568</v>
          </cell>
          <cell r="I19">
            <v>2.5200006375531592</v>
          </cell>
        </row>
        <row r="20">
          <cell r="A20" t="str">
            <v>RNWWND2</v>
          </cell>
          <cell r="C20" t="str">
            <v>WND</v>
          </cell>
          <cell r="D20">
            <v>1.5399289226086705E-3</v>
          </cell>
          <cell r="E20">
            <v>1.5468378332752636E-3</v>
          </cell>
          <cell r="F20">
            <v>1.598337836086276E-3</v>
          </cell>
          <cell r="G20">
            <v>2.9788969563278838</v>
          </cell>
          <cell r="H20">
            <v>5.3999868028772093</v>
          </cell>
          <cell r="I20">
            <v>5.3999999815760447</v>
          </cell>
        </row>
        <row r="21">
          <cell r="A21" t="str">
            <v>RNWMNR1</v>
          </cell>
          <cell r="C21" t="str">
            <v>MNR</v>
          </cell>
          <cell r="D21">
            <v>3.7755626035678946</v>
          </cell>
          <cell r="E21">
            <v>4.7600037081596911</v>
          </cell>
          <cell r="F21">
            <v>5.1133410961811876</v>
          </cell>
          <cell r="G21">
            <v>5.702231948749116</v>
          </cell>
          <cell r="H21">
            <v>7.1940764075620169</v>
          </cell>
          <cell r="I21">
            <v>8.9999991666896157</v>
          </cell>
        </row>
        <row r="22">
          <cell r="A22" t="str">
            <v>RNWWND3</v>
          </cell>
          <cell r="C22" t="str">
            <v>WND</v>
          </cell>
          <cell r="D22">
            <v>1.3832934557737617E-3</v>
          </cell>
          <cell r="E22">
            <v>1.3895218597368194E-3</v>
          </cell>
          <cell r="F22">
            <v>1.4331367248389729E-3</v>
          </cell>
          <cell r="G22">
            <v>5.2036701359953379E-3</v>
          </cell>
          <cell r="H22">
            <v>7.559522650362176</v>
          </cell>
          <cell r="I22">
            <v>7.5599997725920947</v>
          </cell>
        </row>
        <row r="23">
          <cell r="A23" t="str">
            <v>RNWMNR2</v>
          </cell>
          <cell r="C23" t="str">
            <v>MNR</v>
          </cell>
          <cell r="D23">
            <v>1.4456440625087445E-2</v>
          </cell>
          <cell r="E23">
            <v>4.7599822616580072</v>
          </cell>
          <cell r="F23">
            <v>5.1133310460817851</v>
          </cell>
          <cell r="G23">
            <v>5.702227189282338</v>
          </cell>
          <cell r="H23">
            <v>7.1940698347684826</v>
          </cell>
          <cell r="I23">
            <v>8.9999982474718969</v>
          </cell>
        </row>
        <row r="24">
          <cell r="A24" t="str">
            <v>RNWWND4</v>
          </cell>
          <cell r="C24" t="str">
            <v>WND</v>
          </cell>
          <cell r="D24">
            <v>8.0690599664844413E-4</v>
          </cell>
          <cell r="E24">
            <v>8.1040917019134474E-4</v>
          </cell>
          <cell r="F24">
            <v>8.2705615767532761E-4</v>
          </cell>
          <cell r="G24">
            <v>8.5589903158237194E-4</v>
          </cell>
          <cell r="H24">
            <v>1.3508107716652398E-3</v>
          </cell>
          <cell r="I24">
            <v>9.7363098215747854</v>
          </cell>
        </row>
        <row r="25">
          <cell r="A25" t="str">
            <v>RNWMNR3</v>
          </cell>
          <cell r="C25" t="str">
            <v>MNR</v>
          </cell>
          <cell r="D25">
            <v>8.0641853777104373E-3</v>
          </cell>
          <cell r="E25">
            <v>1.6329218306590392</v>
          </cell>
          <cell r="F25">
            <v>4.3661131889988685</v>
          </cell>
          <cell r="G25">
            <v>4.4342898021608033</v>
          </cell>
          <cell r="H25">
            <v>1.4567762375887578</v>
          </cell>
          <cell r="I25">
            <v>8.9999962761929257</v>
          </cell>
        </row>
        <row r="26">
          <cell r="A26" t="str">
            <v>IMPLFO1</v>
          </cell>
          <cell r="C26" t="str">
            <v>LFO</v>
          </cell>
          <cell r="D26">
            <v>101.74784278442269</v>
          </cell>
          <cell r="E26">
            <v>90.977869871668176</v>
          </cell>
          <cell r="F26">
            <v>79.767165383130063</v>
          </cell>
          <cell r="G26">
            <v>69.283260879381601</v>
          </cell>
          <cell r="H26">
            <v>35.409583788562628</v>
          </cell>
        </row>
        <row r="27">
          <cell r="A27" t="str">
            <v>RNWWND5</v>
          </cell>
          <cell r="C27" t="str">
            <v>WND</v>
          </cell>
          <cell r="D27">
            <v>6.7794737711640021E-4</v>
          </cell>
          <cell r="E27">
            <v>6.8073180099814299E-4</v>
          </cell>
          <cell r="F27">
            <v>6.9221081190072435E-4</v>
          </cell>
          <cell r="G27">
            <v>7.0583370883741943E-4</v>
          </cell>
          <cell r="H27">
            <v>9.745973649941637E-4</v>
          </cell>
          <cell r="I27">
            <v>1.9768943796135145E-3</v>
          </cell>
        </row>
        <row r="28">
          <cell r="A28" t="str">
            <v>IMPBNGA</v>
          </cell>
          <cell r="C28" t="str">
            <v>BIO</v>
          </cell>
          <cell r="E28">
            <v>0.51650095597883572</v>
          </cell>
          <cell r="F28">
            <v>1.1671418997299463</v>
          </cell>
          <cell r="G28">
            <v>2.2314134340310989</v>
          </cell>
          <cell r="H28">
            <v>6.0928575270090057</v>
          </cell>
          <cell r="I28">
            <v>11.779698061758715</v>
          </cell>
        </row>
        <row r="29">
          <cell r="A29" t="str">
            <v>RNWGEO1</v>
          </cell>
          <cell r="C29" t="str">
            <v>GEO</v>
          </cell>
          <cell r="G29">
            <v>2.3034158762335311E-3</v>
          </cell>
          <cell r="H29">
            <v>1.9622986013920151E-3</v>
          </cell>
          <cell r="I29">
            <v>16.002696809975731</v>
          </cell>
        </row>
        <row r="30">
          <cell r="A30" t="str">
            <v>RNWGEO2</v>
          </cell>
          <cell r="C30" t="str">
            <v>GEO</v>
          </cell>
          <cell r="G30">
            <v>1.7795350499310689E-3</v>
          </cell>
          <cell r="H30">
            <v>1.7149116013695253E-3</v>
          </cell>
          <cell r="I30">
            <v>6.9413791566909243E-3</v>
          </cell>
        </row>
        <row r="31">
          <cell r="A31" t="str">
            <v>RNWGEO3</v>
          </cell>
          <cell r="C31" t="str">
            <v>GEO</v>
          </cell>
          <cell r="G31">
            <v>1.2281702340628275E-3</v>
          </cell>
          <cell r="H31">
            <v>1.3594706628688124E-3</v>
          </cell>
          <cell r="I31">
            <v>2.611890263716634E-3</v>
          </cell>
        </row>
        <row r="32">
          <cell r="A32" t="str">
            <v>RNWGEO4</v>
          </cell>
          <cell r="C32" t="str">
            <v>GEO</v>
          </cell>
          <cell r="G32">
            <v>1.0677164004162061E-3</v>
          </cell>
          <cell r="H32">
            <v>1.2350859852616946E-3</v>
          </cell>
          <cell r="I32">
            <v>2.0380356678783083E-3</v>
          </cell>
        </row>
        <row r="33">
          <cell r="A33" t="str">
            <v>RNWGEO5</v>
          </cell>
          <cell r="C33" t="str">
            <v>GEO</v>
          </cell>
          <cell r="G33">
            <v>9.5543400129472064E-4</v>
          </cell>
          <cell r="H33">
            <v>1.0929305071623325E-3</v>
          </cell>
          <cell r="I33">
            <v>1.6736708822302621E-3</v>
          </cell>
        </row>
        <row r="34">
          <cell r="A34" t="str">
            <v>IMPGSL</v>
          </cell>
          <cell r="C34" t="str">
            <v>GSL</v>
          </cell>
          <cell r="D34">
            <v>79.780119135755371</v>
          </cell>
          <cell r="E34">
            <v>78.815090121085944</v>
          </cell>
          <cell r="F34">
            <v>73.63668214949287</v>
          </cell>
          <cell r="G34">
            <v>41.386183652367301</v>
          </cell>
          <cell r="H34">
            <v>5.4610127274343991</v>
          </cell>
        </row>
        <row r="35">
          <cell r="A35" t="str">
            <v>RNWWOD1</v>
          </cell>
          <cell r="C35" t="str">
            <v>WOD</v>
          </cell>
          <cell r="D35">
            <v>10.182338839555834</v>
          </cell>
          <cell r="E35">
            <v>11.152949898778974</v>
          </cell>
          <cell r="F35">
            <v>12.608866525110754</v>
          </cell>
          <cell r="G35">
            <v>15.035394996175109</v>
          </cell>
          <cell r="H35">
            <v>17.461923358778975</v>
          </cell>
          <cell r="I35">
            <v>17.461927791709879</v>
          </cell>
        </row>
        <row r="36">
          <cell r="A36" t="str">
            <v>RNWWOD2</v>
          </cell>
          <cell r="C36" t="str">
            <v>WOD</v>
          </cell>
          <cell r="D36">
            <v>7.4592156529315892</v>
          </cell>
          <cell r="E36">
            <v>8.0030394492881261</v>
          </cell>
          <cell r="F36">
            <v>8.8187752694360455</v>
          </cell>
          <cell r="G36">
            <v>10.178335745017213</v>
          </cell>
          <cell r="H36">
            <v>10.230789036928645</v>
          </cell>
          <cell r="I36">
            <v>7.6165795513512302</v>
          </cell>
        </row>
        <row r="37">
          <cell r="A37" t="str">
            <v>RNWWOD3</v>
          </cell>
          <cell r="C37" t="str">
            <v>WOD</v>
          </cell>
          <cell r="D37">
            <v>2.6225274097775091</v>
          </cell>
          <cell r="E37">
            <v>3.265003013325857</v>
          </cell>
          <cell r="F37">
            <v>4.2287174923326312</v>
          </cell>
          <cell r="G37">
            <v>5.8349091208342712</v>
          </cell>
          <cell r="H37">
            <v>6.3806237277434814</v>
          </cell>
          <cell r="I37">
            <v>4.2596770200666718</v>
          </cell>
        </row>
        <row r="38">
          <cell r="A38" t="str">
            <v>RNWWOD4</v>
          </cell>
          <cell r="C38" t="str">
            <v>WOD</v>
          </cell>
          <cell r="D38">
            <v>16.967543781146546</v>
          </cell>
          <cell r="E38">
            <v>16.921783581113981</v>
          </cell>
          <cell r="F38">
            <v>16.853157319522044</v>
          </cell>
          <cell r="G38">
            <v>16.738776620710251</v>
          </cell>
          <cell r="H38">
            <v>13.730169332506804</v>
          </cell>
          <cell r="I38">
            <v>21.182982912786503</v>
          </cell>
        </row>
        <row r="39">
          <cell r="A39" t="str">
            <v>RNWWOD5</v>
          </cell>
          <cell r="C39" t="str">
            <v>WOD</v>
          </cell>
          <cell r="D39">
            <v>7.5383698998244508</v>
          </cell>
          <cell r="E39">
            <v>6.6762910562501014</v>
          </cell>
          <cell r="F39">
            <v>3.5095728937006911</v>
          </cell>
          <cell r="G39">
            <v>3.0193718086805321E-3</v>
          </cell>
          <cell r="H39">
            <v>1.8001074585898712E-3</v>
          </cell>
          <cell r="I39">
            <v>13.234512366286378</v>
          </cell>
        </row>
        <row r="40">
          <cell r="A40" t="str">
            <v>RNNWWST1</v>
          </cell>
          <cell r="C40" t="str">
            <v>WSTNREN</v>
          </cell>
          <cell r="D40">
            <v>35.611763845668129</v>
          </cell>
          <cell r="E40">
            <v>35.882384866879029</v>
          </cell>
          <cell r="F40">
            <v>35.489474602601419</v>
          </cell>
          <cell r="G40">
            <v>35.039966406489</v>
          </cell>
          <cell r="H40">
            <v>35.159459435888351</v>
          </cell>
          <cell r="I40">
            <v>35.603179434501442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16.523393064816808</v>
          </cell>
          <cell r="F41">
            <v>32.503064929212684</v>
          </cell>
          <cell r="G41">
            <v>40.640846028050703</v>
          </cell>
          <cell r="H41">
            <v>84.455739020598671</v>
          </cell>
          <cell r="I41">
            <v>130.19169508303759</v>
          </cell>
        </row>
        <row r="42">
          <cell r="A42" t="str">
            <v>IMPHFO1</v>
          </cell>
          <cell r="C42" t="str">
            <v>HFO</v>
          </cell>
          <cell r="D42">
            <v>2.7763703349236932</v>
          </cell>
          <cell r="E42">
            <v>5.1493546908070863E-4</v>
          </cell>
          <cell r="F42">
            <v>1.4232194543687309E-3</v>
          </cell>
          <cell r="G42">
            <v>7.2689152239104277E-4</v>
          </cell>
          <cell r="H42">
            <v>1.2848457182323705E-3</v>
          </cell>
        </row>
        <row r="43">
          <cell r="A43" t="str">
            <v>RNWHYDD1</v>
          </cell>
          <cell r="C43" t="str">
            <v>HYDD</v>
          </cell>
          <cell r="D43">
            <v>66.745681159990582</v>
          </cell>
          <cell r="E43">
            <v>49.798802036367093</v>
          </cell>
          <cell r="F43">
            <v>68.535394888479061</v>
          </cell>
          <cell r="G43">
            <v>70.234058637220755</v>
          </cell>
          <cell r="H43">
            <v>72.929267085143394</v>
          </cell>
          <cell r="I43">
            <v>69.178227345731187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2.5587401070014746</v>
          </cell>
          <cell r="H44">
            <v>1.610372887543656</v>
          </cell>
        </row>
        <row r="45">
          <cell r="A45" t="str">
            <v>IMPBDS</v>
          </cell>
          <cell r="C45" t="str">
            <v>BDS</v>
          </cell>
          <cell r="D45">
            <v>2.6176553070770909</v>
          </cell>
          <cell r="E45">
            <v>2.8155438598835589</v>
          </cell>
          <cell r="F45">
            <v>2.4664259993702475</v>
          </cell>
          <cell r="G45">
            <v>3.2676659458677269</v>
          </cell>
          <cell r="H45">
            <v>3.2692787020166265</v>
          </cell>
          <cell r="I45">
            <v>17.413566385034578</v>
          </cell>
        </row>
        <row r="46">
          <cell r="A46" t="str">
            <v>IMPCOA1</v>
          </cell>
          <cell r="C46" t="str">
            <v>COA</v>
          </cell>
          <cell r="D46">
            <v>3.6600032956786062</v>
          </cell>
          <cell r="E46">
            <v>3.5647190275226115</v>
          </cell>
          <cell r="F46">
            <v>1.1305960224712155E-2</v>
          </cell>
          <cell r="G46">
            <v>1.6785062103387128E-3</v>
          </cell>
          <cell r="H46">
            <v>9.8184684359811972E-4</v>
          </cell>
          <cell r="I46">
            <v>2.7054850480284884E-4</v>
          </cell>
        </row>
        <row r="47">
          <cell r="A47" t="str">
            <v>IMPETH</v>
          </cell>
          <cell r="C47" t="str">
            <v>ETH</v>
          </cell>
          <cell r="D47">
            <v>4.4341506593325999</v>
          </cell>
          <cell r="E47">
            <v>4.5641505648038496</v>
          </cell>
          <cell r="F47">
            <v>4.2626297797580213</v>
          </cell>
          <cell r="G47">
            <v>2.3971235938646971</v>
          </cell>
          <cell r="H47">
            <v>4.869718291166433</v>
          </cell>
          <cell r="I47">
            <v>4.4572814510687646</v>
          </cell>
        </row>
        <row r="48">
          <cell r="A48" t="str">
            <v>IMPELC_DE</v>
          </cell>
          <cell r="C48" t="str">
            <v>ELC_I-DE</v>
          </cell>
          <cell r="D48">
            <v>46.398476721007853</v>
          </cell>
          <cell r="E48">
            <v>18.914641636217482</v>
          </cell>
          <cell r="F48">
            <v>16.22708945970551</v>
          </cell>
          <cell r="G48">
            <v>9.3974431149707502</v>
          </cell>
          <cell r="H48">
            <v>10.680019083577507</v>
          </cell>
          <cell r="I48">
            <v>6.9782996291120876</v>
          </cell>
        </row>
        <row r="49">
          <cell r="A49" t="str">
            <v>IMPELC_DE</v>
          </cell>
          <cell r="C49" t="str">
            <v>ELCS</v>
          </cell>
          <cell r="D49">
            <v>46.398476721007853</v>
          </cell>
          <cell r="E49">
            <v>18.914641636217482</v>
          </cell>
          <cell r="F49">
            <v>16.22708945970551</v>
          </cell>
          <cell r="G49">
            <v>9.3974431149707502</v>
          </cell>
          <cell r="H49">
            <v>10.680019083577507</v>
          </cell>
          <cell r="I49">
            <v>6.9782996291120876</v>
          </cell>
        </row>
        <row r="50">
          <cell r="A50" t="str">
            <v>RNWWST1</v>
          </cell>
          <cell r="C50" t="str">
            <v>WSTREN</v>
          </cell>
          <cell r="D50">
            <v>33.781115049699309</v>
          </cell>
          <cell r="E50">
            <v>33.781102362618242</v>
          </cell>
          <cell r="F50">
            <v>33.7811018722252</v>
          </cell>
          <cell r="G50">
            <v>33.781107907915448</v>
          </cell>
          <cell r="H50">
            <v>33.781134711229626</v>
          </cell>
          <cell r="I50">
            <v>33.782183811480451</v>
          </cell>
        </row>
        <row r="51">
          <cell r="A51" t="str">
            <v>IMPNGA1</v>
          </cell>
          <cell r="C51" t="str">
            <v>NGA</v>
          </cell>
          <cell r="D51">
            <v>117.09530405391322</v>
          </cell>
          <cell r="E51">
            <v>106.72000082696499</v>
          </cell>
          <cell r="F51">
            <v>116.19207939124682</v>
          </cell>
          <cell r="G51">
            <v>106.67980054758617</v>
          </cell>
          <cell r="H51">
            <v>82.696608320996901</v>
          </cell>
          <cell r="I51">
            <v>41.836042532170225</v>
          </cell>
        </row>
        <row r="52">
          <cell r="A52" t="str">
            <v>IMPELC_IT</v>
          </cell>
          <cell r="C52" t="str">
            <v>ELC_I-IT</v>
          </cell>
          <cell r="D52">
            <v>6.7990990549070753</v>
          </cell>
          <cell r="E52">
            <v>4.8158779226488429E-4</v>
          </cell>
          <cell r="F52">
            <v>4.1341211511164829E-4</v>
          </cell>
          <cell r="G52">
            <v>1.6157997929386412E-4</v>
          </cell>
          <cell r="H52">
            <v>1.7959011600415242E-4</v>
          </cell>
          <cell r="I52">
            <v>1.2251697735877164E-4</v>
          </cell>
        </row>
        <row r="53">
          <cell r="A53" t="str">
            <v>IMPELC_IT</v>
          </cell>
          <cell r="C53" t="str">
            <v>ELCS</v>
          </cell>
          <cell r="D53">
            <v>6.7990990549070753</v>
          </cell>
          <cell r="E53">
            <v>4.8158779226488429E-4</v>
          </cell>
          <cell r="F53">
            <v>4.1341211511164829E-4</v>
          </cell>
          <cell r="G53">
            <v>1.6157997929386412E-4</v>
          </cell>
          <cell r="H53">
            <v>1.7959011600415242E-4</v>
          </cell>
          <cell r="I53">
            <v>1.2251697735877164E-4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3.2682067445313407</v>
          </cell>
          <cell r="E4">
            <v>3.8319863354470858</v>
          </cell>
          <cell r="F4">
            <v>3.7317269118248788</v>
          </cell>
          <cell r="G4">
            <v>3.8857103526572652</v>
          </cell>
          <cell r="H4">
            <v>4.1662146829496889</v>
          </cell>
          <cell r="I4">
            <v>4.489227045353303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3.2682067445313407</v>
          </cell>
          <cell r="E5">
            <v>3.8319863354470858</v>
          </cell>
          <cell r="F5">
            <v>3.7317269118248788</v>
          </cell>
          <cell r="G5">
            <v>3.8857103526572652</v>
          </cell>
          <cell r="H5">
            <v>4.1662146829496889</v>
          </cell>
          <cell r="I5">
            <v>4.489227045353303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2.7500207980646741E-7</v>
          </cell>
          <cell r="F6">
            <v>2.0320566085717134E-3</v>
          </cell>
          <cell r="G6">
            <v>2.2448878046116717E-3</v>
          </cell>
          <cell r="H6">
            <v>2.1988761405478926E-3</v>
          </cell>
          <cell r="I6">
            <v>2.3320260840109762E-3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2.0310625588527294E-3</v>
          </cell>
          <cell r="G7">
            <v>2.2439196188385113E-3</v>
          </cell>
          <cell r="H7">
            <v>2.1985222259407714E-3</v>
          </cell>
          <cell r="I7">
            <v>2.3310688030503388E-3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1.5794416205209899E-5</v>
          </cell>
          <cell r="E8">
            <v>3.2761949379556501E-4</v>
          </cell>
          <cell r="F8">
            <v>2.0747531769171299E-5</v>
          </cell>
          <cell r="G8">
            <v>1.3689308955048601E-7</v>
          </cell>
          <cell r="H8">
            <v>1.8918765275760101E-4</v>
          </cell>
          <cell r="I8">
            <v>1.54484473842502E-4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1.5794416205209899E-5</v>
          </cell>
          <cell r="E9">
            <v>3.4341391000077502E-4</v>
          </cell>
          <cell r="F9">
            <v>3.6416144176994598E-4</v>
          </cell>
          <cell r="G9">
            <v>3.64298334859497E-4</v>
          </cell>
          <cell r="H9">
            <v>3.6415886473579703E-4</v>
          </cell>
          <cell r="I9">
            <v>3.6420219538585598E-4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9.2531749843370106E-2</v>
          </cell>
          <cell r="G10">
            <v>9.1567121880445607E-2</v>
          </cell>
          <cell r="H10">
            <v>0.12491461681594</v>
          </cell>
          <cell r="I10">
            <v>4.1283067735692902E-2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3.2812677249422031E-3</v>
          </cell>
          <cell r="G11">
            <v>3.3769435019738773E-3</v>
          </cell>
          <cell r="H11">
            <v>4.9168519384997587E-3</v>
          </cell>
          <cell r="I11">
            <v>1.7128081294595988E-3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1.6406338624711015E-3</v>
          </cell>
          <cell r="G12">
            <v>1.6235305297951344E-3</v>
          </cell>
          <cell r="H12">
            <v>2.2147981704953878E-3</v>
          </cell>
          <cell r="I12">
            <v>7.3196928609384562E-4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3.2812677249422031E-3</v>
          </cell>
          <cell r="G13">
            <v>3.3769435019738773E-3</v>
          </cell>
          <cell r="H13">
            <v>4.9168519384997587E-3</v>
          </cell>
          <cell r="I13">
            <v>1.7128081294595988E-3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1.6691871599130699E-6</v>
          </cell>
          <cell r="F14">
            <v>2.59824124666821E-4</v>
          </cell>
          <cell r="G14">
            <v>9.5289412048354196E-7</v>
          </cell>
          <cell r="H14">
            <v>6.0278809836763902E-6</v>
          </cell>
          <cell r="I14">
            <v>9.3706498471445305E-7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1.6691871599130699E-6</v>
          </cell>
          <cell r="F15">
            <v>2.6144133940058783E-4</v>
          </cell>
          <cell r="G15">
            <v>2.6220085531486752E-4</v>
          </cell>
          <cell r="H15">
            <v>3.7954058992604832E-4</v>
          </cell>
          <cell r="I15">
            <v>1.4354724743619369E-4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0.46151895362184647</v>
          </cell>
          <cell r="E16">
            <v>0.5445756830299896</v>
          </cell>
          <cell r="F16">
            <v>0.54458665091398317</v>
          </cell>
          <cell r="G16">
            <v>0.54459944472267696</v>
          </cell>
          <cell r="H16">
            <v>0.54466954459876549</v>
          </cell>
          <cell r="I16">
            <v>0.54473262548365542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0.46151895362184647</v>
          </cell>
          <cell r="E17">
            <v>0.5445756830299896</v>
          </cell>
          <cell r="F17">
            <v>0.54458665091398317</v>
          </cell>
          <cell r="G17">
            <v>0.54459944472267696</v>
          </cell>
          <cell r="H17">
            <v>0.54466954459876549</v>
          </cell>
          <cell r="I17">
            <v>0.54473262548365542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0.62578841169063948</v>
          </cell>
          <cell r="E18">
            <v>0.73757428852820217</v>
          </cell>
          <cell r="F18">
            <v>0.73634251391186423</v>
          </cell>
          <cell r="G18">
            <v>0.73429138614293343</v>
          </cell>
          <cell r="H18">
            <v>0.73028318828884808</v>
          </cell>
          <cell r="I18">
            <v>0.72631016731153986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7.5149185737778401E-3</v>
          </cell>
          <cell r="F19">
            <v>3.4795945058635801E-5</v>
          </cell>
          <cell r="G19">
            <v>3.2088083625588901E-3</v>
          </cell>
          <cell r="H19">
            <v>1.3154614152978E-2</v>
          </cell>
          <cell r="I19">
            <v>2.5809584293770501E-2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3.737448676565986E-2</v>
          </cell>
          <cell r="F20">
            <v>3.7404965010307961E-2</v>
          </cell>
          <cell r="G20">
            <v>4.0606980323199267E-2</v>
          </cell>
          <cell r="H20">
            <v>4.1535053166071506E-2</v>
          </cell>
          <cell r="I20">
            <v>4.643095641985142E-2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2.84131026877752E-4</v>
          </cell>
          <cell r="H21">
            <v>4.5151435610088866E-4</v>
          </cell>
          <cell r="I21">
            <v>1.3891430374913049E-4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2.8465789607059046E-4</v>
          </cell>
          <cell r="H22">
            <v>4.5482965252353268E-4</v>
          </cell>
          <cell r="I22">
            <v>1.3938772702773317E-4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5.6878892294834273E-4</v>
          </cell>
          <cell r="H23">
            <v>9.0634400862442236E-4</v>
          </cell>
          <cell r="I23">
            <v>2.7830203077686393E-4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0.52047056904235423</v>
          </cell>
          <cell r="E24">
            <v>0.59724131681050752</v>
          </cell>
          <cell r="F24">
            <v>0.29546387801032342</v>
          </cell>
          <cell r="G24">
            <v>0.27707474502655338</v>
          </cell>
          <cell r="H24">
            <v>0.23240092302363852</v>
          </cell>
          <cell r="I24">
            <v>9.2861314893033564E-2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1.0409411380847085</v>
          </cell>
          <cell r="E25">
            <v>1.1944826336210153</v>
          </cell>
          <cell r="F25">
            <v>0.59092775602064695</v>
          </cell>
          <cell r="G25">
            <v>0.55414949005310676</v>
          </cell>
          <cell r="H25">
            <v>0.4648018460472772</v>
          </cell>
          <cell r="I25">
            <v>0.18572262978606713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5.1171860050069698E-3</v>
          </cell>
          <cell r="F26">
            <v>4.8925994592281295E-7</v>
          </cell>
          <cell r="G26">
            <v>5.8062318790325099E-7</v>
          </cell>
          <cell r="H26">
            <v>6.7227877127467896E-3</v>
          </cell>
          <cell r="I26">
            <v>1.4211875057691901E-7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4.0439130929549851E-2</v>
          </cell>
          <cell r="F27">
            <v>2.8649196998256105E-2</v>
          </cell>
          <cell r="G27">
            <v>2.86317877799461E-2</v>
          </cell>
          <cell r="H27">
            <v>1.5893474905632497E-2</v>
          </cell>
          <cell r="I27">
            <v>8.5405414964783797E-3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4.3871546696435617</v>
          </cell>
          <cell r="E28">
            <v>4.3870060408388198</v>
          </cell>
          <cell r="F28">
            <v>4.2475421793251371</v>
          </cell>
          <cell r="G28">
            <v>3.7844316814268995</v>
          </cell>
          <cell r="H28">
            <v>3.4388028110502415</v>
          </cell>
          <cell r="I28">
            <v>1.3284943436825765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6.0932703745049457</v>
          </cell>
          <cell r="E29">
            <v>6.0930639456094706</v>
          </cell>
          <cell r="F29">
            <v>5.8993641379515793</v>
          </cell>
          <cell r="G29">
            <v>5.2561551130929214</v>
          </cell>
          <cell r="H29">
            <v>4.7761150153475604</v>
          </cell>
          <cell r="I29">
            <v>1.8451310328924684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1.42329705606668E-6</v>
          </cell>
          <cell r="F30">
            <v>3.2747178214091098E-7</v>
          </cell>
          <cell r="G30">
            <v>5.3347222683634996E-7</v>
          </cell>
          <cell r="H30">
            <v>0.114751740484314</v>
          </cell>
          <cell r="I30">
            <v>1.30713616925226E-7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0.35442942360148383</v>
          </cell>
          <cell r="F31">
            <v>0.35441784786129321</v>
          </cell>
          <cell r="G31">
            <v>0.35441296545699896</v>
          </cell>
          <cell r="H31">
            <v>0.27831231659834038</v>
          </cell>
          <cell r="I31">
            <v>0.14009167204695361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1.649229704246959E-2</v>
          </cell>
          <cell r="I32">
            <v>1.6941645270470349E-2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1.6658885901484441E-2</v>
          </cell>
          <cell r="I33">
            <v>1.711277300047508E-2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7.3767200477471098E-7</v>
          </cell>
          <cell r="H34">
            <v>2.04262417337241E-3</v>
          </cell>
          <cell r="I34">
            <v>2.0859004553812302E-5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7.3767200477471098E-7</v>
          </cell>
          <cell r="H35">
            <v>2.0456078687357201E-3</v>
          </cell>
          <cell r="I35">
            <v>2.06646687328953E-3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6.1735454064014279</v>
          </cell>
          <cell r="E36">
            <v>6.7449649650980472</v>
          </cell>
          <cell r="F36">
            <v>6.174010994447916</v>
          </cell>
          <cell r="G36">
            <v>4.7904106883066548</v>
          </cell>
          <cell r="H36">
            <v>2.2899904465497576</v>
          </cell>
          <cell r="I36">
            <v>0.37171517839681906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8.5743686200019802</v>
          </cell>
          <cell r="E37">
            <v>9.368006895969506</v>
          </cell>
          <cell r="F37">
            <v>8.5750152700665492</v>
          </cell>
          <cell r="G37">
            <v>6.6533481782036832</v>
          </cell>
          <cell r="H37">
            <v>3.1805422868746622</v>
          </cell>
          <cell r="I37">
            <v>0.51627108110669306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1.5757680082949699E-4</v>
          </cell>
          <cell r="E38">
            <v>4.2829951035710398E-2</v>
          </cell>
          <cell r="F38">
            <v>2.6004590561794198E-6</v>
          </cell>
          <cell r="G38">
            <v>1.5754764045630799E-6</v>
          </cell>
          <cell r="H38">
            <v>3.9333041201422898E-2</v>
          </cell>
          <cell r="I38">
            <v>1.61732291062984E-6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0.4785778546179415</v>
          </cell>
          <cell r="E39">
            <v>0.52140765164901448</v>
          </cell>
          <cell r="F39">
            <v>0.52107180366102801</v>
          </cell>
          <cell r="G39">
            <v>0.52105844572272564</v>
          </cell>
          <cell r="H39">
            <v>0.17944623187029718</v>
          </cell>
          <cell r="I39">
            <v>3.3578865840823695E-2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5.1850543974971472</v>
          </cell>
          <cell r="E40">
            <v>5.5675583308678345</v>
          </cell>
          <cell r="F40">
            <v>5.6343071044417776</v>
          </cell>
          <cell r="G40">
            <v>8.6155614981210213</v>
          </cell>
          <cell r="H40">
            <v>9.5544920624825949</v>
          </cell>
          <cell r="I40">
            <v>13.865123127678219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5.1850543974971472</v>
          </cell>
          <cell r="E41">
            <v>5.5675583308678345</v>
          </cell>
          <cell r="F41">
            <v>5.6343071044417776</v>
          </cell>
          <cell r="G41">
            <v>8.6155614981210213</v>
          </cell>
          <cell r="H41">
            <v>9.5544920624825949</v>
          </cell>
          <cell r="I41">
            <v>13.865123127678219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5.6086398413610974</v>
          </cell>
          <cell r="E42">
            <v>6.0095203038585625</v>
          </cell>
          <cell r="F42">
            <v>6.0621329419457659</v>
          </cell>
          <cell r="G42">
            <v>9.2206503456371181</v>
          </cell>
          <cell r="H42">
            <v>10.118311924834201</v>
          </cell>
          <cell r="I42">
            <v>14.594866450187611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4.0546347364624598E-2</v>
          </cell>
          <cell r="F43">
            <v>6.9720465554345495E-2</v>
          </cell>
          <cell r="G43">
            <v>0.19418893861856101</v>
          </cell>
          <cell r="H43">
            <v>0.21905929899860799</v>
          </cell>
          <cell r="I43">
            <v>0.90917822362424705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0.32509455831611062</v>
          </cell>
          <cell r="F44">
            <v>0.34192786005474102</v>
          </cell>
          <cell r="G44">
            <v>0.5010348493112331</v>
          </cell>
          <cell r="H44">
            <v>0.57867379551051934</v>
          </cell>
          <cell r="I44">
            <v>1.1524733005064098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1.2037460768709144E-4</v>
          </cell>
          <cell r="G45">
            <v>1.4334566693616189E-4</v>
          </cell>
          <cell r="H45">
            <v>3.002281603790702E-4</v>
          </cell>
          <cell r="I45">
            <v>1.4161944798650325E-4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1.2038247745315201E-4</v>
          </cell>
          <cell r="G46">
            <v>1.4335607341394192E-4</v>
          </cell>
          <cell r="H46">
            <v>3.0025674913264176E-4</v>
          </cell>
          <cell r="I46">
            <v>1.4162765736201711E-4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1.6923227921986101E-5</v>
          </cell>
          <cell r="E47">
            <v>4.1368025017186102E-7</v>
          </cell>
          <cell r="F47">
            <v>4.1571159514364397E-5</v>
          </cell>
          <cell r="G47">
            <v>1.9246314914781401E-5</v>
          </cell>
          <cell r="H47">
            <v>3.06340718229316E-5</v>
          </cell>
          <cell r="I47">
            <v>1.8075135695410399E-5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1.6927567762046605E-5</v>
          </cell>
          <cell r="E48">
            <v>6.3820782015860361E-7</v>
          </cell>
          <cell r="F48">
            <v>4.2013108054124004E-5</v>
          </cell>
          <cell r="G48">
            <v>4.2399614650306914E-5</v>
          </cell>
          <cell r="H48">
            <v>8.5949963822592009E-5</v>
          </cell>
          <cell r="I48">
            <v>3.7950889365142906E-5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5.445349785934115E-2</v>
          </cell>
          <cell r="F49">
            <v>7.0519433450555183E-2</v>
          </cell>
          <cell r="G49">
            <v>0.1135246690803043</v>
          </cell>
          <cell r="H49">
            <v>0.25171725277430179</v>
          </cell>
          <cell r="I49">
            <v>0.45636190572740892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2.0320519327408695</v>
          </cell>
          <cell r="E50">
            <v>3.82699423968814</v>
          </cell>
          <cell r="F50">
            <v>4.1190070599418345</v>
          </cell>
          <cell r="G50">
            <v>4.1327770476201522</v>
          </cell>
          <cell r="H50">
            <v>3.6022445795634321</v>
          </cell>
          <cell r="I50">
            <v>3.2371770662789676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1.7878078216890234</v>
          </cell>
          <cell r="E51">
            <v>3.5391867544873863</v>
          </cell>
          <cell r="F51">
            <v>3.5699350724136956</v>
          </cell>
          <cell r="G51">
            <v>3.3274750484022948</v>
          </cell>
          <cell r="H51">
            <v>2.5505593299950351</v>
          </cell>
          <cell r="I51">
            <v>1.9983906922306078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4.5201436634062411</v>
          </cell>
          <cell r="E52">
            <v>1.8952701031454333</v>
          </cell>
          <cell r="F52">
            <v>1.8952704766049571</v>
          </cell>
          <cell r="G52">
            <v>1.8952710224554077</v>
          </cell>
          <cell r="H52">
            <v>1.8952728052382111</v>
          </cell>
          <cell r="I52">
            <v>1.8952780804373319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0.35008221389105387</v>
          </cell>
          <cell r="F53">
            <v>0.3825463154325412</v>
          </cell>
          <cell r="G53">
            <v>0.44347692869331812</v>
          </cell>
          <cell r="H53">
            <v>1.0677351015458185</v>
          </cell>
          <cell r="I53">
            <v>1.4349781529795016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9.2187318273091332</v>
          </cell>
          <cell r="E54">
            <v>10.684424906657414</v>
          </cell>
          <cell r="F54">
            <v>11.070183912106481</v>
          </cell>
          <cell r="G54">
            <v>10.892254222517792</v>
          </cell>
          <cell r="H54">
            <v>10.217989826375643</v>
          </cell>
          <cell r="I54">
            <v>9.7697268951392662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0.62767289448987895</v>
          </cell>
          <cell r="E55">
            <v>3.2245198074643898E-2</v>
          </cell>
          <cell r="F55">
            <v>2.9715889106522201E-3</v>
          </cell>
          <cell r="G55">
            <v>7.9101197316658496E-3</v>
          </cell>
          <cell r="H55">
            <v>4.9176968266525602E-2</v>
          </cell>
          <cell r="I55">
            <v>4.3091446725406699E-2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0.62767289448987895</v>
          </cell>
          <cell r="E56">
            <v>0.65991809256452305</v>
          </cell>
          <cell r="F56">
            <v>0.66288968147517502</v>
          </cell>
          <cell r="G56">
            <v>0.67079980120684102</v>
          </cell>
          <cell r="H56">
            <v>0.73049085629696298</v>
          </cell>
          <cell r="I56">
            <v>0.77358230302236897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1.3975665936624053E-2</v>
          </cell>
          <cell r="E57">
            <v>1.6799092242234278E-3</v>
          </cell>
          <cell r="F57">
            <v>8.2385781106381183E-3</v>
          </cell>
          <cell r="G57">
            <v>0.12497007798557262</v>
          </cell>
          <cell r="H57">
            <v>0.28483244442447997</v>
          </cell>
          <cell r="I57">
            <v>0.26717356028600275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1.4199690142989932E-2</v>
          </cell>
          <cell r="E58">
            <v>1.6805345203101589E-3</v>
          </cell>
          <cell r="F58">
            <v>8.2136835708075222E-3</v>
          </cell>
          <cell r="G58">
            <v>0.12113961095595624</v>
          </cell>
          <cell r="H58">
            <v>0.2511738387538478</v>
          </cell>
          <cell r="I58">
            <v>0.25229790530774432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2.8175356079613981E-2</v>
          </cell>
          <cell r="E59">
            <v>3.3604437445335883E-3</v>
          </cell>
          <cell r="F59">
            <v>1.6452261681445642E-2</v>
          </cell>
          <cell r="G59">
            <v>0.24610968894152896</v>
          </cell>
          <cell r="H59">
            <v>0.53600628317832744</v>
          </cell>
          <cell r="I59">
            <v>0.51947146559374724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73.238320087388331</v>
          </cell>
          <cell r="E60">
            <v>78.632931001773656</v>
          </cell>
          <cell r="F60">
            <v>79.049798182421497</v>
          </cell>
          <cell r="G60">
            <v>77.789981811505243</v>
          </cell>
          <cell r="H60">
            <v>73.873833936853501</v>
          </cell>
          <cell r="I60">
            <v>70.003428240796239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6.9641923890620649</v>
          </cell>
          <cell r="F61">
            <v>6.9632619704178635</v>
          </cell>
          <cell r="G61">
            <v>9.7726863387876008</v>
          </cell>
          <cell r="H61">
            <v>15.41546482987297</v>
          </cell>
          <cell r="I61">
            <v>23.054899357808942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6.1735454064014279</v>
          </cell>
          <cell r="E62">
            <v>6.7449649650980472</v>
          </cell>
          <cell r="F62">
            <v>6.174010994447916</v>
          </cell>
          <cell r="G62">
            <v>4.7904106883066548</v>
          </cell>
          <cell r="H62">
            <v>2.2899904465497576</v>
          </cell>
          <cell r="I62">
            <v>0.37171517839681906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6.6453549200678173E-4</v>
          </cell>
          <cell r="H63">
            <v>1.3764842911009611E-3</v>
          </cell>
          <cell r="I63">
            <v>1.3958369422577643E-3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5.5539011679529384</v>
          </cell>
          <cell r="E64">
            <v>6.0159365073610997</v>
          </cell>
          <cell r="F64">
            <v>6.0161738916973277</v>
          </cell>
          <cell r="G64">
            <v>8.0571620833269098</v>
          </cell>
          <cell r="H64">
            <v>8.0571820135460612</v>
          </cell>
          <cell r="I64">
            <v>8.1242583951616805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2.3940352671363145</v>
          </cell>
          <cell r="E65">
            <v>2.1829510021066555E-4</v>
          </cell>
          <cell r="F65">
            <v>2.2725926091173645</v>
          </cell>
          <cell r="G65">
            <v>1.9168336496566913</v>
          </cell>
          <cell r="H65">
            <v>1.1981102018985328</v>
          </cell>
          <cell r="I65">
            <v>0.6374659788241257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1.2230665440026556</v>
          </cell>
          <cell r="E66">
            <v>1.3407667074681107</v>
          </cell>
          <cell r="F66">
            <v>1.352882236961845</v>
          </cell>
          <cell r="G66">
            <v>1.4887442864968756</v>
          </cell>
          <cell r="H66">
            <v>3.4277063301509134</v>
          </cell>
          <cell r="I66">
            <v>7.7054175916768255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4.2612056869908574</v>
          </cell>
          <cell r="E67">
            <v>4.6176489997173711</v>
          </cell>
          <cell r="F67">
            <v>4.8248795571678933</v>
          </cell>
          <cell r="G67">
            <v>5.1998104757419297</v>
          </cell>
          <cell r="H67">
            <v>5.8608148815641679</v>
          </cell>
          <cell r="I67">
            <v>8.4232068701450444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1.87707086765624</v>
          </cell>
          <cell r="E68">
            <v>2.16008280949392</v>
          </cell>
          <cell r="F68">
            <v>2.1513475864787952</v>
          </cell>
          <cell r="G68">
            <v>2.2252826039000402</v>
          </cell>
          <cell r="H68">
            <v>2.2963608690844737</v>
          </cell>
          <cell r="I68">
            <v>2.1524165680504046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0.68564950228130273</v>
          </cell>
          <cell r="E69">
            <v>0.74268937703163773</v>
          </cell>
          <cell r="F69">
            <v>0.64676734280756687</v>
          </cell>
          <cell r="G69">
            <v>2.1970833235830955</v>
          </cell>
          <cell r="H69">
            <v>2.2947412487510075</v>
          </cell>
          <cell r="I69">
            <v>2.8553015674458275E-2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0.62699368231152919</v>
          </cell>
          <cell r="E70">
            <v>0.687331603953796</v>
          </cell>
          <cell r="F70">
            <v>0.68626064313274937</v>
          </cell>
          <cell r="G70">
            <v>0.70081188175234621</v>
          </cell>
          <cell r="H70">
            <v>3.7935810000821912</v>
          </cell>
          <cell r="I70">
            <v>4.0507323358091529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2.399684741223759E-3</v>
          </cell>
          <cell r="H71">
            <v>3.3657173880434358E-3</v>
          </cell>
          <cell r="I71">
            <v>5.8656155352581425E-4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24.189715055367827</v>
          </cell>
          <cell r="E72">
            <v>25.326920490569837</v>
          </cell>
          <cell r="F72">
            <v>24.561785355751702</v>
          </cell>
          <cell r="G72">
            <v>24.442289424483931</v>
          </cell>
          <cell r="H72">
            <v>23.158479810032492</v>
          </cell>
          <cell r="I72">
            <v>13.072572969488279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1.5294328659427032E-3</v>
          </cell>
          <cell r="G73">
            <v>1.4099822932472131E-3</v>
          </cell>
          <cell r="H73">
            <v>1.133158875944989E-2</v>
          </cell>
          <cell r="I73">
            <v>4.374766047202416E-3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1.4100655566503679</v>
          </cell>
          <cell r="E74">
            <v>1.5273704378800264</v>
          </cell>
          <cell r="F74">
            <v>1.5363600696366071</v>
          </cell>
          <cell r="G74">
            <v>1.2916528198416082</v>
          </cell>
          <cell r="H74">
            <v>0.84049913913688268</v>
          </cell>
          <cell r="I74">
            <v>1.6692905650460887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3.7657771538617018E-4</v>
          </cell>
          <cell r="H75">
            <v>8.2899198687656382E-4</v>
          </cell>
          <cell r="I75">
            <v>7.1026990775009007E-4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24.843070510258993</v>
          </cell>
          <cell r="E76">
            <v>22.504826059914596</v>
          </cell>
          <cell r="F76">
            <v>21.861965735029919</v>
          </cell>
          <cell r="G76">
            <v>15.702386211230609</v>
          </cell>
          <cell r="H76">
            <v>5.2240249056709001</v>
          </cell>
          <cell r="I76">
            <v>0.70586195441910338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1.0258017906682136E-3</v>
          </cell>
          <cell r="G77">
            <v>5.7074311521489889E-4</v>
          </cell>
          <cell r="H77">
            <v>1.0726374391590676E-3</v>
          </cell>
          <cell r="I77">
            <v>7.3517024935122863E-4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1.3236873070065706E-3</v>
          </cell>
          <cell r="G78">
            <v>7.1350122825424847E-4</v>
          </cell>
          <cell r="H78">
            <v>1.2620049444234999E-3</v>
          </cell>
          <cell r="I78">
            <v>8.1690814207310565E-4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2.1699459476659001E-3</v>
          </cell>
          <cell r="E79">
            <v>2.0265899821819002E-5</v>
          </cell>
          <cell r="F79">
            <v>9.0197014315236297E-5</v>
          </cell>
          <cell r="G79">
            <v>3.34363567597343E-5</v>
          </cell>
          <cell r="H79">
            <v>1.1599423707700201E-4</v>
          </cell>
          <cell r="I79">
            <v>4.4436975142612701E-5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2.1699459476659001E-3</v>
          </cell>
          <cell r="E80">
            <v>8.1029824748209654E-5</v>
          </cell>
          <cell r="F80">
            <v>1.6023417884225002E-4</v>
          </cell>
          <cell r="G80">
            <v>1.6083061494733984E-4</v>
          </cell>
          <cell r="H80">
            <v>1.7459991636643591E-4</v>
          </cell>
          <cell r="I80">
            <v>1.163027339515885E-4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2.7192790316754745E-2</v>
          </cell>
          <cell r="F81">
            <v>2.7956910407398474E-2</v>
          </cell>
          <cell r="G81">
            <v>2.7973563486506425E-2</v>
          </cell>
          <cell r="H81">
            <v>0.36974599311626188</v>
          </cell>
          <cell r="I81">
            <v>0.39291149887750265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2.7192790316754634E-2</v>
          </cell>
          <cell r="F82">
            <v>2.7956910407398436E-2</v>
          </cell>
          <cell r="G82">
            <v>2.7973563486506463E-2</v>
          </cell>
          <cell r="H82">
            <v>0.36974599311626227</v>
          </cell>
          <cell r="I82">
            <v>0.39291149887750265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1.05079905509063E-3</v>
          </cell>
          <cell r="F83">
            <v>2.64864339432142E-5</v>
          </cell>
          <cell r="G83">
            <v>8.1316302398637596E-6</v>
          </cell>
          <cell r="H83">
            <v>7.3624441408020403E-3</v>
          </cell>
          <cell r="I83">
            <v>2.3602755524436102E-3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1.05079905509063E-3</v>
          </cell>
          <cell r="F84">
            <v>1.0769036507812335E-3</v>
          </cell>
          <cell r="G84">
            <v>1.0841010470271294E-3</v>
          </cell>
          <cell r="H84">
            <v>1.4410243828447321E-2</v>
          </cell>
          <cell r="I84">
            <v>1.4881632564211498E-2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3.9224749248075084E-5</v>
          </cell>
          <cell r="F85">
            <v>2.858474567375461E-4</v>
          </cell>
          <cell r="G85">
            <v>1.1450613093666755E-4</v>
          </cell>
          <cell r="H85">
            <v>1.6167965603984468E-4</v>
          </cell>
          <cell r="I85">
            <v>7.353593292932935E-5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5.2227156734632355E-7</v>
          </cell>
          <cell r="F86">
            <v>8.6063653932113242E-6</v>
          </cell>
          <cell r="G86">
            <v>1.3886640416287936E-5</v>
          </cell>
          <cell r="H86">
            <v>8.1270975162080547E-5</v>
          </cell>
          <cell r="I86">
            <v>4.4875012784088471E-5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3.2433529766639914E-2</v>
          </cell>
          <cell r="E87">
            <v>7.7062265204053439E-3</v>
          </cell>
          <cell r="F87">
            <v>2.4306428339527984E-2</v>
          </cell>
          <cell r="G87">
            <v>2.2281327131083824E-2</v>
          </cell>
          <cell r="H87">
            <v>0.10708653922337812</v>
          </cell>
          <cell r="I87">
            <v>0.20963150619807594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3.2433529766639914E-2</v>
          </cell>
          <cell r="E88">
            <v>7.7474286480770172E-3</v>
          </cell>
          <cell r="F88">
            <v>2.4601167774593733E-2</v>
          </cell>
          <cell r="G88">
            <v>2.2410019666155894E-2</v>
          </cell>
          <cell r="H88">
            <v>0.10732959158578662</v>
          </cell>
          <cell r="I88">
            <v>0.20975003444524368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3.5600017571866993</v>
          </cell>
          <cell r="E89">
            <v>3.4647181706842538</v>
          </cell>
          <cell r="F89">
            <v>9.1797413132478269E-3</v>
          </cell>
          <cell r="G89">
            <v>6.0665891088261439E-4</v>
          </cell>
          <cell r="H89">
            <v>9.8184684359811972E-4</v>
          </cell>
          <cell r="I89">
            <v>2.7054850480284884E-4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330.01216289120703</v>
          </cell>
          <cell r="E90">
            <v>321.17937442242999</v>
          </cell>
          <cell r="F90">
            <v>0.85096201973807395</v>
          </cell>
          <cell r="G90">
            <v>5.62372810388184E-2</v>
          </cell>
          <cell r="H90">
            <v>9.1017202401545802E-2</v>
          </cell>
          <cell r="I90">
            <v>2.5079846395224099E-2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3.5600017571866993</v>
          </cell>
          <cell r="E91">
            <v>3.4647181706842538</v>
          </cell>
          <cell r="F91">
            <v>9.1797413132478269E-3</v>
          </cell>
          <cell r="G91">
            <v>6.0665891088261439E-4</v>
          </cell>
          <cell r="H91">
            <v>9.8184684359811972E-4</v>
          </cell>
          <cell r="I91">
            <v>2.7054850480284884E-4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0.38982386235292543</v>
          </cell>
          <cell r="E92">
            <v>0.78033108660461126</v>
          </cell>
          <cell r="F92">
            <v>0.78016389432215005</v>
          </cell>
          <cell r="G92">
            <v>0.78029794372704764</v>
          </cell>
          <cell r="H92">
            <v>3.3605368926026511</v>
          </cell>
          <cell r="I92">
            <v>4.247012852970105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0.38982386235292543</v>
          </cell>
          <cell r="E93">
            <v>0.78033108660461126</v>
          </cell>
          <cell r="F93">
            <v>0.78016389432215005</v>
          </cell>
          <cell r="G93">
            <v>0.78029794372704764</v>
          </cell>
          <cell r="H93">
            <v>3.3605368926026511</v>
          </cell>
          <cell r="I93">
            <v>4.247012852970105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2.7551445786811801E-2</v>
          </cell>
          <cell r="F94">
            <v>2.29437356321853E-7</v>
          </cell>
          <cell r="G94">
            <v>1.6528277923546299E-6</v>
          </cell>
          <cell r="H94">
            <v>0.10070619143043499</v>
          </cell>
          <cell r="I94">
            <v>8.7960326190207605E-2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5.5102891573623601E-2</v>
          </cell>
          <cell r="F95">
            <v>5.5103121010979902E-2</v>
          </cell>
          <cell r="G95">
            <v>5.5104773838772297E-2</v>
          </cell>
          <cell r="H95">
            <v>0.23731610683946699</v>
          </cell>
          <cell r="I95">
            <v>0.299918209981481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4.6280247382662774</v>
          </cell>
          <cell r="E96">
            <v>3.6633466515038715</v>
          </cell>
          <cell r="F96">
            <v>4.0612378922748604</v>
          </cell>
          <cell r="G96">
            <v>2.6376144651956364</v>
          </cell>
          <cell r="H96">
            <v>0.95362567207881355</v>
          </cell>
          <cell r="I96">
            <v>0.31660913563404924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4.8716049876487135</v>
          </cell>
          <cell r="E97">
            <v>3.8561543700040741</v>
          </cell>
          <cell r="F97">
            <v>4.2749872550261694</v>
          </cell>
          <cell r="G97">
            <v>2.7764362791532977</v>
          </cell>
          <cell r="H97">
            <v>1.0038164969250674</v>
          </cell>
          <cell r="I97">
            <v>0.33327277435163066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9.5070772993305003E-7</v>
          </cell>
          <cell r="E98">
            <v>1.9491332936442601E-6</v>
          </cell>
          <cell r="F98">
            <v>2.9705480733458499E-6</v>
          </cell>
          <cell r="G98">
            <v>1.48047018847847E-6</v>
          </cell>
          <cell r="H98">
            <v>2.50748625093524E-6</v>
          </cell>
          <cell r="I98">
            <v>8.2247042040765803E-7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0.32680209465606891</v>
          </cell>
          <cell r="E99">
            <v>0.32680292083577911</v>
          </cell>
          <cell r="F99">
            <v>0.3268040770955723</v>
          </cell>
          <cell r="G99">
            <v>0.32679947240194474</v>
          </cell>
          <cell r="H99">
            <v>7.7134429775049806E-2</v>
          </cell>
          <cell r="I99">
            <v>3.2627253967813401E-2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2.5531526105065953E-3</v>
          </cell>
          <cell r="F100">
            <v>1.0842768908907646E-2</v>
          </cell>
          <cell r="G100">
            <v>1.0588177286048574E-2</v>
          </cell>
          <cell r="H100">
            <v>0.35447804590989901</v>
          </cell>
          <cell r="I100">
            <v>0.28114798972125193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2.5531526105065953E-3</v>
          </cell>
          <cell r="F101">
            <v>1.0842768908907646E-2</v>
          </cell>
          <cell r="G101">
            <v>1.0588177286048574E-2</v>
          </cell>
          <cell r="H101">
            <v>0.35447804590989901</v>
          </cell>
          <cell r="I101">
            <v>0.28114798972125193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2.5789420308147412E-3</v>
          </cell>
          <cell r="F102">
            <v>1.0952291827179439E-2</v>
          </cell>
          <cell r="G102">
            <v>1.0695128571766238E-2</v>
          </cell>
          <cell r="H102">
            <v>0.3580586322322214</v>
          </cell>
          <cell r="I102">
            <v>0.28398786840530499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3.25943380613075E-4</v>
          </cell>
          <cell r="F103">
            <v>8.1409718962032298E-4</v>
          </cell>
          <cell r="G103">
            <v>6.4893020703016301E-4</v>
          </cell>
          <cell r="H103">
            <v>1.6183463052954001E-2</v>
          </cell>
          <cell r="I103">
            <v>1.39068389063181E-2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3.25943380613075E-4</v>
          </cell>
          <cell r="F104">
            <v>9.6744104385082996E-4</v>
          </cell>
          <cell r="G104">
            <v>9.9934005569339785E-4</v>
          </cell>
          <cell r="H104">
            <v>2.9441781438728498E-2</v>
          </cell>
          <cell r="I104">
            <v>2.2593017452337199E-2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0.60714139458521532</v>
          </cell>
          <cell r="E105">
            <v>1.2153893374295408</v>
          </cell>
          <cell r="F105">
            <v>1.2151789911476982</v>
          </cell>
          <cell r="G105">
            <v>1.2153515756193849</v>
          </cell>
          <cell r="H105">
            <v>5.2341204670213646</v>
          </cell>
          <cell r="I105">
            <v>6.6148164775455927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0.60714139458521532</v>
          </cell>
          <cell r="E106">
            <v>1.2153893374295408</v>
          </cell>
          <cell r="F106">
            <v>1.2151789911476982</v>
          </cell>
          <cell r="G106">
            <v>1.2153515756193849</v>
          </cell>
          <cell r="H106">
            <v>5.2341204670213646</v>
          </cell>
          <cell r="I106">
            <v>6.6148164775455927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4.2911975133838799E-2</v>
          </cell>
          <cell r="F107">
            <v>1.59438640489968E-7</v>
          </cell>
          <cell r="G107">
            <v>1.8132482799317599E-6</v>
          </cell>
          <cell r="H107">
            <v>0.15685231209480399</v>
          </cell>
          <cell r="I107">
            <v>0.136998931356168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8.5823961782539399E-2</v>
          </cell>
          <cell r="F108">
            <v>8.58241212211798E-2</v>
          </cell>
          <cell r="G108">
            <v>8.5825934469459797E-2</v>
          </cell>
          <cell r="H108">
            <v>0.36962440021298398</v>
          </cell>
          <cell r="I108">
            <v>0.46712738294412698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2.9885161512272062E-3</v>
          </cell>
          <cell r="E109">
            <v>2.7180570310797854E-4</v>
          </cell>
          <cell r="F109">
            <v>2.0007879660660513E-3</v>
          </cell>
          <cell r="G109">
            <v>1.7317377774166292E-3</v>
          </cell>
          <cell r="H109">
            <v>3.3623858949456048E-2</v>
          </cell>
          <cell r="I109">
            <v>4.4702417670962986E-4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1.6098307623656026E-4</v>
          </cell>
          <cell r="H110">
            <v>6.78108816181852E-4</v>
          </cell>
          <cell r="I110">
            <v>2.8393483605670748E-5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1.6863026149613176E-4</v>
          </cell>
          <cell r="H111">
            <v>1.5718728583931891E-4</v>
          </cell>
          <cell r="I111">
            <v>3.051341238926086E-5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1.1424259455922478E-4</v>
          </cell>
          <cell r="H112">
            <v>2.2111061038759564E-4</v>
          </cell>
          <cell r="I112">
            <v>2.0222542003162468E-5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8.7739974303857087E-6</v>
          </cell>
          <cell r="H113">
            <v>9.8464734059669225E-6</v>
          </cell>
          <cell r="I113">
            <v>7.4208854418505746E-5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1.0196863102948865E-3</v>
          </cell>
          <cell r="E114">
            <v>6.8955523458464081E-5</v>
          </cell>
          <cell r="F114">
            <v>4.9430992144617301E-4</v>
          </cell>
          <cell r="G114">
            <v>2.1791259362180577E-4</v>
          </cell>
          <cell r="H114">
            <v>2.8208367445135385E-2</v>
          </cell>
          <cell r="I114">
            <v>5.7707395683853475E-5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3.935246890903607E-5</v>
          </cell>
          <cell r="F115">
            <v>1.3778821013663131E-4</v>
          </cell>
          <cell r="G115">
            <v>6.3604236937414007E-4</v>
          </cell>
          <cell r="H115">
            <v>4.0089869435351337E-3</v>
          </cell>
          <cell r="I115">
            <v>6.2756450129800391E-6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1.9658872401650878E-3</v>
          </cell>
          <cell r="E116">
            <v>6.5361720929425722E-5</v>
          </cell>
          <cell r="F116">
            <v>1.0120511503012269E-3</v>
          </cell>
          <cell r="G116">
            <v>1.8307493728222433E-4</v>
          </cell>
          <cell r="H116">
            <v>1.2586497478357246E-4</v>
          </cell>
          <cell r="I116">
            <v>1.6819519554091813E-5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9.6926099622251014E-5</v>
          </cell>
          <cell r="F117">
            <v>3.5568830833914388E-4</v>
          </cell>
          <cell r="G117">
            <v>2.4207794741615632E-4</v>
          </cell>
          <cell r="H117">
            <v>2.1438640018720413E-4</v>
          </cell>
          <cell r="I117">
            <v>2.1288332404210486E-4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2.6999503847187148E-3</v>
          </cell>
          <cell r="H118">
            <v>3.7576448862435066E-3</v>
          </cell>
          <cell r="I118">
            <v>1.0963601862121978E-3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2.7272226108269828E-3</v>
          </cell>
          <cell r="H119">
            <v>3.7956008951954621E-3</v>
          </cell>
          <cell r="I119">
            <v>1.1074345315274729E-3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2.6999503847187148E-3</v>
          </cell>
          <cell r="H120">
            <v>3.7576448862435066E-3</v>
          </cell>
          <cell r="I120">
            <v>1.0963601862121978E-3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2.4600044014477102E-4</v>
          </cell>
          <cell r="H121">
            <v>2.5685524114556002E-4</v>
          </cell>
          <cell r="I121">
            <v>6.5448426319315002E-5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2.4600044014477102E-4</v>
          </cell>
          <cell r="H122">
            <v>3.8398696516550693E-4</v>
          </cell>
          <cell r="I122">
            <v>1.2636965123809796E-4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2.8882056870635445E-3</v>
          </cell>
          <cell r="H123">
            <v>4.4737097113773149E-3</v>
          </cell>
          <cell r="I123">
            <v>1.1358280151331436E-3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1.7775989764325339E-4</v>
          </cell>
          <cell r="H124">
            <v>2.6966276694670308E-4</v>
          </cell>
          <cell r="I124">
            <v>8.3321261014855587E-5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1.4920376912328554E-6</v>
          </cell>
          <cell r="H125">
            <v>7.2000474587524953E-6</v>
          </cell>
          <cell r="I125">
            <v>1.9929568000190225E-6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/>
          <cell r="F126"/>
          <cell r="G126">
            <v>3.0690353928025265E-3</v>
          </cell>
          <cell r="H126">
            <v>4.7506263717671231E-3</v>
          </cell>
          <cell r="I126">
            <v>1.2225303886672016E-3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1.7699297434721335</v>
          </cell>
          <cell r="E127">
            <v>3.5037948869425115</v>
          </cell>
          <cell r="F127">
            <v>3.534235721689559</v>
          </cell>
          <cell r="G127">
            <v>3.2942002979182741</v>
          </cell>
          <cell r="H127">
            <v>2.5250537366950843</v>
          </cell>
          <cell r="I127">
            <v>1.9784067853083005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1.7699297434721335</v>
          </cell>
          <cell r="E128">
            <v>3.5037948869425115</v>
          </cell>
          <cell r="F128">
            <v>3.534235721689559</v>
          </cell>
          <cell r="G128">
            <v>3.2942002979182741</v>
          </cell>
          <cell r="H128">
            <v>2.5250537366950843</v>
          </cell>
          <cell r="I128">
            <v>1.9784067853083005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1.7878078216890234</v>
          </cell>
          <cell r="E129">
            <v>3.5391867544873863</v>
          </cell>
          <cell r="F129">
            <v>3.5699350724136956</v>
          </cell>
          <cell r="G129">
            <v>3.3274750484022948</v>
          </cell>
          <cell r="H129">
            <v>2.5505593299950351</v>
          </cell>
          <cell r="I129">
            <v>1.9983906922306078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4.2176392744471901E-8</v>
          </cell>
          <cell r="F130">
            <v>3.8089352702954599E-8</v>
          </cell>
          <cell r="G130">
            <v>3.9184738332548999E-8</v>
          </cell>
          <cell r="H130">
            <v>5.7777041049151699E-8</v>
          </cell>
          <cell r="I130">
            <v>8.4852732566793506E-8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0.31204631011790479</v>
          </cell>
          <cell r="F131">
            <v>0.31204634820725746</v>
          </cell>
          <cell r="G131">
            <v>0.31204638739199581</v>
          </cell>
          <cell r="H131">
            <v>0.31204649452440358</v>
          </cell>
          <cell r="I131">
            <v>0.31204657937713615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0.48786666018770647</v>
          </cell>
          <cell r="E132">
            <v>0.97660665137659108</v>
          </cell>
          <cell r="F132">
            <v>0.97641523892817994</v>
          </cell>
          <cell r="G132">
            <v>0.97654471929920694</v>
          </cell>
          <cell r="H132">
            <v>0.97653723706148443</v>
          </cell>
          <cell r="I132">
            <v>3.0577576750416506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0.48786666018770647</v>
          </cell>
          <cell r="E133">
            <v>0.97660665137659108</v>
          </cell>
          <cell r="F133">
            <v>0.97641523892817994</v>
          </cell>
          <cell r="G133">
            <v>0.97654471929920694</v>
          </cell>
          <cell r="H133">
            <v>0.97653723706148443</v>
          </cell>
          <cell r="I133">
            <v>3.0577576750416506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3.4481326232624301E-2</v>
          </cell>
          <cell r="E134">
            <v>3.4481303939410499E-2</v>
          </cell>
          <cell r="F134">
            <v>3.8258297887057103E-8</v>
          </cell>
          <cell r="G134">
            <v>5.8101056381837003E-8</v>
          </cell>
          <cell r="H134">
            <v>6.2975259798093899E-7</v>
          </cell>
          <cell r="I134">
            <v>0.17870471407287999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3.4481326232624301E-2</v>
          </cell>
          <cell r="E135">
            <v>6.89626301720348E-2</v>
          </cell>
          <cell r="F135">
            <v>6.8962668430332705E-2</v>
          </cell>
          <cell r="G135">
            <v>6.8962726531389101E-2</v>
          </cell>
          <cell r="H135">
            <v>6.8963538239277505E-2</v>
          </cell>
          <cell r="I135">
            <v>0.21593185937440501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57.409427373356472</v>
          </cell>
          <cell r="E136">
            <v>55.014949315262676</v>
          </cell>
          <cell r="F136">
            <v>56.582382604888231</v>
          </cell>
          <cell r="G136">
            <v>58.478045930115577</v>
          </cell>
          <cell r="H136">
            <v>72.520772978221743</v>
          </cell>
          <cell r="I136">
            <v>76.185770936700308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14.432685236983003</v>
          </cell>
          <cell r="E137">
            <v>14.761882642752857</v>
          </cell>
          <cell r="F137">
            <v>15.725304315610325</v>
          </cell>
          <cell r="G137">
            <v>15.967510513690646</v>
          </cell>
          <cell r="H137">
            <v>19.288002619787054</v>
          </cell>
          <cell r="I137">
            <v>20.93206824488697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16.749748259235091</v>
          </cell>
          <cell r="E138">
            <v>13.021334407820367</v>
          </cell>
          <cell r="F138">
            <v>13.051890942531569</v>
          </cell>
          <cell r="G138">
            <v>14.021733312648593</v>
          </cell>
          <cell r="H138">
            <v>18.031757377905279</v>
          </cell>
          <cell r="I138">
            <v>19.058364106353494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10.147715910164251</v>
          </cell>
          <cell r="E139">
            <v>14.674907220751152</v>
          </cell>
          <cell r="F139">
            <v>15.113012621055697</v>
          </cell>
          <cell r="G139">
            <v>15.132845310732078</v>
          </cell>
          <cell r="H139">
            <v>18.155207057042066</v>
          </cell>
          <cell r="I139">
            <v>19.116392528976721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16.079278020973096</v>
          </cell>
          <cell r="E140">
            <v>12.556825492108764</v>
          </cell>
          <cell r="F140">
            <v>12.692175180741993</v>
          </cell>
          <cell r="G140">
            <v>13.355957259452078</v>
          </cell>
          <cell r="H140">
            <v>17.045806393775496</v>
          </cell>
          <cell r="I140">
            <v>17.078945654937332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5.5539011679529384</v>
          </cell>
          <cell r="E141">
            <v>6.0159365073610997</v>
          </cell>
          <cell r="F141">
            <v>6.0161738916973277</v>
          </cell>
          <cell r="G141">
            <v>8.0571620833269098</v>
          </cell>
          <cell r="H141">
            <v>8.0571820135460612</v>
          </cell>
          <cell r="I141">
            <v>8.1242583951616805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5.5539011679529384</v>
          </cell>
          <cell r="E142">
            <v>6.0159365073610997</v>
          </cell>
          <cell r="F142">
            <v>6.0161738916973277</v>
          </cell>
          <cell r="G142">
            <v>8.0571620833269098</v>
          </cell>
          <cell r="H142">
            <v>8.0571820135460612</v>
          </cell>
          <cell r="I142">
            <v>8.1242583951616805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5.6100011797504417</v>
          </cell>
          <cell r="E143">
            <v>6.0767035427889873</v>
          </cell>
          <cell r="F143">
            <v>6.0769433249467983</v>
          </cell>
          <cell r="G143">
            <v>8.1385475589160698</v>
          </cell>
          <cell r="H143">
            <v>8.1385676904505697</v>
          </cell>
          <cell r="I143">
            <v>8.2063216112744293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2.2278287319990199E-8</v>
          </cell>
          <cell r="E144">
            <v>5.2388704466775199E-8</v>
          </cell>
          <cell r="F144">
            <v>8.8941925956062998E-8</v>
          </cell>
          <cell r="G144">
            <v>1.31814359230658E-7</v>
          </cell>
          <cell r="H144">
            <v>0.22035816452656601</v>
          </cell>
          <cell r="I144">
            <v>0.42356944543070202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0.84970027520849234</v>
          </cell>
          <cell r="E145">
            <v>0.84970032759719683</v>
          </cell>
          <cell r="F145">
            <v>0.84970041653912276</v>
          </cell>
          <cell r="G145">
            <v>0.84970054835348197</v>
          </cell>
          <cell r="H145">
            <v>0.84969986601790803</v>
          </cell>
          <cell r="I145">
            <v>0.84969888154075701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3.6236322339752811E-2</v>
          </cell>
          <cell r="G146">
            <v>1.0103314351456727E-3</v>
          </cell>
          <cell r="H146">
            <v>0.39439033018503888</v>
          </cell>
          <cell r="I146">
            <v>0.8965838988302689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4.6823574672103505E-2</v>
          </cell>
          <cell r="G147">
            <v>1.3038299892480043E-3</v>
          </cell>
          <cell r="H147">
            <v>0.46405255107568444</v>
          </cell>
          <cell r="I147">
            <v>0.99627468009826858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1.4485799817865201E-3</v>
          </cell>
          <cell r="E148">
            <v>0.174412851298549</v>
          </cell>
          <cell r="F148">
            <v>3.8738087051046602E-5</v>
          </cell>
          <cell r="G148">
            <v>1.0345073113659201E-3</v>
          </cell>
          <cell r="H148">
            <v>8.9608692837625695E-2</v>
          </cell>
          <cell r="I148">
            <v>0.108342856791268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1.4485799817865201E-3</v>
          </cell>
          <cell r="E149">
            <v>0.17586054454867278</v>
          </cell>
          <cell r="F149">
            <v>0.17589771790339145</v>
          </cell>
          <cell r="G149">
            <v>0.17692982813033986</v>
          </cell>
          <cell r="H149">
            <v>0.20014652305853645</v>
          </cell>
          <cell r="I149">
            <v>0.21982772370203152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0.49030503584956758</v>
          </cell>
          <cell r="E150">
            <v>1.674923446037478</v>
          </cell>
          <cell r="F150">
            <v>3.5367615226808908</v>
          </cell>
          <cell r="G150">
            <v>4.738742896494144</v>
          </cell>
          <cell r="H150">
            <v>6.0792261376235777</v>
          </cell>
          <cell r="I150">
            <v>7.2180734311964674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2.3493186499223984</v>
          </cell>
          <cell r="E151">
            <v>1.61953300738724</v>
          </cell>
          <cell r="F151">
            <v>3.2956379254682595</v>
          </cell>
          <cell r="G151">
            <v>4.0278538959776462</v>
          </cell>
          <cell r="H151">
            <v>5.7023616147689964</v>
          </cell>
          <cell r="I151">
            <v>8.6154074009382189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3.2944551267507451</v>
          </cell>
          <cell r="F152">
            <v>6.8323994481491548</v>
          </cell>
          <cell r="G152">
            <v>8.7665967924717894</v>
          </cell>
          <cell r="H152">
            <v>11.781587752392578</v>
          </cell>
          <cell r="I152">
            <v>15.833480832134674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689.16442868662705</v>
          </cell>
          <cell r="E153">
            <v>646.68614745769798</v>
          </cell>
          <cell r="F153">
            <v>594.15174598815395</v>
          </cell>
          <cell r="G153">
            <v>515.91664441648697</v>
          </cell>
          <cell r="H153">
            <v>236.08747829185899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9.1947704149049834</v>
          </cell>
          <cell r="E154">
            <v>8.6280289708288329</v>
          </cell>
          <cell r="F154">
            <v>7.9274323567994216</v>
          </cell>
          <cell r="G154">
            <v>7.1313267980085033</v>
          </cell>
          <cell r="H154">
            <v>3.3986483307412212</v>
          </cell>
          <cell r="I154">
            <v>0.24879121171064741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9.3509420445946763</v>
          </cell>
          <cell r="E155">
            <v>8.7745745923703939</v>
          </cell>
          <cell r="F155">
            <v>8.061760461168987</v>
          </cell>
          <cell r="G155">
            <v>7.0002258401151574</v>
          </cell>
          <cell r="H155">
            <v>3.2033579144078588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3.1800146568403191E-4</v>
          </cell>
          <cell r="G156">
            <v>0.25222649338620068</v>
          </cell>
          <cell r="H156">
            <v>0.25301738576491023</v>
          </cell>
          <cell r="I156">
            <v>0.25301707749151159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3.6368650976511365E-5</v>
          </cell>
          <cell r="G157">
            <v>4.2218666086944317E-5</v>
          </cell>
          <cell r="H157">
            <v>5.0433218938649765E-5</v>
          </cell>
          <cell r="I157">
            <v>1.4515680609664407E-4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3.6417647043233568E-5</v>
          </cell>
          <cell r="G158">
            <v>4.227732128346373E-5</v>
          </cell>
          <cell r="H158">
            <v>5.0467824851888598E-5</v>
          </cell>
          <cell r="I158">
            <v>1.4522334433840836E-4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1.9123375735673999E-5</v>
          </cell>
          <cell r="E159">
            <v>3.5544272878059201E-7</v>
          </cell>
          <cell r="F159">
            <v>1.9171153102759901E-5</v>
          </cell>
          <cell r="G159">
            <v>1.20212737824685E-5</v>
          </cell>
          <cell r="H159">
            <v>1.3310074868008201E-5</v>
          </cell>
          <cell r="I159">
            <v>3.6669353602856798E-5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1.9123375735673999E-5</v>
          </cell>
          <cell r="E160">
            <v>5.4617617223869761E-7</v>
          </cell>
          <cell r="F160">
            <v>1.95473879209886E-5</v>
          </cell>
          <cell r="G160">
            <v>2.0416243107868897E-5</v>
          </cell>
          <cell r="H160">
            <v>2.5013554773098502E-5</v>
          </cell>
          <cell r="I160">
            <v>4.3667232359727203E-5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0.33132113984226569</v>
          </cell>
          <cell r="E161">
            <v>0.86854641992227199</v>
          </cell>
          <cell r="F161">
            <v>0.86836405888909463</v>
          </cell>
          <cell r="G161">
            <v>0.8684853149464844</v>
          </cell>
          <cell r="H161">
            <v>0.8684730010487296</v>
          </cell>
          <cell r="I161">
            <v>0.47667678486153375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0.33132113984226569</v>
          </cell>
          <cell r="E162">
            <v>0.86854641992227199</v>
          </cell>
          <cell r="F162">
            <v>0.86836405888909463</v>
          </cell>
          <cell r="G162">
            <v>0.8684853149464844</v>
          </cell>
          <cell r="H162">
            <v>0.8684730010487296</v>
          </cell>
          <cell r="I162">
            <v>0.47667678486153375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2.3416340256681299E-2</v>
          </cell>
          <cell r="E163">
            <v>3.7915750301372703E-2</v>
          </cell>
          <cell r="F163">
            <v>2.2283218556741E-8</v>
          </cell>
          <cell r="G163">
            <v>2.9116776890333099E-8</v>
          </cell>
          <cell r="H163">
            <v>9.5268145087682296E-8</v>
          </cell>
          <cell r="I163">
            <v>2.1003396814841201E-7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2.3416340256681299E-2</v>
          </cell>
          <cell r="E164">
            <v>6.1332090558053998E-2</v>
          </cell>
          <cell r="F164">
            <v>6.1332112841272497E-2</v>
          </cell>
          <cell r="G164">
            <v>6.1332141958049403E-2</v>
          </cell>
          <cell r="H164">
            <v>6.1332295613620399E-2</v>
          </cell>
          <cell r="I164">
            <v>3.3662963564987602E-2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1.6192961251681906E-4</v>
          </cell>
          <cell r="G165">
            <v>1.7107614811627246E-4</v>
          </cell>
          <cell r="H165">
            <v>2.2121588440972363E-4</v>
          </cell>
          <cell r="I165">
            <v>2.3154370260878565E-4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1.6192961251681906E-4</v>
          </cell>
          <cell r="G166">
            <v>1.7107614811627246E-4</v>
          </cell>
          <cell r="H166">
            <v>2.2121588440972363E-4</v>
          </cell>
          <cell r="I166">
            <v>2.3154370260878565E-4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5.9623408254846394E-8</v>
          </cell>
          <cell r="F167">
            <v>1.5735798519659101E-5</v>
          </cell>
          <cell r="G167">
            <v>2.2626320197360101E-7</v>
          </cell>
          <cell r="H167">
            <v>2.3656958559407401E-7</v>
          </cell>
          <cell r="I167">
            <v>9.7948535236072999E-8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5.9623408254846394E-8</v>
          </cell>
          <cell r="F168">
            <v>1.5795421927914001E-5</v>
          </cell>
          <cell r="G168">
            <v>1.6010485915808222E-5</v>
          </cell>
          <cell r="H168">
            <v>2.0272669668504618E-5</v>
          </cell>
          <cell r="I168">
            <v>2.0365510315589827E-5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4.1574886653643404E-4</v>
          </cell>
          <cell r="E169">
            <v>0.5960670728820392</v>
          </cell>
          <cell r="F169">
            <v>0.59591986547048803</v>
          </cell>
          <cell r="G169">
            <v>0.59601292340120782</v>
          </cell>
          <cell r="H169">
            <v>0.59600930276152853</v>
          </cell>
          <cell r="I169">
            <v>0.34453002055030474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4.1574886653643404E-4</v>
          </cell>
          <cell r="E170">
            <v>0.5960670728820392</v>
          </cell>
          <cell r="F170">
            <v>0.59591986547048803</v>
          </cell>
          <cell r="G170">
            <v>0.59601292340120782</v>
          </cell>
          <cell r="H170">
            <v>0.59600930276152853</v>
          </cell>
          <cell r="I170">
            <v>0.34453002055030474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2.9297822863798598E-5</v>
          </cell>
          <cell r="E171">
            <v>4.2062001476057202E-2</v>
          </cell>
          <cell r="F171">
            <v>2.02944656022263E-8</v>
          </cell>
          <cell r="G171">
            <v>2.59334279584651E-8</v>
          </cell>
          <cell r="H171">
            <v>7.8051743273752906E-8</v>
          </cell>
          <cell r="I171">
            <v>1.61351682412527E-7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2.9297822863798598E-5</v>
          </cell>
          <cell r="E172">
            <v>4.2091299298920998E-2</v>
          </cell>
          <cell r="F172">
            <v>4.2091319593386599E-2</v>
          </cell>
          <cell r="G172">
            <v>4.2091345526814601E-2</v>
          </cell>
          <cell r="H172">
            <v>4.2091473802599103E-2</v>
          </cell>
          <cell r="I172">
            <v>2.4331111332732799E-2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28.619769394834361</v>
          </cell>
          <cell r="E173">
            <v>25.6449350326176</v>
          </cell>
          <cell r="F173">
            <v>28.143010816581086</v>
          </cell>
          <cell r="G173">
            <v>19.81359644697935</v>
          </cell>
          <cell r="H173">
            <v>12.118865641054709</v>
          </cell>
          <cell r="I173">
            <v>5.3677633681458143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2005.1531857310599</v>
          </cell>
          <cell r="E174">
            <v>1795.1595575842</v>
          </cell>
          <cell r="F174">
            <v>1967.4453221629999</v>
          </cell>
          <cell r="G174">
            <v>1382.12774550776</v>
          </cell>
          <cell r="H174">
            <v>841.70233963677003</v>
          </cell>
          <cell r="I174">
            <v>371.20155985782202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35.55236144913232</v>
          </cell>
          <cell r="E175">
            <v>31.829070169932638</v>
          </cell>
          <cell r="F175">
            <v>34.883782307854531</v>
          </cell>
          <cell r="G175">
            <v>24.505811090563189</v>
          </cell>
          <cell r="H175">
            <v>14.923800348169673</v>
          </cell>
          <cell r="I175">
            <v>6.5815879407415272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9.5374188751629695E-5</v>
          </cell>
          <cell r="F176">
            <v>7.0235128266433696E-5</v>
          </cell>
          <cell r="G176">
            <v>1.54412115515737E-5</v>
          </cell>
          <cell r="H176">
            <v>0.22526100869877</v>
          </cell>
          <cell r="I176">
            <v>3.8345042615450703E-6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1.5566721445316543</v>
          </cell>
          <cell r="F177">
            <v>1.5567334699717155</v>
          </cell>
          <cell r="G177">
            <v>1.3351938713397415</v>
          </cell>
          <cell r="H177">
            <v>0.69825557582066522</v>
          </cell>
          <cell r="I177">
            <v>0.35143708039817029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2.2631144207909213E-2</v>
          </cell>
          <cell r="G178">
            <v>2.2651907446760669E-2</v>
          </cell>
          <cell r="H178">
            <v>0.1226537007420293</v>
          </cell>
          <cell r="I178">
            <v>0.15866378794763278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2.2631144207909213E-2</v>
          </cell>
          <cell r="G179">
            <v>2.2651907446760669E-2</v>
          </cell>
          <cell r="H179">
            <v>0.1226537007420293</v>
          </cell>
          <cell r="I179">
            <v>0.15866378794763278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1.5890894341139201E-4</v>
          </cell>
          <cell r="G180">
            <v>3.0154236085579699E-6</v>
          </cell>
          <cell r="H180">
            <v>1.7775542993185602E-2</v>
          </cell>
          <cell r="I180">
            <v>1.0139293801339599E-2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3.2866975630061299E-3</v>
          </cell>
          <cell r="G181">
            <v>3.2897129866146899E-3</v>
          </cell>
          <cell r="H181">
            <v>1.7812783914567001E-2</v>
          </cell>
          <cell r="I181">
            <v>2.3042577096148702E-2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1.4011281408609502</v>
          </cell>
          <cell r="E182">
            <v>1.6077984447670504</v>
          </cell>
          <cell r="F182">
            <v>1.6077989238116202</v>
          </cell>
          <cell r="G182">
            <v>1.6077995180146494</v>
          </cell>
          <cell r="H182">
            <v>1.607803394932416</v>
          </cell>
          <cell r="I182">
            <v>1.6078043261008925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1.4011281408609502</v>
          </cell>
          <cell r="E183">
            <v>1.6077984447670504</v>
          </cell>
          <cell r="F183">
            <v>1.6077989238116202</v>
          </cell>
          <cell r="G183">
            <v>1.6077995180146494</v>
          </cell>
          <cell r="H183">
            <v>1.607803394932416</v>
          </cell>
          <cell r="I183">
            <v>1.6078043261008925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1.5568090454010555</v>
          </cell>
          <cell r="E184">
            <v>1.786442716407834</v>
          </cell>
          <cell r="F184">
            <v>1.7864432486795763</v>
          </cell>
          <cell r="G184">
            <v>1.7864439089051642</v>
          </cell>
          <cell r="H184">
            <v>1.786448216591574</v>
          </cell>
          <cell r="I184">
            <v>1.7864492512232142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7.9570006828969599E-5</v>
          </cell>
          <cell r="E185">
            <v>1.46625160059466E-2</v>
          </cell>
          <cell r="F185">
            <v>1.39163485912476E-6</v>
          </cell>
          <cell r="G185">
            <v>4.2194065411469999E-5</v>
          </cell>
          <cell r="H185">
            <v>3.33803380833953E-2</v>
          </cell>
          <cell r="I185">
            <v>5.6097474031652203E-2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9.9778626127109568E-2</v>
          </cell>
          <cell r="E186">
            <v>0.11444107044824256</v>
          </cell>
          <cell r="F186">
            <v>0.11444208635033512</v>
          </cell>
          <cell r="G186">
            <v>0.11448386279521956</v>
          </cell>
          <cell r="H186">
            <v>0.11411932850279156</v>
          </cell>
          <cell r="I186">
            <v>0.11446251071862037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8.1515723921813554E-2</v>
          </cell>
          <cell r="F187">
            <v>8.1487644354558658E-2</v>
          </cell>
          <cell r="G187">
            <v>8.149814633790424E-2</v>
          </cell>
          <cell r="H187">
            <v>8.1501234299890188E-2</v>
          </cell>
          <cell r="I187">
            <v>4.7120143510856929E-2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8.1515723921813554E-2</v>
          </cell>
          <cell r="F188">
            <v>8.1487644354558658E-2</v>
          </cell>
          <cell r="G188">
            <v>8.149814633790424E-2</v>
          </cell>
          <cell r="H188">
            <v>8.1501234299890188E-2</v>
          </cell>
          <cell r="I188">
            <v>4.7120143510856929E-2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5.7566375590317204E-3</v>
          </cell>
          <cell r="F189">
            <v>1.85125336551912E-8</v>
          </cell>
          <cell r="G189">
            <v>2.29085976048897E-8</v>
          </cell>
          <cell r="H189">
            <v>6.6269432417621298E-8</v>
          </cell>
          <cell r="I189">
            <v>1.2547068294276999E-7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5.7566375590317204E-3</v>
          </cell>
          <cell r="F190">
            <v>5.7566560715653697E-3</v>
          </cell>
          <cell r="G190">
            <v>5.7566789801629797E-3</v>
          </cell>
          <cell r="H190">
            <v>5.7567905094764301E-3</v>
          </cell>
          <cell r="I190">
            <v>3.32819279140444E-3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4.1691072739653839E-4</v>
          </cell>
          <cell r="F191">
            <v>4.170775049515688E-4</v>
          </cell>
          <cell r="G191">
            <v>4.1732808287277262E-4</v>
          </cell>
          <cell r="H191">
            <v>4.1862958342209818E-4</v>
          </cell>
          <cell r="I191">
            <v>2.4442976374127985E-4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4.1691072739653839E-4</v>
          </cell>
          <cell r="F192">
            <v>4.170775049515688E-4</v>
          </cell>
          <cell r="G192">
            <v>4.1732808287277262E-4</v>
          </cell>
          <cell r="H192">
            <v>4.1862958342209818E-4</v>
          </cell>
          <cell r="I192">
            <v>2.4442976374127985E-4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2.9377321442573199E-5</v>
          </cell>
          <cell r="F193">
            <v>1.8077355526122601E-8</v>
          </cell>
          <cell r="G193">
            <v>2.1466007160941201E-8</v>
          </cell>
          <cell r="H193">
            <v>5.4267470339550703E-8</v>
          </cell>
          <cell r="I193">
            <v>9.2165589717212705E-8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2.9377321442573199E-5</v>
          </cell>
          <cell r="F194">
            <v>2.9395398798099401E-5</v>
          </cell>
          <cell r="G194">
            <v>2.9416864805260299E-5</v>
          </cell>
          <cell r="H194">
            <v>2.95170285920357E-5</v>
          </cell>
          <cell r="I194">
            <v>1.7211260441403902E-5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7.2230400271434858E-5</v>
          </cell>
          <cell r="F195">
            <v>7.2383912932998202E-5</v>
          </cell>
          <cell r="G195">
            <v>7.2560860115098187E-5</v>
          </cell>
          <cell r="H195">
            <v>7.3437461780734672E-5</v>
          </cell>
          <cell r="I195">
            <v>4.3885623706621185E-5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7.2230400271434858E-5</v>
          </cell>
          <cell r="F196">
            <v>7.2383912932998202E-5</v>
          </cell>
          <cell r="G196">
            <v>7.2560860115098187E-5</v>
          </cell>
          <cell r="H196">
            <v>7.3437461780734672E-5</v>
          </cell>
          <cell r="I196">
            <v>4.3885623706621185E-5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5.0265392566687598E-6</v>
          </cell>
          <cell r="F197">
            <v>1.620172643612E-8</v>
          </cell>
          <cell r="G197">
            <v>1.6374350804672999E-8</v>
          </cell>
          <cell r="H197">
            <v>2.3960195680728801E-8</v>
          </cell>
          <cell r="I197">
            <v>3.69590983055896E-8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5.0265392566687598E-6</v>
          </cell>
          <cell r="F198">
            <v>5.0427409831048798E-6</v>
          </cell>
          <cell r="G198">
            <v>5.0591153339095499E-6</v>
          </cell>
          <cell r="H198">
            <v>5.1292942539088303E-6</v>
          </cell>
          <cell r="I198">
            <v>3.04227042816756E-6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9.1578064283146023</v>
          </cell>
          <cell r="E199">
            <v>10.275906979735643</v>
          </cell>
          <cell r="F199">
            <v>10.27596990008721</v>
          </cell>
          <cell r="G199">
            <v>10.275970971480527</v>
          </cell>
          <cell r="H199">
            <v>11.459960589150644</v>
          </cell>
          <cell r="I199">
            <v>22.477228597041595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2.8618145088483153</v>
          </cell>
          <cell r="E200">
            <v>3.1585779650826766</v>
          </cell>
          <cell r="F200">
            <v>3.0827909700261618</v>
          </cell>
          <cell r="G200">
            <v>2.9642223956193798</v>
          </cell>
          <cell r="H200">
            <v>3.0972866457163897</v>
          </cell>
          <cell r="I200">
            <v>5.7633919479593843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9.1578064283146023</v>
          </cell>
          <cell r="E201">
            <v>10.275906979735643</v>
          </cell>
          <cell r="F201">
            <v>10.27596990008721</v>
          </cell>
          <cell r="G201">
            <v>10.275970971480527</v>
          </cell>
          <cell r="H201">
            <v>11.459960589150644</v>
          </cell>
          <cell r="I201">
            <v>22.477228597041595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8.0710960727798794E-8</v>
          </cell>
          <cell r="E202">
            <v>9.0328992752645998E-2</v>
          </cell>
          <cell r="F202">
            <v>2.1496817424665701E-5</v>
          </cell>
          <cell r="G202">
            <v>9.0652977558176905E-7</v>
          </cell>
          <cell r="H202">
            <v>0.33540637104857601</v>
          </cell>
          <cell r="I202">
            <v>1.3252247331311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0.73983800863632565</v>
          </cell>
          <cell r="E203">
            <v>0.8301669558029231</v>
          </cell>
          <cell r="F203">
            <v>0.83018826906612109</v>
          </cell>
          <cell r="G203">
            <v>0.83018887206379621</v>
          </cell>
          <cell r="H203">
            <v>0.92746481147533588</v>
          </cell>
          <cell r="I203">
            <v>1.8190760596329349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3.2398904180147934</v>
          </cell>
          <cell r="E204">
            <v>3.6354570133126671</v>
          </cell>
          <cell r="F204">
            <v>9.1952310589428201</v>
          </cell>
          <cell r="G204">
            <v>13.91126778232246</v>
          </cell>
          <cell r="H204">
            <v>16.387954173503257</v>
          </cell>
          <cell r="I204">
            <v>18.902284258635468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1.1488973113527627</v>
          </cell>
          <cell r="E205">
            <v>1.2864320641587645</v>
          </cell>
          <cell r="F205">
            <v>3.2434677456588457</v>
          </cell>
          <cell r="G205">
            <v>4.88114659028858</v>
          </cell>
          <cell r="H205">
            <v>5.444503047675501</v>
          </cell>
          <cell r="I205">
            <v>6.0584244418703479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3.3759126332129298E-6</v>
          </cell>
          <cell r="E206">
            <v>3.27834827413159E-2</v>
          </cell>
          <cell r="F206">
            <v>0.382329794522205</v>
          </cell>
          <cell r="G206">
            <v>0.32236178447442299</v>
          </cell>
          <cell r="H206">
            <v>0.65409047046801105</v>
          </cell>
          <cell r="I206">
            <v>0.74184918567880598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0.21335603833187422</v>
          </cell>
          <cell r="E207">
            <v>0.24613938493158632</v>
          </cell>
          <cell r="F207">
            <v>0.62846895350545851</v>
          </cell>
          <cell r="G207">
            <v>0.95083039969831429</v>
          </cell>
          <cell r="H207">
            <v>1.1201166760744461</v>
          </cell>
          <cell r="I207">
            <v>1.2918962492782848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5.6086398413610974</v>
          </cell>
          <cell r="E208">
            <v>6.0095203038585625</v>
          </cell>
          <cell r="F208">
            <v>6.0621329419457659</v>
          </cell>
          <cell r="G208">
            <v>9.2206503456371181</v>
          </cell>
          <cell r="H208">
            <v>10.118311924834201</v>
          </cell>
          <cell r="I208">
            <v>14.594866450187611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8.1749762894192215E-5</v>
          </cell>
          <cell r="F209">
            <v>3.4665319266003755E-3</v>
          </cell>
          <cell r="G209">
            <v>3.6140121395643456E-4</v>
          </cell>
          <cell r="H209">
            <v>2.2714124312465996E-3</v>
          </cell>
          <cell r="I209">
            <v>7.9820431653450559E-4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5.6086398413610974</v>
          </cell>
          <cell r="E210">
            <v>6.0096020536214603</v>
          </cell>
          <cell r="F210">
            <v>6.0655994738723669</v>
          </cell>
          <cell r="G210">
            <v>9.2210117468510671</v>
          </cell>
          <cell r="H210">
            <v>10.120583337265449</v>
          </cell>
          <cell r="I210">
            <v>14.595664654504148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2.2791108943637185E-5</v>
          </cell>
          <cell r="F211">
            <v>2.2903343885906368E-5</v>
          </cell>
          <cell r="G211">
            <v>2.2993270735663656E-5</v>
          </cell>
          <cell r="H211">
            <v>2.3521983163188012E-5</v>
          </cell>
          <cell r="I211">
            <v>1.4422955887480818E-5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2.2791108943637185E-5</v>
          </cell>
          <cell r="F212">
            <v>2.2903343885906368E-5</v>
          </cell>
          <cell r="G212">
            <v>2.2993270735663656E-5</v>
          </cell>
          <cell r="H212">
            <v>2.3521983163188012E-5</v>
          </cell>
          <cell r="I212">
            <v>1.4422955887480818E-5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1.53387775857042E-6</v>
          </cell>
          <cell r="F213">
            <v>1.2774823933690301E-8</v>
          </cell>
          <cell r="G213">
            <v>1.02871954998096E-8</v>
          </cell>
          <cell r="H213">
            <v>1.7353879102639001E-8</v>
          </cell>
          <cell r="I213">
            <v>1.9883028928535201E-8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1.53387775857042E-6</v>
          </cell>
          <cell r="F214">
            <v>1.54665258250412E-6</v>
          </cell>
          <cell r="G214">
            <v>1.55693977800392E-6</v>
          </cell>
          <cell r="H214">
            <v>1.60255713699816E-6</v>
          </cell>
          <cell r="I214">
            <v>9.7270365306547696E-7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4.261205688184206</v>
          </cell>
          <cell r="E215">
            <v>4.6176490058634085</v>
          </cell>
          <cell r="F215">
            <v>4.8264139572941724</v>
          </cell>
          <cell r="G215">
            <v>5.2001839129829719</v>
          </cell>
          <cell r="H215">
            <v>6.0246452912006836</v>
          </cell>
          <cell r="I215">
            <v>8.6791476590530703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4.261205688184206</v>
          </cell>
          <cell r="E216">
            <v>4.6176490058634085</v>
          </cell>
          <cell r="F216">
            <v>4.8264139572941724</v>
          </cell>
          <cell r="G216">
            <v>5.2001839129829719</v>
          </cell>
          <cell r="H216">
            <v>6.0246452912006836</v>
          </cell>
          <cell r="I216">
            <v>8.6791476590530703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1.331626777557563</v>
          </cell>
          <cell r="E217">
            <v>1.4252003104516686</v>
          </cell>
          <cell r="F217">
            <v>1.462549684028537</v>
          </cell>
          <cell r="G217">
            <v>1.5294658567596957</v>
          </cell>
          <cell r="H217">
            <v>1.6735125808890776</v>
          </cell>
          <cell r="I217">
            <v>2.2839862260665984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1.2003123458691101E-7</v>
          </cell>
          <cell r="E218">
            <v>6.0382361057917205E-7</v>
          </cell>
          <cell r="F218">
            <v>9.3613214742872103E-7</v>
          </cell>
          <cell r="G218">
            <v>1.11059488199698E-6</v>
          </cell>
          <cell r="H218">
            <v>0.14567932670700001</v>
          </cell>
          <cell r="I218">
            <v>0.43732896102692598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0.43061743348502257</v>
          </cell>
          <cell r="E219">
            <v>0.4306166198465135</v>
          </cell>
          <cell r="F219">
            <v>0.43061564151825849</v>
          </cell>
          <cell r="G219">
            <v>0.43061537221267798</v>
          </cell>
          <cell r="H219">
            <v>0.46769198857995958</v>
          </cell>
          <cell r="I219">
            <v>0.67926205797196626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6.7439545769517981E-2</v>
          </cell>
          <cell r="E220">
            <v>0.16910974071973703</v>
          </cell>
          <cell r="F220">
            <v>2.61710627366709E-3</v>
          </cell>
          <cell r="G220">
            <v>0.1691411664365193</v>
          </cell>
          <cell r="H220">
            <v>4.2940138882237855E-3</v>
          </cell>
          <cell r="I220">
            <v>5.1646142137594213E-4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3.0627641206231399E-3</v>
          </cell>
          <cell r="E221">
            <v>2.2275567945520742E-3</v>
          </cell>
          <cell r="F221">
            <v>7.7201608585066766E-4</v>
          </cell>
          <cell r="G221">
            <v>1.683280739715385E-3</v>
          </cell>
          <cell r="H221">
            <v>7.1077989715118757E-4</v>
          </cell>
          <cell r="I221">
            <v>2.7401858098867986E-4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7.0502309890141071E-2</v>
          </cell>
          <cell r="E222">
            <v>0.17133729751428903</v>
          </cell>
          <cell r="F222">
            <v>3.3891223595177546E-3</v>
          </cell>
          <cell r="G222">
            <v>0.17082444717623468</v>
          </cell>
          <cell r="H222">
            <v>5.0047937853749747E-3</v>
          </cell>
          <cell r="I222">
            <v>7.9048000236462183E-4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6.9061993113391049E-2</v>
          </cell>
          <cell r="F223">
            <v>6.7945506045029955E-2</v>
          </cell>
          <cell r="G223">
            <v>3.5924194033378071E-3</v>
          </cell>
          <cell r="H223">
            <v>9.1801687971913945E-4</v>
          </cell>
          <cell r="I223">
            <v>4.1312326053812828E-4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7.2696834856201084E-2</v>
          </cell>
          <cell r="F224">
            <v>7.1521585310557828E-2</v>
          </cell>
          <cell r="G224">
            <v>3.7814941087766407E-3</v>
          </cell>
          <cell r="H224">
            <v>9.6633355759909395E-4</v>
          </cell>
          <cell r="I224">
            <v>4.3486659004013487E-4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5.1015355160422497E-3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5.1015355160422497E-3</v>
          </cell>
          <cell r="F226">
            <v>5.1008494807396072E-3</v>
          </cell>
          <cell r="G226">
            <v>4.9418093139691997E-4</v>
          </cell>
          <cell r="H226">
            <v>1.2485834546076122E-4</v>
          </cell>
          <cell r="I226">
            <v>5.2563541314531927E-5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/>
          <cell r="E227"/>
          <cell r="F227">
            <v>2.7028945693576287E-3</v>
          </cell>
          <cell r="G227">
            <v>7.0302130245539912E-4</v>
          </cell>
          <cell r="H227">
            <v>3.7439354172195166E-3</v>
          </cell>
          <cell r="I227">
            <v>1.5709283687280358E-3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3.4878354065452813E-3</v>
          </cell>
          <cell r="G228">
            <v>8.7901528868420645E-4</v>
          </cell>
          <cell r="H228">
            <v>4.4049947343455164E-3</v>
          </cell>
          <cell r="I228">
            <v>1.7458532243770167E-3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2.9153364943954102E-3</v>
          </cell>
          <cell r="E229">
            <v>5.93027662517884E-6</v>
          </cell>
          <cell r="F229">
            <v>1.50888110406195E-6</v>
          </cell>
          <cell r="G229">
            <v>2.7692740674748099E-8</v>
          </cell>
          <cell r="H229">
            <v>7.6075411039040904E-4</v>
          </cell>
          <cell r="I229">
            <v>1.4558797452792799E-3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2.9153364943954102E-3</v>
          </cell>
          <cell r="E230">
            <v>2.9212667710205899E-3</v>
          </cell>
          <cell r="F230">
            <v>2.9227756521246501E-3</v>
          </cell>
          <cell r="G230">
            <v>2.9228033448653302E-3</v>
          </cell>
          <cell r="H230">
            <v>2.9220171148011099E-3</v>
          </cell>
          <cell r="I230">
            <v>2.9220661493814201E-3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3.0162966101210067E-2</v>
          </cell>
          <cell r="E231">
            <v>7.5644561514811573E-3</v>
          </cell>
          <cell r="F231">
            <v>2.3061433417334482E-2</v>
          </cell>
          <cell r="G231">
            <v>2.1877269671863597E-2</v>
          </cell>
          <cell r="H231">
            <v>0.10589106750610858</v>
          </cell>
          <cell r="I231">
            <v>0.20751853981173662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3.0162966101210067E-2</v>
          </cell>
          <cell r="E232">
            <v>7.5644561514811573E-3</v>
          </cell>
          <cell r="F232">
            <v>2.3061433417334482E-2</v>
          </cell>
          <cell r="G232">
            <v>2.1877269671863597E-2</v>
          </cell>
          <cell r="H232">
            <v>0.10589106750610858</v>
          </cell>
          <cell r="I232">
            <v>0.20751853981173662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3.0467642526474856E-2</v>
          </cell>
          <cell r="E233">
            <v>7.6408647994759176E-3</v>
          </cell>
          <cell r="F233">
            <v>2.3294377189226733E-2</v>
          </cell>
          <cell r="G233">
            <v>2.2098252193801599E-2</v>
          </cell>
          <cell r="H233">
            <v>0.10696067424859458</v>
          </cell>
          <cell r="I233">
            <v>0.2096146866785219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6.9331812884701005E-4</v>
          </cell>
          <cell r="F234">
            <v>1.8728838864731699E-3</v>
          </cell>
          <cell r="G234">
            <v>1.2032270028383199E-3</v>
          </cell>
          <cell r="H234">
            <v>6.1641934476046904E-3</v>
          </cell>
          <cell r="I234">
            <v>1.5838807863170601E-2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1.0373607175203905E-3</v>
          </cell>
          <cell r="F235">
            <v>2.3989894995972306E-3</v>
          </cell>
          <cell r="G235">
            <v>2.0254910341202899E-3</v>
          </cell>
          <cell r="H235">
            <v>9.6402436932888601E-3</v>
          </cell>
          <cell r="I235">
            <v>1.8754608176413081E-2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1.251542866755492</v>
          </cell>
          <cell r="G236">
            <v>0.91167012573498607</v>
          </cell>
          <cell r="H236">
            <v>0.16427590936597941</v>
          </cell>
          <cell r="I236">
            <v>7.0218814479403799E-2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1.2515926974246259</v>
          </cell>
          <cell r="G237">
            <v>0.91171349018566461</v>
          </cell>
          <cell r="H237">
            <v>0.16428423120456714</v>
          </cell>
          <cell r="I237">
            <v>7.0222321920180089E-2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1.19912718458213E-2</v>
          </cell>
          <cell r="E238">
            <v>9.9043935494887006E-2</v>
          </cell>
          <cell r="F238">
            <v>4.9972696104191598E-5</v>
          </cell>
          <cell r="G238">
            <v>3.5308770424447703E-5</v>
          </cell>
          <cell r="H238">
            <v>1.9217916835957902E-2</v>
          </cell>
          <cell r="I238">
            <v>3.6385690099755299E-5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1.1992181214710022E-2</v>
          </cell>
          <cell r="E239">
            <v>0.11101274780443841</v>
          </cell>
          <cell r="F239">
            <v>0.11101242757363226</v>
          </cell>
          <cell r="G239">
            <v>0.10313795457556826</v>
          </cell>
          <cell r="H239">
            <v>1.9944298634097111E-2</v>
          </cell>
          <cell r="I239">
            <v>8.9851956491777095E-3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6.9177037249092974</v>
          </cell>
          <cell r="E240">
            <v>6.1773718534524864</v>
          </cell>
          <cell r="F240">
            <v>6.1767569950806385</v>
          </cell>
          <cell r="G240">
            <v>5.0807634282539249</v>
          </cell>
          <cell r="H240">
            <v>2.6693868189818906</v>
          </cell>
          <cell r="I240">
            <v>0.19555036013118421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655.76797040199403</v>
          </cell>
          <cell r="E241">
            <v>584.64194120306399</v>
          </cell>
          <cell r="F241">
            <v>583.17088231768503</v>
          </cell>
          <cell r="G241">
            <v>477.76948646578097</v>
          </cell>
          <cell r="H241">
            <v>249.017634114755</v>
          </cell>
          <cell r="I241">
            <v>18.098137575497901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8.897801497991777</v>
          </cell>
          <cell r="E242">
            <v>7.9327264749398081</v>
          </cell>
          <cell r="F242">
            <v>7.9127663815154099</v>
          </cell>
          <cell r="G242">
            <v>6.4826253251802006</v>
          </cell>
          <cell r="H242">
            <v>3.3788010056276039</v>
          </cell>
          <cell r="I242">
            <v>0.2455649603188324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1.8806685441309201E-4</v>
          </cell>
          <cell r="F243">
            <v>4.7308426681782403E-5</v>
          </cell>
          <cell r="G243">
            <v>2.4142749714344602E-5</v>
          </cell>
          <cell r="H243">
            <v>1.4638131467930801E-4</v>
          </cell>
          <cell r="I243">
            <v>5.6788744563765896E-6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0.37651918926250544</v>
          </cell>
          <cell r="F244">
            <v>0.37654348478157429</v>
          </cell>
          <cell r="G244">
            <v>0.37636795832610215</v>
          </cell>
          <cell r="H244">
            <v>0.16176204795153468</v>
          </cell>
          <cell r="I244">
            <v>1.5895712581821798E-2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1.2614531941211079E-5</v>
          </cell>
          <cell r="F245">
            <v>2.6244883796849085E-4</v>
          </cell>
          <cell r="G245">
            <v>2.3406905979517743E-3</v>
          </cell>
          <cell r="H245">
            <v>5.4144629861739403E-3</v>
          </cell>
          <cell r="I245">
            <v>4.3357260996644732E-5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0.69257525482959892</v>
          </cell>
          <cell r="E246">
            <v>0.75019128993094697</v>
          </cell>
          <cell r="F246">
            <v>0.65330034627026956</v>
          </cell>
          <cell r="G246">
            <v>2.2192760844273702</v>
          </cell>
          <cell r="H246">
            <v>2.3179204532838424</v>
          </cell>
          <cell r="I246">
            <v>2.8841429974200267E-2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0.69257525482959892</v>
          </cell>
          <cell r="E247">
            <v>0.75020390446288876</v>
          </cell>
          <cell r="F247">
            <v>0.65356279510823845</v>
          </cell>
          <cell r="G247">
            <v>2.2216167750253182</v>
          </cell>
          <cell r="H247">
            <v>2.323334916270019</v>
          </cell>
          <cell r="I247">
            <v>2.8884787235196899E-2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9.8753162103391112</v>
          </cell>
          <cell r="E248">
            <v>12.920001627702446</v>
          </cell>
          <cell r="F248">
            <v>14.222203320490108</v>
          </cell>
          <cell r="G248">
            <v>21.314419275539205</v>
          </cell>
          <cell r="H248">
            <v>24.559201904598442</v>
          </cell>
          <cell r="I248">
            <v>26.400272993593074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9.8753162103391112</v>
          </cell>
          <cell r="E249">
            <v>12.920001627702446</v>
          </cell>
          <cell r="F249">
            <v>14.222203320490108</v>
          </cell>
          <cell r="G249">
            <v>21.314419275539205</v>
          </cell>
          <cell r="H249">
            <v>24.559201904598442</v>
          </cell>
          <cell r="I249">
            <v>26.400272993593074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58.701895686506447</v>
          </cell>
          <cell r="F250">
            <v>61.319270896748641</v>
          </cell>
          <cell r="G250">
            <v>62.281319314222635</v>
          </cell>
          <cell r="H250">
            <v>63.379022854250394</v>
          </cell>
          <cell r="I250">
            <v>63.023664695058145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58.701895686506447</v>
          </cell>
          <cell r="F251">
            <v>61.319270896748641</v>
          </cell>
          <cell r="G251">
            <v>62.281319314222635</v>
          </cell>
          <cell r="H251">
            <v>63.379022854250394</v>
          </cell>
          <cell r="I251">
            <v>63.023664695058145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2.7167984653934498E-7</v>
          </cell>
          <cell r="E252">
            <v>2.33872984801386E-6</v>
          </cell>
          <cell r="F252">
            <v>2.06181731462425E-6</v>
          </cell>
          <cell r="G252">
            <v>1.86037532222369E-6</v>
          </cell>
          <cell r="H252">
            <v>5.802747129593E-2</v>
          </cell>
          <cell r="I252">
            <v>5.9607720238747799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6.6055315400337067</v>
          </cell>
          <cell r="E253">
            <v>6.5830976260302227</v>
          </cell>
          <cell r="F253">
            <v>6.5830973287244809</v>
          </cell>
          <cell r="G253">
            <v>6.5830967883818499</v>
          </cell>
          <cell r="H253">
            <v>6.6991195476652692</v>
          </cell>
          <cell r="I253">
            <v>6.661558027676465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1.1535895545309873E-3</v>
          </cell>
          <cell r="E254">
            <v>4.140587099627588E-4</v>
          </cell>
          <cell r="F254">
            <v>7.7336588988556924E-4</v>
          </cell>
          <cell r="G254">
            <v>0.32736141732504392</v>
          </cell>
          <cell r="H254">
            <v>0.25466631208537638</v>
          </cell>
          <cell r="I254">
            <v>0.46354072548345304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0.228888747578502</v>
          </cell>
          <cell r="E255">
            <v>0.2297451730319616</v>
          </cell>
          <cell r="F255">
            <v>0.33593467986591485</v>
          </cell>
          <cell r="G255">
            <v>5.5862864646005579E-3</v>
          </cell>
          <cell r="H255">
            <v>4.5149233668580695E-2</v>
          </cell>
          <cell r="I255">
            <v>0.12939738177802598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0.23004233713303313</v>
          </cell>
          <cell r="E256">
            <v>0.23015923174192421</v>
          </cell>
          <cell r="F256">
            <v>0.33670804575580038</v>
          </cell>
          <cell r="G256">
            <v>0.33294770378964472</v>
          </cell>
          <cell r="H256">
            <v>0.29981554575395719</v>
          </cell>
          <cell r="I256">
            <v>0.59293810726147911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1.2868465985372897E-5</v>
          </cell>
          <cell r="F257">
            <v>1.1313908124180574</v>
          </cell>
          <cell r="G257">
            <v>1.5008057204674277</v>
          </cell>
          <cell r="H257">
            <v>1.9796649787128668</v>
          </cell>
          <cell r="I257">
            <v>2.4228911459210396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1.2879207217275243E-5</v>
          </cell>
          <cell r="F258">
            <v>0.94961435298924757</v>
          </cell>
          <cell r="G258">
            <v>1.1693165742371059</v>
          </cell>
          <cell r="H258">
            <v>1.6088002359998907</v>
          </cell>
          <cell r="I258">
            <v>2.3997363422155993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2.462338927826774E-5</v>
          </cell>
          <cell r="F259">
            <v>2.081005165407305</v>
          </cell>
          <cell r="G259">
            <v>2.6701222947045351</v>
          </cell>
          <cell r="H259">
            <v>3.5884652147127563</v>
          </cell>
          <cell r="I259">
            <v>4.8226274881366367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8.3745543239449619E-2</v>
          </cell>
          <cell r="F260">
            <v>0.35930247976827151</v>
          </cell>
          <cell r="G260">
            <v>0.61089958288479551</v>
          </cell>
          <cell r="H260">
            <v>0.8777051809997295</v>
          </cell>
          <cell r="I260">
            <v>1.4905975945476992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8.3749511074718952E-2</v>
          </cell>
          <cell r="F261">
            <v>0.35931954249892423</v>
          </cell>
          <cell r="G261">
            <v>0.61093439390149484</v>
          </cell>
          <cell r="H261">
            <v>0.87775688248448225</v>
          </cell>
          <cell r="I261">
            <v>1.4906626156499603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1.0165987145602E-4</v>
          </cell>
          <cell r="E262">
            <v>9.8061928545237608E-3</v>
          </cell>
          <cell r="F262">
            <v>2.8635625561375298E-2</v>
          </cell>
          <cell r="G262">
            <v>4.1429203784387601E-2</v>
          </cell>
          <cell r="H262">
            <v>6.3192162599063198E-2</v>
          </cell>
          <cell r="I262">
            <v>0.109445397819215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1.0165987145602E-4</v>
          </cell>
          <cell r="E263">
            <v>9.8998984072482064E-3</v>
          </cell>
          <cell r="F263">
            <v>3.8518574438357614E-2</v>
          </cell>
          <cell r="G263">
            <v>7.9916431829321219E-2</v>
          </cell>
          <cell r="H263">
            <v>0.12634561683697074</v>
          </cell>
          <cell r="I263">
            <v>0.16788478372972579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5.6100011797504417</v>
          </cell>
          <cell r="E264">
            <v>6.0767035427889873</v>
          </cell>
          <cell r="F264">
            <v>6.0769433249467983</v>
          </cell>
          <cell r="G264">
            <v>8.1385475589160698</v>
          </cell>
          <cell r="H264">
            <v>8.1385676904505697</v>
          </cell>
          <cell r="I264">
            <v>8.2063216112744293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6.0987770162372579</v>
          </cell>
          <cell r="E265">
            <v>6.6044050218895052</v>
          </cell>
          <cell r="F265">
            <v>6.6020629738050305</v>
          </cell>
          <cell r="G265">
            <v>8.8360109148091386</v>
          </cell>
          <cell r="H265">
            <v>8.8244490894048369</v>
          </cell>
          <cell r="I265">
            <v>8.886263469330558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0.84970039587308799</v>
          </cell>
          <cell r="E266">
            <v>1.3887992033325401E-7</v>
          </cell>
          <cell r="F266">
            <v>1.0823665357063901E-7</v>
          </cell>
          <cell r="G266">
            <v>8.4840077278294301E-8</v>
          </cell>
          <cell r="H266">
            <v>1.12742674376375E-7</v>
          </cell>
          <cell r="I266">
            <v>1.4857291599564901E-7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0.84970039587308799</v>
          </cell>
          <cell r="E267">
            <v>0.849700534753008</v>
          </cell>
          <cell r="F267">
            <v>0.84970064298966197</v>
          </cell>
          <cell r="G267">
            <v>0.84970072782973904</v>
          </cell>
          <cell r="H267">
            <v>0.849700941681518</v>
          </cell>
          <cell r="I267">
            <v>0.84970109025443397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0.31051172989502673</v>
          </cell>
          <cell r="E268">
            <v>0.39251917950566512</v>
          </cell>
          <cell r="F268">
            <v>2.2441663826706324</v>
          </cell>
          <cell r="G268">
            <v>5.1996399118608307</v>
          </cell>
          <cell r="H268">
            <v>5.1996498668548146</v>
          </cell>
          <cell r="I268">
            <v>5.2654718700961869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0.43672535850214667</v>
          </cell>
          <cell r="E269">
            <v>0.55206635654805192</v>
          </cell>
          <cell r="F269">
            <v>3.1563521556548984</v>
          </cell>
          <cell r="G269">
            <v>7.3131363036017323</v>
          </cell>
          <cell r="H269">
            <v>7.3131503049997333</v>
          </cell>
          <cell r="I269">
            <v>7.3131553751335971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1.02420801365883E-2</v>
          </cell>
          <cell r="F270">
            <v>0.14191585002433699</v>
          </cell>
          <cell r="G270">
            <v>0.118030423862672</v>
          </cell>
          <cell r="H270">
            <v>0.224110612561712</v>
          </cell>
          <cell r="I270">
            <v>0.16641800738752199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2.7252502832941235E-2</v>
          </cell>
          <cell r="F271">
            <v>0.16915957733546169</v>
          </cell>
          <cell r="G271">
            <v>0.28717572975022554</v>
          </cell>
          <cell r="H271">
            <v>0.36596671923549307</v>
          </cell>
          <cell r="I271">
            <v>0.34433764928740412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1.5630738104588406E-3</v>
          </cell>
          <cell r="G272">
            <v>2.9774875301133547E-3</v>
          </cell>
          <cell r="H272">
            <v>4.0376273017462636E-3</v>
          </cell>
          <cell r="I272">
            <v>0.10579523135326271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1.7367486782876003E-3</v>
          </cell>
          <cell r="G273">
            <v>3.3083194779037262E-3</v>
          </cell>
          <cell r="H273">
            <v>4.4862525574958494E-3</v>
          </cell>
          <cell r="I273">
            <v>0.11755025705918089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7.0859086641202296E-7</v>
          </cell>
          <cell r="F274">
            <v>1.4736990059483E-4</v>
          </cell>
          <cell r="G274">
            <v>9.4616654486584601E-5</v>
          </cell>
          <cell r="H274">
            <v>2.3042056265163601E-4</v>
          </cell>
          <cell r="I274">
            <v>7.5911302305852702E-3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7.0859086641202296E-7</v>
          </cell>
          <cell r="F275">
            <v>1.4797838019350347E-4</v>
          </cell>
          <cell r="G275">
            <v>2.424015418413661E-4</v>
          </cell>
          <cell r="H275">
            <v>3.3749969816986996E-4</v>
          </cell>
          <cell r="I275">
            <v>7.7653339524971264E-3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7.5264435989902206E-4</v>
          </cell>
          <cell r="H276">
            <v>9.7117319374293834E-4</v>
          </cell>
          <cell r="I276">
            <v>2.4540363306149466E-4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2.4527200252493723E-4</v>
          </cell>
          <cell r="H277">
            <v>9.6460314474011819E-4</v>
          </cell>
          <cell r="I277">
            <v>2.4472788675546488E-4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9.9791636242395993E-4</v>
          </cell>
          <cell r="H278">
            <v>1.9357763384830575E-3</v>
          </cell>
          <cell r="I278">
            <v>4.901315198169591E-4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0.68564950228130273</v>
          </cell>
          <cell r="E279">
            <v>0.74268937703163773</v>
          </cell>
          <cell r="F279">
            <v>0.64676734280756687</v>
          </cell>
          <cell r="G279">
            <v>2.1970833235830955</v>
          </cell>
          <cell r="H279">
            <v>2.2947412487510075</v>
          </cell>
          <cell r="I279">
            <v>2.8553015674458275E-2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0.68564950228130273</v>
          </cell>
          <cell r="E280">
            <v>0.74268937703163773</v>
          </cell>
          <cell r="F280">
            <v>0.64676734280756687</v>
          </cell>
          <cell r="G280">
            <v>2.1970833235830955</v>
          </cell>
          <cell r="H280">
            <v>2.2947412487510075</v>
          </cell>
          <cell r="I280">
            <v>2.8553015674458275E-2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0.69257525482959892</v>
          </cell>
          <cell r="E281">
            <v>0.75019128993094697</v>
          </cell>
          <cell r="F281">
            <v>0.65330034627026956</v>
          </cell>
          <cell r="G281">
            <v>2.2192760844273702</v>
          </cell>
          <cell r="H281">
            <v>2.3179204532838424</v>
          </cell>
          <cell r="I281">
            <v>2.8841429974200267E-2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2.9071713312560601E-2</v>
          </cell>
          <cell r="F282">
            <v>2.4652080944640799E-2</v>
          </cell>
          <cell r="G282">
            <v>0.13212818578845301</v>
          </cell>
          <cell r="H282">
            <v>6.5002540072781098E-2</v>
          </cell>
          <cell r="I282">
            <v>8.7753464569293403E-4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5.7388921150315103E-2</v>
          </cell>
          <cell r="F283">
            <v>4.997758721302141E-2</v>
          </cell>
          <cell r="G283">
            <v>0.16976995273706511</v>
          </cell>
          <cell r="H283">
            <v>0.17731641634328998</v>
          </cell>
          <cell r="I283">
            <v>2.3755543420471009E-3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2093.6570633118299</v>
          </cell>
          <cell r="H284">
            <v>2077.4128480274799</v>
          </cell>
          <cell r="I284">
            <v>2063.74855715796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2093.6570633118313</v>
          </cell>
          <cell r="H285">
            <v>2077.4128480274821</v>
          </cell>
          <cell r="I285">
            <v>2063.7485571579632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8.1139508818970196E-2</v>
          </cell>
          <cell r="F286">
            <v>8.113884422566478E-2</v>
          </cell>
          <cell r="G286">
            <v>8.113814457280015E-2</v>
          </cell>
          <cell r="H286">
            <v>8.1134088505063373E-2</v>
          </cell>
          <cell r="I286">
            <v>3.4603588282052539E-2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8.1139508818970196E-2</v>
          </cell>
          <cell r="F287">
            <v>8.113884422566478E-2</v>
          </cell>
          <cell r="G287">
            <v>8.113814457280015E-2</v>
          </cell>
          <cell r="H287">
            <v>8.1134088505063373E-2</v>
          </cell>
          <cell r="I287">
            <v>3.4603588282052539E-2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0.11269376224856978</v>
          </cell>
          <cell r="F288">
            <v>0.11269283920231229</v>
          </cell>
          <cell r="G288">
            <v>0.1126918674622224</v>
          </cell>
          <cell r="H288">
            <v>0.11268623403481026</v>
          </cell>
          <cell r="I288">
            <v>4.8060539280628548E-2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6.4877020286666599E-3</v>
          </cell>
          <cell r="F289">
            <v>1.76975512888844E-6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6.4877020286666599E-3</v>
          </cell>
          <cell r="F290">
            <v>6.4892144009807487E-3</v>
          </cell>
          <cell r="G290">
            <v>6.4886222259015946E-3</v>
          </cell>
          <cell r="H290">
            <v>6.4802159378419691E-3</v>
          </cell>
          <cell r="I290">
            <v>2.7409404775090821E-3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3.3389240971406602E-7</v>
          </cell>
          <cell r="F292"/>
          <cell r="G292">
            <v>1.7766525699264E-3</v>
          </cell>
          <cell r="H292">
            <v>2.0476950436731111E-3</v>
          </cell>
          <cell r="I292">
            <v>1.9677973081779236E-3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1.8011820323117985E-4</v>
          </cell>
          <cell r="H293">
            <v>1.3288970426943939E-4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7.8452766621021856E-6</v>
          </cell>
          <cell r="F294">
            <v>3.3793330644226144E-3</v>
          </cell>
          <cell r="G294">
            <v>3.3861685968959274E-3</v>
          </cell>
          <cell r="H294">
            <v>4.6784828461933162E-3</v>
          </cell>
          <cell r="I294">
            <v>2.7066301257843827E-3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1.435587127757081E-4</v>
          </cell>
          <cell r="G295">
            <v>1.5245053335782152E-4</v>
          </cell>
          <cell r="H295">
            <v>1.6490818610154117E-4</v>
          </cell>
          <cell r="I295">
            <v>1.7084935185132251E-4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2.6515827757488643E-2</v>
          </cell>
          <cell r="F296">
            <v>6.2938374764150692E-2</v>
          </cell>
          <cell r="G296">
            <v>0.10481204022282321</v>
          </cell>
          <cell r="H296">
            <v>0.14882573604520213</v>
          </cell>
          <cell r="I296">
            <v>5.6906228506193784E-2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5.5162124114981474E-5</v>
          </cell>
          <cell r="F297">
            <v>8.6921416018258832E-4</v>
          </cell>
          <cell r="G297">
            <v>3.7419851674760251E-4</v>
          </cell>
          <cell r="H297">
            <v>6.2922892711079993E-4</v>
          </cell>
          <cell r="I297">
            <v>7.8706335656428175E-4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4.449550034383565E-4</v>
          </cell>
          <cell r="F298">
            <v>2.2269369467724088E-3</v>
          </cell>
          <cell r="G298">
            <v>3.2451746205229082E-3</v>
          </cell>
          <cell r="H298">
            <v>4.1448711781554059E-3</v>
          </cell>
          <cell r="I298">
            <v>0.10390041852473057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5.373476076012302E-2</v>
          </cell>
          <cell r="F299">
            <v>6.881577484588805E-2</v>
          </cell>
          <cell r="G299">
            <v>0.11099658403176013</v>
          </cell>
          <cell r="H299">
            <v>0.24736864303728964</v>
          </cell>
          <cell r="I299">
            <v>0.44841290112789323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6.8407054975437143E-2</v>
          </cell>
          <cell r="F300">
            <v>6.6772906489869374E-2</v>
          </cell>
          <cell r="G300">
            <v>3.6466608463119666E-3</v>
          </cell>
          <cell r="H300">
            <v>1.6726989056124366E-3</v>
          </cell>
          <cell r="I300">
            <v>1.9134326254836424E-3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0.24195774249290811</v>
          </cell>
          <cell r="F301">
            <v>0.77285433837905371</v>
          </cell>
          <cell r="G301">
            <v>1.6011438359811763</v>
          </cell>
          <cell r="H301">
            <v>2.9320125874309402</v>
          </cell>
          <cell r="I301">
            <v>4.3615701712079611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1.2311215834243227E-2</v>
          </cell>
          <cell r="F302">
            <v>1.276030476079979E-2</v>
          </cell>
          <cell r="G302">
            <v>1.278989962856289E-2</v>
          </cell>
          <cell r="H302">
            <v>1.2969656354498888E-2</v>
          </cell>
          <cell r="I302">
            <v>1.276961544767881E-2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1.5619438142473014E-3</v>
          </cell>
          <cell r="F303">
            <v>3.1667974132946917E-3</v>
          </cell>
          <cell r="G303">
            <v>3.3058695355738113E-3</v>
          </cell>
          <cell r="H303">
            <v>3.087087315914434E-3</v>
          </cell>
          <cell r="I303">
            <v>2.7117299041808994E-3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2.2752810003529315E-4</v>
          </cell>
          <cell r="H304">
            <v>3.3663232404069851E-5</v>
          </cell>
          <cell r="I304">
            <v>2.7830839004628602E-4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44.57690667240005</v>
          </cell>
          <cell r="E305">
            <v>44.827339269461582</v>
          </cell>
          <cell r="F305">
            <v>44.633491797422572</v>
          </cell>
          <cell r="G305">
            <v>44.838273556051398</v>
          </cell>
          <cell r="H305">
            <v>45.051867498549555</v>
          </cell>
          <cell r="I305">
            <v>44.932089129006471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44.57690667240005</v>
          </cell>
          <cell r="E306">
            <v>44.827339269461582</v>
          </cell>
          <cell r="F306">
            <v>44.633491797422572</v>
          </cell>
          <cell r="G306">
            <v>44.838273556051398</v>
          </cell>
          <cell r="H306">
            <v>45.051867498549555</v>
          </cell>
          <cell r="I306">
            <v>44.932089129006471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0.193211767095466</v>
          </cell>
          <cell r="E307">
            <v>3.32204294786526E-6</v>
          </cell>
          <cell r="F307">
            <v>2.8187151950381601E-6</v>
          </cell>
          <cell r="G307">
            <v>2.4244588663007199E-6</v>
          </cell>
          <cell r="H307">
            <v>7.8736396422995E-3</v>
          </cell>
          <cell r="I307">
            <v>4.3111651721341504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4.7117484512259358</v>
          </cell>
          <cell r="E308">
            <v>4.7382263256003654</v>
          </cell>
          <cell r="F308">
            <v>4.7540887602081012</v>
          </cell>
          <cell r="G308">
            <v>4.7540835512599093</v>
          </cell>
          <cell r="H308">
            <v>4.7619527795191665</v>
          </cell>
          <cell r="I308">
            <v>4.7492914884859969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1.5197362214154742</v>
          </cell>
          <cell r="F309">
            <v>1.5195861665676007</v>
          </cell>
          <cell r="G309">
            <v>2.6177898046383512</v>
          </cell>
          <cell r="H309">
            <v>2.6177904713142359</v>
          </cell>
          <cell r="I309">
            <v>2.6177912357620166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1.5197362214154742</v>
          </cell>
          <cell r="F310">
            <v>1.5195861665676007</v>
          </cell>
          <cell r="G310">
            <v>2.6177898046383512</v>
          </cell>
          <cell r="H310">
            <v>2.6177904713142359</v>
          </cell>
          <cell r="I310">
            <v>2.6177912357620166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7.4879340474081304E-6</v>
          </cell>
          <cell r="G311">
            <v>8.4850315107100699E-2</v>
          </cell>
          <cell r="H311">
            <v>3.6447851929924201E-6</v>
          </cell>
          <cell r="I311">
            <v>4.9540432308843398E-2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0.11743874736281687</v>
          </cell>
          <cell r="G312">
            <v>0.20228895269258776</v>
          </cell>
          <cell r="H312">
            <v>0.20231036115211581</v>
          </cell>
          <cell r="I312">
            <v>0.20230492531914274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2.0365567276975658E-7</v>
          </cell>
          <cell r="E313">
            <v>2.7075954090150108E-7</v>
          </cell>
          <cell r="F313">
            <v>0.4368023379096887</v>
          </cell>
          <cell r="G313">
            <v>0.42119295582972749</v>
          </cell>
          <cell r="H313">
            <v>0.67930666870701595</v>
          </cell>
          <cell r="I313">
            <v>0.68835237306329977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0.43682491913431343</v>
          </cell>
          <cell r="G314">
            <v>0.42121908516689882</v>
          </cell>
          <cell r="H314">
            <v>0.67934845357443285</v>
          </cell>
          <cell r="I314">
            <v>0.68839149063475658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8.84018703702074E-3</v>
          </cell>
          <cell r="E315">
            <v>5.9047900362632598E-2</v>
          </cell>
          <cell r="F315">
            <v>2.4790640909993199E-7</v>
          </cell>
          <cell r="G315">
            <v>4.19661429808314E-7</v>
          </cell>
          <cell r="H315">
            <v>8.3243689021187395E-2</v>
          </cell>
          <cell r="I315">
            <v>3.5209065451584601E-2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8.8412495899843364E-3</v>
          </cell>
          <cell r="E316">
            <v>6.7889149952616995E-2</v>
          </cell>
          <cell r="F316">
            <v>6.7889397859026104E-2</v>
          </cell>
          <cell r="G316">
            <v>6.7889817520455906E-2</v>
          </cell>
          <cell r="H316">
            <v>0.10470099561458</v>
          </cell>
          <cell r="I316">
            <v>0.10469798733303499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2.3670268856962249</v>
          </cell>
          <cell r="F317">
            <v>2.3667861023268157</v>
          </cell>
          <cell r="G317">
            <v>4.0772659081365159</v>
          </cell>
          <cell r="H317">
            <v>4.077266599659521</v>
          </cell>
          <cell r="I317">
            <v>4.0772672480211272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2.3670268856962249</v>
          </cell>
          <cell r="F318">
            <v>2.3667861023268157</v>
          </cell>
          <cell r="G318">
            <v>4.0772659081365159</v>
          </cell>
          <cell r="H318">
            <v>4.077266599659521</v>
          </cell>
          <cell r="I318">
            <v>4.0772672480211272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4.8299511274794399E-6</v>
          </cell>
          <cell r="G319">
            <v>0.13215738605990501</v>
          </cell>
          <cell r="H319">
            <v>4.7413669573506203E-6</v>
          </cell>
          <cell r="I319">
            <v>7.7161632298107005E-2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0.18290664325344549</v>
          </cell>
          <cell r="G320">
            <v>0.31506392285898188</v>
          </cell>
          <cell r="H320">
            <v>0.31509516054367398</v>
          </cell>
          <cell r="I320">
            <v>0.3150895105737534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1.9019907671326353</v>
          </cell>
          <cell r="F321">
            <v>1.9017310921074522</v>
          </cell>
          <cell r="G321">
            <v>1.9022763642231419</v>
          </cell>
          <cell r="H321">
            <v>3.2762302384288211</v>
          </cell>
          <cell r="I321">
            <v>3.2762323535421412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1.9019907671326353</v>
          </cell>
          <cell r="F322">
            <v>1.9017310921074522</v>
          </cell>
          <cell r="G322">
            <v>1.9022763642231419</v>
          </cell>
          <cell r="H322">
            <v>3.2762302384288211</v>
          </cell>
          <cell r="I322">
            <v>3.2762323535421412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1.28133924147032E-6</v>
          </cell>
          <cell r="G323">
            <v>2.7343225405225699E-5</v>
          </cell>
          <cell r="H323">
            <v>0.106184966144472</v>
          </cell>
          <cell r="I323">
            <v>6.2005918805674499E-2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0.14696955155338606</v>
          </cell>
          <cell r="G324">
            <v>0.14699682336635342</v>
          </cell>
          <cell r="H324">
            <v>0.25318316966514992</v>
          </cell>
          <cell r="I324">
            <v>0.25318291657906644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0.52285516197006843</v>
          </cell>
          <cell r="F325">
            <v>0.52272616060915866</v>
          </cell>
          <cell r="G325">
            <v>0.52282092386719026</v>
          </cell>
          <cell r="H325">
            <v>3.4637506580173931</v>
          </cell>
          <cell r="I325">
            <v>3.6025624263512435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0.52285516197006843</v>
          </cell>
          <cell r="F326">
            <v>0.52272616060915866</v>
          </cell>
          <cell r="G326">
            <v>0.52282092386719026</v>
          </cell>
          <cell r="H326">
            <v>3.4637506580173931</v>
          </cell>
          <cell r="I326">
            <v>3.6025624263512435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4.0401786247796598E-2</v>
          </cell>
          <cell r="F327">
            <v>6.1123264677279995E-7</v>
          </cell>
          <cell r="G327">
            <v>1.50654376030617E-6</v>
          </cell>
          <cell r="H327">
            <v>0.22725717463120401</v>
          </cell>
          <cell r="I327">
            <v>2.7780847184879099E-2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4.0401786247796598E-2</v>
          </cell>
          <cell r="F328">
            <v>4.0402367412087595E-2</v>
          </cell>
          <cell r="G328">
            <v>4.0403815460413238E-2</v>
          </cell>
          <cell r="H328">
            <v>0.26766393121856313</v>
          </cell>
          <cell r="I328">
            <v>0.278399075827237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1127.9631013388901</v>
          </cell>
          <cell r="E329">
            <v>1123.7800119301601</v>
          </cell>
          <cell r="F329">
            <v>1125.85415873948</v>
          </cell>
          <cell r="G329">
            <v>1115.57298288006</v>
          </cell>
          <cell r="H329">
            <v>961.06775944708204</v>
          </cell>
          <cell r="I329">
            <v>583.32149146235395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18.999378479999038</v>
          </cell>
          <cell r="E330">
            <v>18.928918640667586</v>
          </cell>
          <cell r="F330">
            <v>18.963855510682695</v>
          </cell>
          <cell r="G330">
            <v>18.790679676171226</v>
          </cell>
          <cell r="H330">
            <v>16.188198075793046</v>
          </cell>
          <cell r="I330">
            <v>9.8254506540644826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19.999345768420049</v>
          </cell>
          <cell r="E331">
            <v>19.925177516492209</v>
          </cell>
          <cell r="F331">
            <v>19.961953169139662</v>
          </cell>
          <cell r="G331">
            <v>19.779662817022331</v>
          </cell>
          <cell r="H331">
            <v>17.040208500834787</v>
          </cell>
          <cell r="I331">
            <v>10.342579635857357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1.8008337544297401E-6</v>
          </cell>
          <cell r="F332">
            <v>1.6852600439992001E-6</v>
          </cell>
          <cell r="G332">
            <v>1.0176067397252601E-6</v>
          </cell>
          <cell r="H332">
            <v>0.249567078306107</v>
          </cell>
          <cell r="I332">
            <v>0.14044969783963299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1.3468361698159597</v>
          </cell>
          <cell r="F333">
            <v>1.3468331749426188</v>
          </cell>
          <cell r="G333">
            <v>1.346829662873849</v>
          </cell>
          <cell r="H333">
            <v>1.1491800048363758</v>
          </cell>
          <cell r="I333">
            <v>0.70209911096833788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0.65258335284766522</v>
          </cell>
          <cell r="F334">
            <v>0.65243244880683748</v>
          </cell>
          <cell r="G334">
            <v>0.65253333792240165</v>
          </cell>
          <cell r="H334">
            <v>1.6217991227260615</v>
          </cell>
          <cell r="I334">
            <v>3.9968012448823833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0.65258335284766522</v>
          </cell>
          <cell r="F335">
            <v>0.65243244880683748</v>
          </cell>
          <cell r="G335">
            <v>0.65253333792240165</v>
          </cell>
          <cell r="H335">
            <v>1.6217991227260615</v>
          </cell>
          <cell r="I335">
            <v>3.9968012448823833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5.0425956317572199E-2</v>
          </cell>
          <cell r="F336">
            <v>4.4859942462818098E-7</v>
          </cell>
          <cell r="G336">
            <v>7.8878692087494105E-7</v>
          </cell>
          <cell r="H336">
            <v>7.4901043732662598E-2</v>
          </cell>
          <cell r="I336">
            <v>0.20480957548117101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5.0425956317572199E-2</v>
          </cell>
          <cell r="F337">
            <v>5.0426375031059734E-2</v>
          </cell>
          <cell r="G337">
            <v>5.0427106494063026E-2</v>
          </cell>
          <cell r="H337">
            <v>0.12532953797301885</v>
          </cell>
          <cell r="I337">
            <v>0.30886427011533224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F338">
            <v>1.4897975650855901</v>
          </cell>
          <cell r="G338">
            <v>1.2578796302985844</v>
          </cell>
          <cell r="H338">
            <v>1.3658806393708858</v>
          </cell>
          <cell r="I338">
            <v>3.054178742175734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/>
          <cell r="E339"/>
          <cell r="F339">
            <v>1.4898655825858382</v>
          </cell>
          <cell r="G339">
            <v>1.2579405795601564</v>
          </cell>
          <cell r="H339">
            <v>1.3659452647384198</v>
          </cell>
          <cell r="I339">
            <v>3.0543009652074589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6.4502461365300596E-3</v>
          </cell>
          <cell r="E340">
            <v>0.140062265568942</v>
          </cell>
          <cell r="F340">
            <v>3.8544777626862299E-5</v>
          </cell>
          <cell r="G340">
            <v>3.8268820114274797E-5</v>
          </cell>
          <cell r="H340">
            <v>9.0566376185887296E-2</v>
          </cell>
          <cell r="I340">
            <v>0.22440300884106801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6.4502461365300596E-3</v>
          </cell>
          <cell r="E341">
            <v>0.14650005508433186</v>
          </cell>
          <cell r="F341">
            <v>0.14650369621547524</v>
          </cell>
          <cell r="G341">
            <v>0.14650395313288961</v>
          </cell>
          <cell r="H341">
            <v>0.16367024339072861</v>
          </cell>
          <cell r="I341">
            <v>0.3210133014451948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0.35862773972693202</v>
          </cell>
          <cell r="I342">
            <v>3.8574755673655439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0.35862773972693202</v>
          </cell>
          <cell r="I343">
            <v>3.8574755673655439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2.7642869532061101E-2</v>
          </cell>
          <cell r="I344">
            <v>0.27037687291068602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2.7717121543836671E-2</v>
          </cell>
          <cell r="I345">
            <v>0.29809394283510787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5.8936750395805502E-7</v>
          </cell>
          <cell r="F347">
            <v>1.0754947302873785E-3</v>
          </cell>
          <cell r="G347">
            <v>3.3096970905332004E-4</v>
          </cell>
          <cell r="H347">
            <v>2.4855755141084769E-5</v>
          </cell>
          <cell r="I347">
            <v>3.2661668762135483E-4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0.3465126686498935</v>
          </cell>
          <cell r="F348">
            <v>0.37728469768902229</v>
          </cell>
          <cell r="G348">
            <v>0.43731207226087287</v>
          </cell>
          <cell r="H348">
            <v>1.0554853407160238</v>
          </cell>
          <cell r="I348">
            <v>1.4148783124362669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1.6192961251681906E-4</v>
          </cell>
          <cell r="G349">
            <v>1.7107614811627246E-4</v>
          </cell>
          <cell r="H349">
            <v>2.2121588440972363E-4</v>
          </cell>
          <cell r="I349">
            <v>2.3154370260878565E-4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0.15432360519504848</v>
          </cell>
          <cell r="F350">
            <v>0.13995607466739213</v>
          </cell>
          <cell r="G350">
            <v>3.1095648045029664E-3</v>
          </cell>
          <cell r="H350">
            <v>2.3724415030675263E-3</v>
          </cell>
          <cell r="I350">
            <v>3.7506692541202018E-3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8.1082040868849514E-2</v>
          </cell>
          <cell r="F351">
            <v>8.042484216063267E-2</v>
          </cell>
          <cell r="G351">
            <v>8.0189900208513978E-2</v>
          </cell>
          <cell r="H351">
            <v>8.0926496664033551E-2</v>
          </cell>
          <cell r="I351">
            <v>3.5798486158521298E-2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0.52851006843287385</v>
          </cell>
          <cell r="F352">
            <v>2.0902386167085369</v>
          </cell>
          <cell r="G352">
            <v>4.3381001988999914</v>
          </cell>
          <cell r="H352">
            <v>6.8281000444005127</v>
          </cell>
          <cell r="I352">
            <v>9.0561827890277176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4.4358161916567262E-5</v>
          </cell>
          <cell r="F353">
            <v>7.0630996759621367E-5</v>
          </cell>
          <cell r="G353">
            <v>3.0691208698863803E-4</v>
          </cell>
          <cell r="H353">
            <v>9.8992501014476307E-4</v>
          </cell>
          <cell r="I353">
            <v>1.4551891311051217E-3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7.3482198626093467E-2</v>
          </cell>
          <cell r="F354">
            <v>7.5818865671964386E-2</v>
          </cell>
          <cell r="G354">
            <v>0.20473078544794368</v>
          </cell>
          <cell r="H354">
            <v>0.44225537981926744</v>
          </cell>
          <cell r="I354">
            <v>0.61326801547613874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2.5511607877974139E-3</v>
          </cell>
          <cell r="F355">
            <v>1.046197735581267E-2</v>
          </cell>
          <cell r="G355">
            <v>1.0042168622533211E-2</v>
          </cell>
          <cell r="H355">
            <v>0.353127816093737</v>
          </cell>
          <cell r="I355">
            <v>0.27937697421598523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2.1543492521141596E-2</v>
          </cell>
          <cell r="F356">
            <v>2.1612839948310411E-2</v>
          </cell>
          <cell r="G356">
            <v>2.1575819612812807E-2</v>
          </cell>
          <cell r="H356">
            <v>0.12060662019912526</v>
          </cell>
          <cell r="I356">
            <v>0.15345705754464065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2.6734196784470527E-3</v>
          </cell>
          <cell r="H357">
            <v>4.4238280705205099E-3</v>
          </cell>
          <cell r="I357">
            <v>4.1076411922139084E-3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1.5099086583407757E-5</v>
          </cell>
          <cell r="F358">
            <v>5.4104960614881408E-3</v>
          </cell>
          <cell r="G358">
            <v>5.3505677689795802E-3</v>
          </cell>
          <cell r="H358">
            <v>8.3983689812001956E-3</v>
          </cell>
          <cell r="I358">
            <v>5.3289571047058356E-3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1.7804994367669132E-6</v>
          </cell>
          <cell r="F359"/>
          <cell r="G359">
            <v>3.5002645412320987E-4</v>
          </cell>
          <cell r="H359">
            <v>2.201566654278532E-5</v>
          </cell>
          <cell r="I359">
            <v>3.2487359344657014E-4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1.5828673290784967E-2</v>
          </cell>
          <cell r="F360">
            <v>1.6038542285565081E-2</v>
          </cell>
          <cell r="G360">
            <v>1.6058867818890953E-2</v>
          </cell>
          <cell r="H360">
            <v>1.78242372274998E-2</v>
          </cell>
          <cell r="I360">
            <v>1.8117942657786299E-2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1.5828673290784894E-2</v>
          </cell>
          <cell r="F361">
            <v>1.6038542285565074E-2</v>
          </cell>
          <cell r="G361">
            <v>1.6058867818890966E-2</v>
          </cell>
          <cell r="H361">
            <v>1.782423722749979E-2</v>
          </cell>
          <cell r="I361">
            <v>1.8117942657786316E-2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6.0888585058517801E-4</v>
          </cell>
          <cell r="F362">
            <v>5.4588495698680003E-6</v>
          </cell>
          <cell r="G362">
            <v>3.1214755041718801E-6</v>
          </cell>
          <cell r="H362">
            <v>2.95772239782141E-4</v>
          </cell>
          <cell r="I362">
            <v>3.3476269962256399E-4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6.0888585058517801E-4</v>
          </cell>
          <cell r="F363">
            <v>6.1411461098255288E-4</v>
          </cell>
          <cell r="G363">
            <v>6.1665917387701357E-4</v>
          </cell>
          <cell r="H363">
            <v>6.7858790766168987E-4</v>
          </cell>
          <cell r="I363">
            <v>6.7945911254012651E-4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1.6266084545019626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1.6266084545019626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0.12569707075039599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0.12569707075039599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1.2684264090638374E-4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1.2684264090638374E-4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9.7205079377004707E-6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9.7205079377004707E-6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49.629890918180017</v>
          </cell>
          <cell r="F372">
            <v>50.570166198544051</v>
          </cell>
          <cell r="G372">
            <v>52.12266467156816</v>
          </cell>
          <cell r="H372">
            <v>54.562779552726241</v>
          </cell>
          <cell r="I372">
            <v>56.335815570046897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49.629890918180017</v>
          </cell>
          <cell r="F373">
            <v>50.570166198544051</v>
          </cell>
          <cell r="G373">
            <v>52.12266467156816</v>
          </cell>
          <cell r="H373">
            <v>54.562779552726241</v>
          </cell>
          <cell r="I373">
            <v>56.335815570046897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8.3499520602812502E-2</v>
          </cell>
          <cell r="E374">
            <v>8.51893573349254E-2</v>
          </cell>
          <cell r="F374">
            <v>5.1136014186028797E-2</v>
          </cell>
          <cell r="G374">
            <v>8.4430401862102905E-2</v>
          </cell>
          <cell r="H374">
            <v>5.39546584192152E-2</v>
          </cell>
          <cell r="I374">
            <v>2.6071220656755898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2.6138267526355228</v>
          </cell>
          <cell r="E375">
            <v>2.6990156955645737</v>
          </cell>
          <cell r="F375">
            <v>2.7501506194628598</v>
          </cell>
          <cell r="G375">
            <v>2.8345791245590921</v>
          </cell>
          <cell r="H375">
            <v>2.9672798826049291</v>
          </cell>
          <cell r="I375">
            <v>3.0637021159321494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0.34658139175214298</v>
          </cell>
          <cell r="F376">
            <v>0.37872085227821589</v>
          </cell>
          <cell r="G376">
            <v>0.4390421594063853</v>
          </cell>
          <cell r="H376">
            <v>1.0570577505303596</v>
          </cell>
          <cell r="I376">
            <v>1.4206283714497061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0.34658139175214298</v>
          </cell>
          <cell r="F377">
            <v>0.37872085227821589</v>
          </cell>
          <cell r="G377">
            <v>0.4390421594063853</v>
          </cell>
          <cell r="H377">
            <v>1.0570577505303596</v>
          </cell>
          <cell r="I377">
            <v>1.4206283714497061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0.35008221389105387</v>
          </cell>
          <cell r="F378">
            <v>0.3825463154325412</v>
          </cell>
          <cell r="G378">
            <v>0.44347692869331812</v>
          </cell>
          <cell r="H378">
            <v>1.0677351015458185</v>
          </cell>
          <cell r="I378">
            <v>1.4349781529795016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2.7679128677144001E-2</v>
          </cell>
          <cell r="F379">
            <v>2.0623723197777401E-3</v>
          </cell>
          <cell r="G379">
            <v>4.4192436972706698E-3</v>
          </cell>
          <cell r="H379">
            <v>4.4183281220025801E-2</v>
          </cell>
          <cell r="I379">
            <v>2.8431540701713099E-2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2.7679128677144001E-2</v>
          </cell>
          <cell r="F380">
            <v>2.9741500996921799E-2</v>
          </cell>
          <cell r="G380">
            <v>3.4160744694192398E-2</v>
          </cell>
          <cell r="H380">
            <v>8.4460807484236899E-2</v>
          </cell>
          <cell r="I380">
            <v>0.11289234818594999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3.3984741628549369E-5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3.3984741628549369E-5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2.5393205943404801E-6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2.5393205943404801E-6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2.3674011685291543</v>
          </cell>
          <cell r="E385">
            <v>2.3075023016757146</v>
          </cell>
          <cell r="F385">
            <v>6.1274773265929307E-3</v>
          </cell>
          <cell r="G385">
            <v>4.0646147029135165E-4</v>
          </cell>
          <cell r="H385">
            <v>6.6274661942873083E-4</v>
          </cell>
          <cell r="I385">
            <v>1.839729832659372E-4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330.01216289120703</v>
          </cell>
          <cell r="E386">
            <v>321.17937442242999</v>
          </cell>
          <cell r="F386">
            <v>0.85096201973807395</v>
          </cell>
          <cell r="G386">
            <v>5.62372810388184E-2</v>
          </cell>
          <cell r="H386">
            <v>9.1017202401545802E-2</v>
          </cell>
          <cell r="I386">
            <v>2.5079846395224099E-2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3.5600017571866993</v>
          </cell>
          <cell r="E387">
            <v>3.4647181706842538</v>
          </cell>
          <cell r="F387">
            <v>9.1797413132478269E-3</v>
          </cell>
          <cell r="G387">
            <v>6.0665891088261439E-4</v>
          </cell>
          <cell r="H387">
            <v>9.8184684359811972E-4</v>
          </cell>
          <cell r="I387">
            <v>2.7054850480284884E-4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9.5327065257504594E-6</v>
          </cell>
          <cell r="F388">
            <v>8.9538174444858792E-6</v>
          </cell>
          <cell r="G388">
            <v>6.6350026686157497E-6</v>
          </cell>
          <cell r="H388">
            <v>5.43813641644175E-5</v>
          </cell>
          <cell r="I388">
            <v>2.62877867600467E-6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0.17667017070587746</v>
          </cell>
          <cell r="F389">
            <v>5.8290251622922229E-4</v>
          </cell>
          <cell r="G389">
            <v>3.8413472824849748E-5</v>
          </cell>
          <cell r="H389">
            <v>6.2263070087024139E-5</v>
          </cell>
          <cell r="I389">
            <v>1.7322787736789204E-5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2.3798298950094963E-2</v>
          </cell>
          <cell r="E390">
            <v>9.1546017875939207E-3</v>
          </cell>
          <cell r="F390">
            <v>0.1704347797055166</v>
          </cell>
          <cell r="G390">
            <v>0.16475402640654024</v>
          </cell>
          <cell r="H390">
            <v>0.95228376305881179</v>
          </cell>
          <cell r="I390">
            <v>1.1040560842910627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6.2065839487393379</v>
          </cell>
          <cell r="E392">
            <v>5.239862207896457</v>
          </cell>
          <cell r="F392">
            <v>6.1675378601011657</v>
          </cell>
          <cell r="G392">
            <v>4.5842352543436506</v>
          </cell>
          <cell r="H392">
            <v>3.899170417351093</v>
          </cell>
          <cell r="I392">
            <v>2.1115476183664654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6.8196400709694407</v>
          </cell>
          <cell r="E393">
            <v>5.948807947697806</v>
          </cell>
          <cell r="F393">
            <v>0.13887163931347446</v>
          </cell>
          <cell r="G393">
            <v>0.12214095627662362</v>
          </cell>
          <cell r="H393">
            <v>0.1025686127493052</v>
          </cell>
          <cell r="I393">
            <v>7.2550825864052801E-2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0.55556719144154787</v>
          </cell>
          <cell r="E394">
            <v>0.58721144375018441</v>
          </cell>
          <cell r="F394">
            <v>0.34091470417233638</v>
          </cell>
          <cell r="G394">
            <v>0.31503734372326209</v>
          </cell>
          <cell r="H394">
            <v>0.25855402368398489</v>
          </cell>
          <cell r="I394">
            <v>0.13403982741214043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4.098976038015939E-2</v>
          </cell>
          <cell r="E395">
            <v>1.2724425817684943E-2</v>
          </cell>
          <cell r="F395">
            <v>0.13053397524417448</v>
          </cell>
          <cell r="G395">
            <v>0.12287070701889601</v>
          </cell>
          <cell r="H395">
            <v>0.10552508790533778</v>
          </cell>
          <cell r="I395">
            <v>7.3543897898462662E-2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5.1140052563442638E-2</v>
          </cell>
          <cell r="E396">
            <v>2.8583211662048934E-2</v>
          </cell>
          <cell r="F396">
            <v>7.693562214159648E-2</v>
          </cell>
          <cell r="G396">
            <v>7.4558500495263635E-2</v>
          </cell>
          <cell r="H396">
            <v>5.8987799720923044E-2</v>
          </cell>
          <cell r="I396">
            <v>4.0861771830697634E-2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0.26934758004800097</v>
          </cell>
          <cell r="E397">
            <v>0.22026041326992477</v>
          </cell>
          <cell r="F397">
            <v>0.21131141879863943</v>
          </cell>
          <cell r="G397">
            <v>0.20419093695856977</v>
          </cell>
          <cell r="H397">
            <v>0.19215700313886855</v>
          </cell>
          <cell r="I397">
            <v>0.17794444528709402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1.2781127931769407</v>
          </cell>
          <cell r="E398">
            <v>1.4307930632593444</v>
          </cell>
          <cell r="F398">
            <v>1.3402915909126312</v>
          </cell>
          <cell r="G398">
            <v>1.3975065860681362</v>
          </cell>
          <cell r="H398">
            <v>1.4523067596410537</v>
          </cell>
          <cell r="I398">
            <v>1.416032092099079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6.4614694176006591</v>
          </cell>
          <cell r="E399">
            <v>6.9114745715885997</v>
          </cell>
          <cell r="F399">
            <v>6.4776366596374704</v>
          </cell>
          <cell r="G399">
            <v>3.4616252239728178</v>
          </cell>
          <cell r="H399">
            <v>1.1552551117038914</v>
          </cell>
          <cell r="I399">
            <v>0.367011440772051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1.6628877747983657</v>
          </cell>
          <cell r="E400">
            <v>1.9742765909427153</v>
          </cell>
          <cell r="F400">
            <v>1.7927366927040558</v>
          </cell>
          <cell r="G400">
            <v>1.7905721842236719</v>
          </cell>
          <cell r="H400">
            <v>2.8897659127274391</v>
          </cell>
          <cell r="I400">
            <v>2.922522476588667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3.1167146846564893</v>
          </cell>
          <cell r="E401">
            <v>3.5839521896150273</v>
          </cell>
          <cell r="F401">
            <v>8.9125925686799725</v>
          </cell>
          <cell r="G401">
            <v>13.601089257325659</v>
          </cell>
          <cell r="H401">
            <v>16.177687351636916</v>
          </cell>
          <cell r="I401">
            <v>18.718161114172343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2.0069927144703635E-3</v>
          </cell>
          <cell r="G402">
            <v>2.3270117492171409E-3</v>
          </cell>
          <cell r="H402">
            <v>5.0319724820825336E-3</v>
          </cell>
          <cell r="I402">
            <v>1.8965489325225896E-3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6.6545790179969699E-2</v>
          </cell>
          <cell r="G403">
            <v>7.6750562956635598E-2</v>
          </cell>
          <cell r="H403">
            <v>0.15714465558663099</v>
          </cell>
          <cell r="I403">
            <v>5.7139615274719002E-2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1.1798898968079746E-3</v>
          </cell>
          <cell r="G404">
            <v>1.3608255843375106E-3</v>
          </cell>
          <cell r="H404">
            <v>2.7862527586282066E-3</v>
          </cell>
          <cell r="I404">
            <v>1.0131137460056572E-3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2.70108689200218E-6</v>
          </cell>
          <cell r="F405">
            <v>1.7592211061364901E-4</v>
          </cell>
          <cell r="G405">
            <v>1.8465038169210599E-6</v>
          </cell>
          <cell r="H405">
            <v>6.5024733365563501E-5</v>
          </cell>
          <cell r="I405">
            <v>8.2962178560342903E-7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2.7011346214343983E-6</v>
          </cell>
          <cell r="F406">
            <v>1.7854706934010081E-4</v>
          </cell>
          <cell r="G406">
            <v>1.8018926197579152E-4</v>
          </cell>
          <cell r="H406">
            <v>3.6527406924809712E-4</v>
          </cell>
          <cell r="I406">
            <v>1.6127821623742629E-4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5.1383085313968097E-3</v>
          </cell>
          <cell r="G407">
            <v>1.3592427224881766E-3</v>
          </cell>
          <cell r="H407">
            <v>0.92811733457521994</v>
          </cell>
          <cell r="I407">
            <v>2.3030622004965413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6.6729715886413073E-3</v>
          </cell>
          <cell r="G408">
            <v>1.7329136799349833E-3</v>
          </cell>
          <cell r="H408">
            <v>1.0919479194990398</v>
          </cell>
          <cell r="I408">
            <v>2.5590031062627951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9.5229324702520695E-3</v>
          </cell>
          <cell r="E409">
            <v>9.1830475765654798E-2</v>
          </cell>
          <cell r="F409">
            <v>6.2868600014056298E-5</v>
          </cell>
          <cell r="G409">
            <v>6.1729801073186305E-5</v>
          </cell>
          <cell r="H409">
            <v>5.7472577614350102E-2</v>
          </cell>
          <cell r="I409">
            <v>9.5939976253007195E-2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9.5229324702520695E-3</v>
          </cell>
          <cell r="E410">
            <v>0.10132155877878547</v>
          </cell>
          <cell r="F410">
            <v>0.10132132990671873</v>
          </cell>
          <cell r="G410">
            <v>0.10132126514118131</v>
          </cell>
          <cell r="H410">
            <v>0.11004517540070403</v>
          </cell>
          <cell r="I410">
            <v>0.15982636330496652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1928.7103968009801</v>
          </cell>
          <cell r="E411">
            <v>1521.9951268239199</v>
          </cell>
          <cell r="F411">
            <v>1533.70937914553</v>
          </cell>
          <cell r="G411">
            <v>1533.6964340916199</v>
          </cell>
          <cell r="H411">
            <v>1078.32985426239</v>
          </cell>
          <cell r="I411">
            <v>5.6219455495619401E-2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23.443732208967088</v>
          </cell>
          <cell r="E412">
            <v>18.500053836903106</v>
          </cell>
          <cell r="F412">
            <v>18.642442136832265</v>
          </cell>
          <cell r="G412">
            <v>18.642284787974845</v>
          </cell>
          <cell r="H412">
            <v>13.107243253415596</v>
          </cell>
          <cell r="I412">
            <v>6.8335498256208698E-4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26.16974758210279</v>
          </cell>
          <cell r="E413">
            <v>20.651222887705767</v>
          </cell>
          <cell r="F413">
            <v>20.810167966696476</v>
          </cell>
          <cell r="G413">
            <v>20.809992321460289</v>
          </cell>
          <cell r="H413">
            <v>14.631341306138316</v>
          </cell>
          <cell r="I413">
            <v>7.6281486425535164E-4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5.6681264147810799E-7</v>
          </cell>
          <cell r="F414">
            <v>7.9474773425328205E-7</v>
          </cell>
          <cell r="G414">
            <v>6.6315295550945303E-7</v>
          </cell>
          <cell r="H414">
            <v>0.21619561839481199</v>
          </cell>
          <cell r="I414">
            <v>2.1290780602731599E-7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1.6558567460661429</v>
          </cell>
          <cell r="F415">
            <v>1.6558466122215321</v>
          </cell>
          <cell r="G415">
            <v>1.6558397054758902</v>
          </cell>
          <cell r="H415">
            <v>0.92722547244534437</v>
          </cell>
          <cell r="I415">
            <v>8.2935650672022465E-5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8.0189430375512732E-4</v>
          </cell>
          <cell r="G416">
            <v>8.7313206705232028E-4</v>
          </cell>
          <cell r="H416">
            <v>4.2036314068671088E-3</v>
          </cell>
          <cell r="I416">
            <v>2.4004569995269695E-3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2.2613419365894599E-2</v>
          </cell>
          <cell r="G417">
            <v>2.3675311818149501E-2</v>
          </cell>
          <cell r="H417">
            <v>0.106794960066354</v>
          </cell>
          <cell r="I417">
            <v>5.7857168706547397E-2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8.0189430375512732E-4</v>
          </cell>
          <cell r="G418">
            <v>8.7313206705232028E-4</v>
          </cell>
          <cell r="H418">
            <v>4.2036314068671088E-3</v>
          </cell>
          <cell r="I418">
            <v>2.4004569995269695E-3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4.0094715187756366E-4</v>
          </cell>
          <cell r="G419">
            <v>4.197750322366927E-4</v>
          </cell>
          <cell r="H419">
            <v>1.8935276607509475E-3</v>
          </cell>
          <cell r="I419">
            <v>1.0258363245841751E-3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1.49170581729882E-6</v>
          </cell>
          <cell r="F420">
            <v>9.0567666100538105E-5</v>
          </cell>
          <cell r="G420">
            <v>6.7442071506369299E-7</v>
          </cell>
          <cell r="H420">
            <v>2.0717220587025399E-4</v>
          </cell>
          <cell r="I420">
            <v>4.9278169406328496E-7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1.49170581729882E-6</v>
          </cell>
          <cell r="F421">
            <v>9.2016480780408562E-5</v>
          </cell>
          <cell r="G421">
            <v>9.2510020982006287E-5</v>
          </cell>
          <cell r="H421">
            <v>3.5491010771746147E-4</v>
          </cell>
          <cell r="I421">
            <v>2.0633333528249903E-4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1.103862547267586E-3</v>
          </cell>
          <cell r="H422">
            <v>2.2475697585727862E-3</v>
          </cell>
          <cell r="I422">
            <v>6.7942402922969622E-4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5.7294018865570378E-5</v>
          </cell>
          <cell r="H423">
            <v>4.1327151116659868E-5</v>
          </cell>
          <cell r="I423">
            <v>6.5580472884229013E-5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G424">
            <v>2.8159380553315595E-7</v>
          </cell>
          <cell r="H424">
            <v>3.054182658825414E-6</v>
          </cell>
          <cell r="I424">
            <v>9.8616534075503652E-7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G425">
            <v>1.1630389272066475E-3</v>
          </cell>
          <cell r="H425">
            <v>2.292972984906791E-3</v>
          </cell>
          <cell r="I425">
            <v>7.4751496279927348E-4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2.1415936764406606E-5</v>
          </cell>
          <cell r="G426">
            <v>2.2069310608418805E-5</v>
          </cell>
          <cell r="H426">
            <v>2.4134379841303321E-5</v>
          </cell>
          <cell r="I426">
            <v>2.4491559494133372E-5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2.1415936764406606E-5</v>
          </cell>
          <cell r="G427">
            <v>2.2069310608418805E-5</v>
          </cell>
          <cell r="H427">
            <v>2.4134379841303321E-5</v>
          </cell>
          <cell r="I427">
            <v>2.4491559494133372E-5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1.2313347228294E-8</v>
          </cell>
          <cell r="F428">
            <v>1.09612514850709E-6</v>
          </cell>
          <cell r="G428">
            <v>4.0274543488904299E-8</v>
          </cell>
          <cell r="H428">
            <v>2.0788704348711599E-8</v>
          </cell>
          <cell r="I428"/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1.2313347228294E-8</v>
          </cell>
          <cell r="F429">
            <v>1.10843849573539E-6</v>
          </cell>
          <cell r="G429">
            <v>1.14871303922429E-6</v>
          </cell>
          <cell r="H429">
            <v>1.2661585786652101E-6</v>
          </cell>
          <cell r="I429">
            <v>1.2661585786652101E-6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8.5532502766370547E-2</v>
          </cell>
          <cell r="G430">
            <v>8.5533745176684703E-2</v>
          </cell>
          <cell r="H430">
            <v>8.5535235909907456E-2</v>
          </cell>
          <cell r="I430">
            <v>8.5535956763778676E-2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8.5532502766370547E-2</v>
          </cell>
          <cell r="G431">
            <v>8.5533745176684703E-2</v>
          </cell>
          <cell r="H431">
            <v>8.5535235909907456E-2</v>
          </cell>
          <cell r="I431">
            <v>8.5535956763778676E-2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6.4127446922632802E-6</v>
          </cell>
          <cell r="G432">
            <v>1.17694147867679E-7</v>
          </cell>
          <cell r="H432">
            <v>3.8814167526077898E-3</v>
          </cell>
          <cell r="I432">
            <v>5.9931783861724604E-3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1.2421796521529771E-2</v>
          </cell>
          <cell r="G433">
            <v>1.2421914215677642E-2</v>
          </cell>
          <cell r="H433">
            <v>1.2422119170877001E-2</v>
          </cell>
          <cell r="I433">
            <v>1.2422209630268599E-2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2.1986729831070112E-3</v>
          </cell>
          <cell r="G434">
            <v>1.646843595356144E-3</v>
          </cell>
          <cell r="H434">
            <v>1.2297437466897211E-2</v>
          </cell>
          <cell r="I434">
            <v>4.6701892452749964E-3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6.2628866791532997E-2</v>
          </cell>
          <cell r="G435">
            <v>4.5530381753963997E-2</v>
          </cell>
          <cell r="H435">
            <v>0.321099756080094</v>
          </cell>
          <cell r="I435">
            <v>0.115525733962066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2.1986729831070112E-3</v>
          </cell>
          <cell r="G436">
            <v>1.646843595356144E-3</v>
          </cell>
          <cell r="H436">
            <v>1.2297437466897211E-2</v>
          </cell>
          <cell r="I436">
            <v>4.6701892452749964E-3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1.1104409005590948E-3</v>
          </cell>
          <cell r="G437">
            <v>8.0727627223340455E-4</v>
          </cell>
          <cell r="H437">
            <v>5.6932580865264914E-3</v>
          </cell>
          <cell r="I437">
            <v>2.048328616348682E-3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1.2191222498005999E-6</v>
          </cell>
          <cell r="E438">
            <v>4.19042182949905E-5</v>
          </cell>
          <cell r="F438">
            <v>1.3245182352436099E-4</v>
          </cell>
          <cell r="G438">
            <v>2.3351309475499501E-6</v>
          </cell>
          <cell r="H438">
            <v>7.0941586160597501E-6</v>
          </cell>
          <cell r="I438">
            <v>1.03735791127526E-6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1.2191222498005999E-6</v>
          </cell>
          <cell r="E439">
            <v>4.3066781889229696E-5</v>
          </cell>
          <cell r="F439">
            <v>1.7527638911274526E-4</v>
          </cell>
          <cell r="G439">
            <v>1.7708471003654558E-4</v>
          </cell>
          <cell r="H439">
            <v>9.5115352364106317E-4</v>
          </cell>
          <cell r="I439">
            <v>3.9470413156203319E-4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3.449110621557255E-5</v>
          </cell>
          <cell r="F440">
            <v>8.3944948400240763E-4</v>
          </cell>
          <cell r="G440">
            <v>2.8413610633933761E-4</v>
          </cell>
          <cell r="H440">
            <v>3.1036405194343038E-2</v>
          </cell>
          <cell r="I440">
            <v>1.8231382809506835E-4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F441">
            <v>4.2252652465860227E-6</v>
          </cell>
          <cell r="G441">
            <v>8.1146403197319623E-6</v>
          </cell>
          <cell r="H441">
            <v>7.4464015748390414E-4</v>
          </cell>
          <cell r="I441">
            <v>1.1201484641403272E-4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2.6182944997237777E-3</v>
          </cell>
          <cell r="F442">
            <v>1.1090080037316071E-2</v>
          </cell>
          <cell r="G442">
            <v>1.1331170941140377E-2</v>
          </cell>
          <cell r="H442">
            <v>0.36206761917575669</v>
          </cell>
          <cell r="I442">
            <v>0.28399414405031798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2.6542148112622876E-3</v>
          </cell>
          <cell r="F443">
            <v>1.1934424224674051E-2</v>
          </cell>
          <cell r="G443">
            <v>1.1623849351730236E-2</v>
          </cell>
          <cell r="H443">
            <v>0.39384866452758316</v>
          </cell>
          <cell r="I443">
            <v>0.28428847272482727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0.52858848081121246</v>
          </cell>
          <cell r="F444">
            <v>2.0926681337314532</v>
          </cell>
          <cell r="G444">
            <v>4.3411905986790105</v>
          </cell>
          <cell r="H444">
            <v>6.8319164039195046</v>
          </cell>
          <cell r="I444">
            <v>9.068839058673408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0.16247596746246268</v>
          </cell>
          <cell r="F445">
            <v>0.62780044011943581</v>
          </cell>
          <cell r="G445">
            <v>1.2522665188497131</v>
          </cell>
          <cell r="H445">
            <v>1.8464638929512185</v>
          </cell>
          <cell r="I445">
            <v>2.3253433483777965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0.52858848081121246</v>
          </cell>
          <cell r="F446">
            <v>2.0926681337314532</v>
          </cell>
          <cell r="G446">
            <v>4.3411905986790105</v>
          </cell>
          <cell r="H446">
            <v>6.8319164039195046</v>
          </cell>
          <cell r="I446">
            <v>9.068839058673408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4.2075757835378001E-2</v>
          </cell>
          <cell r="F447">
            <v>0.121628288397181</v>
          </cell>
          <cell r="G447">
            <v>0.175941213169685</v>
          </cell>
          <cell r="H447">
            <v>0.26867478759722901</v>
          </cell>
          <cell r="I447">
            <v>0.46497903886611303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4.2075757835378001E-2</v>
          </cell>
          <cell r="F448">
            <v>0.16370392852371796</v>
          </cell>
          <cell r="G448">
            <v>0.33964483022832331</v>
          </cell>
          <cell r="H448">
            <v>0.53696887222953027</v>
          </cell>
          <cell r="I448">
            <v>0.71351035391565032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5.4564551338646189E-3</v>
          </cell>
          <cell r="H449">
            <v>8.4544229056037583</v>
          </cell>
          <cell r="I449">
            <v>7.4682845039158661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5.4564551338646189E-3</v>
          </cell>
          <cell r="H450">
            <v>8.4544229056037583</v>
          </cell>
          <cell r="I450">
            <v>7.4682845039158661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3.0923340320505898E-4</v>
          </cell>
          <cell r="H451">
            <v>0.24487083661969</v>
          </cell>
          <cell r="I451">
            <v>0.17925856774187901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3.0923340320505898E-4</v>
          </cell>
          <cell r="H452">
            <v>0.297904467230859</v>
          </cell>
          <cell r="I452">
            <v>0.26313203199218499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0.79277907621782284</v>
          </cell>
          <cell r="F453">
            <v>0.75874646885241859</v>
          </cell>
          <cell r="G453">
            <v>0.5716710939662093</v>
          </cell>
          <cell r="H453">
            <v>0.1265321533799294</v>
          </cell>
          <cell r="I453">
            <v>6.2618051251506379E-2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3.6575677641540599E-8</v>
          </cell>
          <cell r="E454">
            <v>0.7928110143285374</v>
          </cell>
          <cell r="F454">
            <v>0.75878209570422817</v>
          </cell>
          <cell r="G454">
            <v>0.57170245647348983</v>
          </cell>
          <cell r="H454">
            <v>0.1265398969364443</v>
          </cell>
          <cell r="I454">
            <v>6.2621387577484353E-2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9.7369450035765907E-3</v>
          </cell>
          <cell r="E455">
            <v>6.7192399864292499E-2</v>
          </cell>
          <cell r="F455">
            <v>6.7130612422497198E-5</v>
          </cell>
          <cell r="G455">
            <v>6.5661652408966999E-5</v>
          </cell>
          <cell r="H455">
            <v>1.6927957134933499E-2</v>
          </cell>
          <cell r="I455">
            <v>3.3243039478940198E-5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9.7369450035765907E-3</v>
          </cell>
          <cell r="E456">
            <v>7.6894807439226318E-2</v>
          </cell>
          <cell r="F456">
            <v>7.6895078800070404E-2</v>
          </cell>
          <cell r="G456">
            <v>7.6893996599016481E-2</v>
          </cell>
          <cell r="H456">
            <v>1.8149280607123699E-2</v>
          </cell>
          <cell r="I456">
            <v>7.677003547652949E-3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1.927741674431655E-3</v>
          </cell>
          <cell r="H457">
            <v>3.6747950668614493E-3</v>
          </cell>
          <cell r="I457">
            <v>1.0868783639959468E-3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1.9472138125572254E-3</v>
          </cell>
          <cell r="H458">
            <v>3.7119142089509613E-3</v>
          </cell>
          <cell r="I458">
            <v>1.0978569333292398E-3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1.927741674431655E-3</v>
          </cell>
          <cell r="H459">
            <v>3.6747950668614493E-3</v>
          </cell>
          <cell r="I459">
            <v>1.0868783639959468E-3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1.97229641286944E-4</v>
          </cell>
          <cell r="H460">
            <v>2.5480580158020899E-4</v>
          </cell>
          <cell r="I460">
            <v>7.0630882022419504E-5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1.97229641286944E-4</v>
          </cell>
          <cell r="H461">
            <v>3.8190434908952304E-4</v>
          </cell>
          <cell r="I461">
            <v>1.3372539876965601E-4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9.6236425340410579E-3</v>
          </cell>
          <cell r="G463">
            <v>7.4432377071252378E-3</v>
          </cell>
          <cell r="H463">
            <v>9.5162693683565648E-3</v>
          </cell>
          <cell r="I463">
            <v>5.7822335156633318E-3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61.718524353383735</v>
          </cell>
          <cell r="E464">
            <v>58.235870706211188</v>
          </cell>
          <cell r="F464">
            <v>58.265284431246407</v>
          </cell>
          <cell r="G464">
            <v>58.053471172456959</v>
          </cell>
          <cell r="H464">
            <v>58.49949794507139</v>
          </cell>
          <cell r="I464">
            <v>54.628127262989032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1.4007909896412258</v>
          </cell>
          <cell r="F465">
            <v>2.4020706758657338</v>
          </cell>
          <cell r="G465">
            <v>3.8718127185904274</v>
          </cell>
          <cell r="H465">
            <v>3.8725898196231925</v>
          </cell>
          <cell r="I465">
            <v>5.1732149302514934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3.9773130852562377</v>
          </cell>
          <cell r="F466">
            <v>3.9773220855471556</v>
          </cell>
          <cell r="G466">
            <v>4.0577526597029809</v>
          </cell>
          <cell r="H466">
            <v>6.1281386116886623</v>
          </cell>
          <cell r="I466">
            <v>12.494454444488222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9.8138884110078539</v>
          </cell>
          <cell r="E467">
            <v>10.335083643485033</v>
          </cell>
          <cell r="F467">
            <v>10.489964781603122</v>
          </cell>
          <cell r="G467">
            <v>10.665246870236416</v>
          </cell>
          <cell r="H467">
            <v>11.010048207277139</v>
          </cell>
          <cell r="I467">
            <v>10.992601869497065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6.7628278732177693E-2</v>
          </cell>
          <cell r="E468">
            <v>8.5489065495253799E-2</v>
          </cell>
          <cell r="F468">
            <v>8.4748263314386965E-2</v>
          </cell>
          <cell r="G468">
            <v>8.5357885090485197E-2</v>
          </cell>
          <cell r="H468">
            <v>8.4874277017803382E-2</v>
          </cell>
          <cell r="I468">
            <v>8.536109885814433E-2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2.1698387127138216E-4</v>
          </cell>
          <cell r="F469">
            <v>8.6424475592658762E-4</v>
          </cell>
          <cell r="G469">
            <v>9.3100716639568138E-4</v>
          </cell>
          <cell r="H469">
            <v>1.3585618534403831E-3</v>
          </cell>
          <cell r="I469">
            <v>5.7272513320440373E-4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2.1697205666448458E-4</v>
          </cell>
          <cell r="F470">
            <v>8.6552969905648617E-4</v>
          </cell>
          <cell r="G470">
            <v>9.3841178521575244E-4</v>
          </cell>
          <cell r="H470">
            <v>1.4084288683868921E-3</v>
          </cell>
          <cell r="I470">
            <v>5.8415906441020048E-4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4.3395592793586658E-4</v>
          </cell>
          <cell r="F471">
            <v>1.7297744549830741E-3</v>
          </cell>
          <cell r="G471">
            <v>1.8694189516114334E-3</v>
          </cell>
          <cell r="H471">
            <v>2.766990721827275E-3</v>
          </cell>
          <cell r="I471">
            <v>1.1568841976146039E-3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2.5984891700958125E-4</v>
          </cell>
          <cell r="G472">
            <v>2.5540109726914249E-4</v>
          </cell>
          <cell r="H472">
            <v>3.8979140827875852E-4</v>
          </cell>
          <cell r="I472">
            <v>1.9749382719316217E-4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2.5989814860931739E-4</v>
          </cell>
          <cell r="G473">
            <v>2.5545938742290683E-4</v>
          </cell>
          <cell r="H473">
            <v>3.8986767999246605E-4</v>
          </cell>
          <cell r="I473">
            <v>1.9752571316551277E-4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1.9126396606995498E-5</v>
          </cell>
          <cell r="E474">
            <v>3.6571170793889998E-7</v>
          </cell>
          <cell r="F474">
            <v>1.02609223100926E-4</v>
          </cell>
          <cell r="G474">
            <v>2.79853846357208E-5</v>
          </cell>
          <cell r="H474">
            <v>3.6050955190400099E-5</v>
          </cell>
          <cell r="I474">
            <v>2.42182261306871E-5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1.9126396606995498E-5</v>
          </cell>
          <cell r="E475">
            <v>5.6240681987349952E-7</v>
          </cell>
          <cell r="F475">
            <v>1.0299785167275871E-4</v>
          </cell>
          <cell r="G475">
            <v>1.033463585937514E-4</v>
          </cell>
          <cell r="H475">
            <v>1.5673157156641758E-4</v>
          </cell>
          <cell r="I475">
            <v>5.8871134474454602E-5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0.43672535850214667</v>
          </cell>
          <cell r="E476">
            <v>0.55206635654805192</v>
          </cell>
          <cell r="F476">
            <v>3.1563521556548984</v>
          </cell>
          <cell r="G476">
            <v>7.3131363036017323</v>
          </cell>
          <cell r="H476">
            <v>7.3131503049997333</v>
          </cell>
          <cell r="I476">
            <v>7.3131553751335971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0.43672535850214667</v>
          </cell>
          <cell r="E477">
            <v>0.55206635654805192</v>
          </cell>
          <cell r="F477">
            <v>3.1563521556548984</v>
          </cell>
          <cell r="G477">
            <v>7.3131363036017323</v>
          </cell>
          <cell r="H477">
            <v>7.3131503049997333</v>
          </cell>
          <cell r="I477">
            <v>7.3131553751335971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1.6838239775594915E-4</v>
          </cell>
          <cell r="H478">
            <v>4.8221951373289703E-4</v>
          </cell>
          <cell r="I478">
            <v>1.650964484268557E-4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3.2542721381522571E-4</v>
          </cell>
          <cell r="H479">
            <v>4.878855249482585E-4</v>
          </cell>
          <cell r="I479">
            <v>1.658492969762153E-4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4.9380961157117511E-4</v>
          </cell>
          <cell r="H480">
            <v>9.7010503868115547E-4</v>
          </cell>
          <cell r="I480">
            <v>3.3094574540307116E-4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1522.65289994771</v>
          </cell>
          <cell r="E481">
            <v>1361.49089304567</v>
          </cell>
          <cell r="F481">
            <v>1550.6101880307999</v>
          </cell>
          <cell r="G481">
            <v>1723.2497717010599</v>
          </cell>
          <cell r="H481">
            <v>1625.6049135609101</v>
          </cell>
          <cell r="I481">
            <v>781.65543195472196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27.216017103147905</v>
          </cell>
          <cell r="E482">
            <v>28.488496748592386</v>
          </cell>
          <cell r="F482">
            <v>27.408876772020896</v>
          </cell>
          <cell r="G482">
            <v>30.457350777441246</v>
          </cell>
          <cell r="H482">
            <v>28.806085816789452</v>
          </cell>
          <cell r="I482">
            <v>13.863977157058313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26.997391843044444</v>
          </cell>
          <cell r="E483">
            <v>24.139909451164378</v>
          </cell>
          <cell r="F483">
            <v>27.493088440262451</v>
          </cell>
          <cell r="G483">
            <v>30.554073966330829</v>
          </cell>
          <cell r="H483">
            <v>28.82278215533519</v>
          </cell>
          <cell r="I483">
            <v>13.859138864445438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0.30557008145024928</v>
          </cell>
          <cell r="E484">
            <v>4.4395972071755283</v>
          </cell>
          <cell r="F484">
            <v>2.6706431053110653E-3</v>
          </cell>
          <cell r="G484">
            <v>3.2059143272610463E-4</v>
          </cell>
          <cell r="H484">
            <v>4.2314113749084047E-4</v>
          </cell>
          <cell r="I484">
            <v>6.1193248484043845E-4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6.7862327582368827E-4</v>
          </cell>
          <cell r="G485">
            <v>2.5820250276587393E-4</v>
          </cell>
          <cell r="H485">
            <v>7.4907338472769383E-2</v>
          </cell>
          <cell r="I485">
            <v>4.8522197631758239E-2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9.8244872213083401E-7</v>
          </cell>
          <cell r="E486">
            <v>1.4012564437437699E-7</v>
          </cell>
          <cell r="F486">
            <v>1.9251628161887699E-7</v>
          </cell>
          <cell r="G486">
            <v>2.2688591625373899E-7</v>
          </cell>
          <cell r="H486">
            <v>4.4871186098890998E-7</v>
          </cell>
          <cell r="I486">
            <v>7.5925402898597205E-7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2.2350531840738621</v>
          </cell>
          <cell r="E487">
            <v>2.2350533241995065</v>
          </cell>
          <cell r="F487">
            <v>2.2350535167157881</v>
          </cell>
          <cell r="G487">
            <v>2.2350537436017044</v>
          </cell>
          <cell r="H487">
            <v>2.2350545385573319</v>
          </cell>
          <cell r="I487">
            <v>1.1208935986750805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0.62578841169063948</v>
          </cell>
          <cell r="E488">
            <v>0.73757428852820217</v>
          </cell>
          <cell r="F488">
            <v>0.73634251391186423</v>
          </cell>
          <cell r="G488">
            <v>0.73429138614293343</v>
          </cell>
          <cell r="H488">
            <v>0.73028318828884808</v>
          </cell>
          <cell r="I488">
            <v>0.72631016731153986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0.62578841169063948</v>
          </cell>
          <cell r="E489">
            <v>0.73757428852820217</v>
          </cell>
          <cell r="F489">
            <v>0.73634251391186423</v>
          </cell>
          <cell r="G489">
            <v>0.73429138614293343</v>
          </cell>
          <cell r="H489">
            <v>0.73028318828884808</v>
          </cell>
          <cell r="I489">
            <v>0.72631016731153986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5.3111186854934269</v>
          </cell>
          <cell r="E490">
            <v>6.2669388891759104</v>
          </cell>
          <cell r="F490">
            <v>5.7596602866159294</v>
          </cell>
          <cell r="G490">
            <v>8.0299130272913928</v>
          </cell>
          <cell r="H490">
            <v>7.9758813235821808</v>
          </cell>
          <cell r="I490">
            <v>5.7270718591794507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9.0018960771075101</v>
          </cell>
          <cell r="E491">
            <v>10.609941685963724</v>
          </cell>
          <cell r="F491">
            <v>9.7346371041395958</v>
          </cell>
          <cell r="G491">
            <v>13.533561281951799</v>
          </cell>
          <cell r="H491">
            <v>13.367398866338844</v>
          </cell>
          <cell r="I491">
            <v>9.5451197652990842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5.3111186854934269</v>
          </cell>
          <cell r="E492">
            <v>6.2669388891759104</v>
          </cell>
          <cell r="F492">
            <v>5.7596602866159294</v>
          </cell>
          <cell r="G492">
            <v>8.0299130272913928</v>
          </cell>
          <cell r="H492">
            <v>7.9758813235821808</v>
          </cell>
          <cell r="I492">
            <v>5.7270718591794507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5.27919473024136E-2</v>
          </cell>
          <cell r="F493">
            <v>4.5135453692565701E-5</v>
          </cell>
          <cell r="G493">
            <v>9.7621588001141096E-2</v>
          </cell>
          <cell r="H493">
            <v>0.16532224860714501</v>
          </cell>
          <cell r="I493">
            <v>0.13597833241326099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0.34162402080375853</v>
          </cell>
          <cell r="F494">
            <v>0.34166317838763099</v>
          </cell>
          <cell r="G494">
            <v>0.43927243696334251</v>
          </cell>
          <cell r="H494">
            <v>0.47105293764063932</v>
          </cell>
          <cell r="I494">
            <v>0.35707414676854898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4.404148037326814E-4</v>
          </cell>
          <cell r="E495">
            <v>1.6969492455754025E-4</v>
          </cell>
          <cell r="F495">
            <v>2.9406101789684511E-4</v>
          </cell>
          <cell r="G495">
            <v>1.7456522979059825E-3</v>
          </cell>
          <cell r="H495">
            <v>3.5601722991570002</v>
          </cell>
          <cell r="I495">
            <v>5.1681423559103061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0.17206722719424625</v>
          </cell>
          <cell r="E496">
            <v>0.52145378893943983</v>
          </cell>
          <cell r="F496">
            <v>1.1323060169254844</v>
          </cell>
          <cell r="G496">
            <v>2.6320817740273736</v>
          </cell>
          <cell r="H496">
            <v>0.37479311455073766</v>
          </cell>
          <cell r="I496">
            <v>0.71630477926791747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0.17250764199797891</v>
          </cell>
          <cell r="E497">
            <v>0.52162348386399726</v>
          </cell>
          <cell r="F497">
            <v>1.1326000779433811</v>
          </cell>
          <cell r="G497">
            <v>2.6338274263252801</v>
          </cell>
          <cell r="H497">
            <v>3.9349654137077326</v>
          </cell>
          <cell r="I497">
            <v>5.8844471351782248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2.3332833512550152E-7</v>
          </cell>
          <cell r="E498">
            <v>3.995366935557612E-7</v>
          </cell>
          <cell r="F498">
            <v>8.1316923006019379E-2</v>
          </cell>
          <cell r="G498">
            <v>8.0746275788825872E-2</v>
          </cell>
          <cell r="H498">
            <v>0.30326949472644621</v>
          </cell>
          <cell r="I498">
            <v>0.30257663373821497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F499">
            <v>8.1322158410241693E-2</v>
          </cell>
          <cell r="G499">
            <v>8.0751404425783282E-2</v>
          </cell>
          <cell r="H499">
            <v>0.30330733387501801</v>
          </cell>
          <cell r="I499">
            <v>0.30261744875972141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1.0227976298811999E-2</v>
          </cell>
          <cell r="E500">
            <v>5.8624503787285598E-3</v>
          </cell>
          <cell r="F500">
            <v>1.1588505596444099E-6</v>
          </cell>
          <cell r="G500">
            <v>2.7008111842367101E-6</v>
          </cell>
          <cell r="H500">
            <v>3.67243841741327E-2</v>
          </cell>
          <cell r="I500">
            <v>2.2461625652925098E-2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1.0227976298811999E-2</v>
          </cell>
          <cell r="E501">
            <v>1.6090426677540501E-2</v>
          </cell>
          <cell r="F501">
            <v>1.6091585528100201E-2</v>
          </cell>
          <cell r="G501">
            <v>1.6094286339284399E-2</v>
          </cell>
          <cell r="H501">
            <v>5.8194200716536401E-2</v>
          </cell>
          <cell r="I501">
            <v>5.8194492868424999E-2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3.8246395100560944E-5</v>
          </cell>
          <cell r="F502">
            <v>3.8330570868065473E-5</v>
          </cell>
          <cell r="G502">
            <v>3.847051127053346E-5</v>
          </cell>
          <cell r="H502">
            <v>2.5736245382381043E-5</v>
          </cell>
          <cell r="I502">
            <v>1.6612249807966792E-5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2.3552528589244979E-4</v>
          </cell>
          <cell r="F503">
            <v>2.3604364903895262E-4</v>
          </cell>
          <cell r="G503">
            <v>2.3690541661763596E-4</v>
          </cell>
          <cell r="H503">
            <v>1.5848648050478966E-4</v>
          </cell>
          <cell r="I503">
            <v>1.025021070232462E-4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2.7377168099301092E-4</v>
          </cell>
          <cell r="F504">
            <v>2.7437421990701813E-4</v>
          </cell>
          <cell r="G504">
            <v>2.7537592788816958E-4</v>
          </cell>
          <cell r="H504">
            <v>1.8422272588717068E-4</v>
          </cell>
          <cell r="I504">
            <v>1.191471821751398E-4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1.4836233348889101E-5</v>
          </cell>
          <cell r="F505">
            <v>3.7631898992934402E-8</v>
          </cell>
          <cell r="G505">
            <v>5.8120347252653598E-8</v>
          </cell>
          <cell r="H505">
            <v>4.1017650586528798E-6</v>
          </cell>
          <cell r="I505">
            <v>9.8789643383759507E-7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1.4836233348889101E-5</v>
          </cell>
          <cell r="F506">
            <v>1.4873865247882001E-5</v>
          </cell>
          <cell r="G506">
            <v>1.4931985595134699E-5</v>
          </cell>
          <cell r="H506">
            <v>9.9719018363091997E-6</v>
          </cell>
          <cell r="I506">
            <v>6.4281109179867197E-6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E507">
            <v>1.1500587873660581E-4</v>
          </cell>
          <cell r="F507">
            <v>8.7605429008288313E-3</v>
          </cell>
          <cell r="G507">
            <v>2.5562919400679246E-3</v>
          </cell>
          <cell r="H507">
            <v>1.0847713046212488</v>
          </cell>
          <cell r="I507">
            <v>1.275527336512974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E508">
            <v>1.150998809874252E-4</v>
          </cell>
          <cell r="F508">
            <v>8.771731333652364E-3</v>
          </cell>
          <cell r="G508">
            <v>2.556291940067922E-3</v>
          </cell>
          <cell r="H508">
            <v>1.0847713046212486</v>
          </cell>
          <cell r="I508">
            <v>1.275527336512974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E509">
            <v>1.4095733002941771E-4</v>
          </cell>
          <cell r="F509">
            <v>1.04436556216006E-2</v>
          </cell>
          <cell r="G509">
            <v>2.9393054962755902E-3</v>
          </cell>
          <cell r="H509">
            <v>1.1668356602046448</v>
          </cell>
          <cell r="I509">
            <v>1.2888045261999515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E510">
            <v>1.4095733002941771E-4</v>
          </cell>
          <cell r="F510">
            <v>1.04436556216006E-2</v>
          </cell>
          <cell r="G510">
            <v>2.9393054962755902E-3</v>
          </cell>
          <cell r="H510">
            <v>1.1668356602046448</v>
          </cell>
          <cell r="I510">
            <v>1.2888045261999515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7.2128674062402003E-4</v>
          </cell>
          <cell r="E511">
            <v>1.8203490100194401E-5</v>
          </cell>
          <cell r="F511">
            <v>2.339506073877E-5</v>
          </cell>
          <cell r="G511">
            <v>1.0943666031245301E-5</v>
          </cell>
          <cell r="H511">
            <v>1.19673656643395E-5</v>
          </cell>
          <cell r="I511">
            <v>2.636659396426E-5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7.2128674062402003E-4</v>
          </cell>
          <cell r="E512">
            <v>7.3895105508871696E-4</v>
          </cell>
          <cell r="F512">
            <v>7.6088688082897075E-4</v>
          </cell>
          <cell r="G512">
            <v>7.6906469380163872E-4</v>
          </cell>
          <cell r="H512">
            <v>0.29856494156303653</v>
          </cell>
          <cell r="I512">
            <v>0.23771777659621787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5.947197638864251E-4</v>
          </cell>
          <cell r="H513">
            <v>0.34285677485501809</v>
          </cell>
          <cell r="I513">
            <v>0.18433434878766905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3.7592427729510081E-4</v>
          </cell>
          <cell r="H514">
            <v>6.8749417052032732E-2</v>
          </cell>
          <cell r="I514">
            <v>5.90868018268777E-2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9.7064404118152607E-4</v>
          </cell>
          <cell r="H515">
            <v>0.41160619190705106</v>
          </cell>
          <cell r="I515">
            <v>0.24342115061454675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2652.3195316076399</v>
          </cell>
          <cell r="E516">
            <v>2731.8142493310402</v>
          </cell>
          <cell r="F516">
            <v>2710.6782843214801</v>
          </cell>
          <cell r="G516">
            <v>2618.0988152825498</v>
          </cell>
          <cell r="H516">
            <v>2317.5340308387599</v>
          </cell>
          <cell r="I516">
            <v>1320.04164943155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47.186690400798689</v>
          </cell>
          <cell r="E517">
            <v>48.283001975685721</v>
          </cell>
          <cell r="F517">
            <v>47.910246880636194</v>
          </cell>
          <cell r="G517">
            <v>46.273456953228305</v>
          </cell>
          <cell r="H517">
            <v>41.055108985754593</v>
          </cell>
          <cell r="I517">
            <v>23.411777408034432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47.026942049780921</v>
          </cell>
          <cell r="E518">
            <v>48.436422860479496</v>
          </cell>
          <cell r="F518">
            <v>48.061671707827685</v>
          </cell>
          <cell r="G518">
            <v>46.420191760328805</v>
          </cell>
          <cell r="H518">
            <v>41.091028915580807</v>
          </cell>
          <cell r="I518">
            <v>23.404993784247356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0.31049187646797893</v>
          </cell>
          <cell r="E519">
            <v>8.2493908823523217E-4</v>
          </cell>
          <cell r="F519">
            <v>8.2574162176367164E-4</v>
          </cell>
          <cell r="G519">
            <v>8.2651521021001161E-4</v>
          </cell>
          <cell r="H519">
            <v>8.3021605671471793E-4</v>
          </cell>
          <cell r="I519">
            <v>8.3810214073537579E-4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8.044443405137142E-4</v>
          </cell>
          <cell r="G520">
            <v>2.6476967942141392E-4</v>
          </cell>
          <cell r="H520">
            <v>9.4405309473044735E-2</v>
          </cell>
          <cell r="I520">
            <v>8.0737244345388731E-2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7.3246403418035603E-7</v>
          </cell>
          <cell r="E521">
            <v>1.38546670723271E-7</v>
          </cell>
          <cell r="F521">
            <v>4.0549612267978802E-7</v>
          </cell>
          <cell r="G521">
            <v>2.0894848390195401E-7</v>
          </cell>
          <cell r="H521">
            <v>3.8539013188773901E-7</v>
          </cell>
          <cell r="I521">
            <v>7.7479366540435804E-7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3.0972407398599544</v>
          </cell>
          <cell r="E522">
            <v>3.097240878406625</v>
          </cell>
          <cell r="F522">
            <v>3.0972412839027479</v>
          </cell>
          <cell r="G522">
            <v>3.0972414928512317</v>
          </cell>
          <cell r="H522">
            <v>3.0972423063698504</v>
          </cell>
          <cell r="I522">
            <v>1.5532853218038156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8.595649830916935E-4</v>
          </cell>
          <cell r="F523">
            <v>3.1351211993535899E-3</v>
          </cell>
          <cell r="G523">
            <v>3.3425406117272775E-3</v>
          </cell>
          <cell r="H523">
            <v>2.9680106622405815E-3</v>
          </cell>
          <cell r="I523">
            <v>1.7697754205203298E-3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8.595649830916935E-4</v>
          </cell>
          <cell r="F524">
            <v>3.1351211993535899E-3</v>
          </cell>
          <cell r="G524">
            <v>3.3425406117272775E-3</v>
          </cell>
          <cell r="H524">
            <v>2.9680106622405815E-3</v>
          </cell>
          <cell r="I524">
            <v>1.7697754205203298E-3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8.6824745766837699E-4</v>
          </cell>
          <cell r="F525">
            <v>3.1667890902561491E-3</v>
          </cell>
          <cell r="G525">
            <v>3.3763036482093744E-3</v>
          </cell>
          <cell r="H525">
            <v>2.9979905679197801E-3</v>
          </cell>
          <cell r="I525">
            <v>1.7876519399195254E-3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1.05168381527927E-4</v>
          </cell>
          <cell r="F526">
            <v>3.0888186462635201E-4</v>
          </cell>
          <cell r="G526">
            <v>2.37767535040444E-4</v>
          </cell>
          <cell r="H526">
            <v>2.2426142253384999E-4</v>
          </cell>
          <cell r="I526">
            <v>1.1759483105888801E-4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1.05168381527927E-4</v>
          </cell>
          <cell r="F527">
            <v>3.5835163168435708E-4</v>
          </cell>
          <cell r="G527">
            <v>3.6410108321897303E-4</v>
          </cell>
          <cell r="H527">
            <v>3.66369366395171E-4</v>
          </cell>
          <cell r="I527">
            <v>1.92831614840916E-4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2.4239239810341004E-3</v>
          </cell>
          <cell r="H528">
            <v>3.3997145333772138E-3</v>
          </cell>
          <cell r="I528">
            <v>5.9248641770284283E-4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1.3373294029887297E-6</v>
          </cell>
          <cell r="H529">
            <v>4.7762902243143352E-6</v>
          </cell>
          <cell r="I529">
            <v>8.7396555120992938E-7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2.4266049286161473E-3</v>
          </cell>
          <cell r="H530">
            <v>3.4053756380530839E-3</v>
          </cell>
          <cell r="I530">
            <v>5.9477614535728067E-4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0.95912891275198631</v>
          </cell>
          <cell r="E531">
            <v>1.1059275786391671</v>
          </cell>
          <cell r="F531">
            <v>1.2320794074606283</v>
          </cell>
          <cell r="G531">
            <v>1.2319245488122235</v>
          </cell>
          <cell r="H531">
            <v>0.62550154659349766</v>
          </cell>
          <cell r="I531">
            <v>1.3879640346508417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2.3742797695170792E-4</v>
          </cell>
          <cell r="E532">
            <v>8.9578786729796749E-5</v>
          </cell>
          <cell r="F532">
            <v>1.4645409343066486E-4</v>
          </cell>
          <cell r="G532">
            <v>3.8677598081675161E-4</v>
          </cell>
          <cell r="H532">
            <v>0.60683690036510307</v>
          </cell>
          <cell r="I532">
            <v>1.4132196386836879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0.95936634072893645</v>
          </cell>
          <cell r="E533">
            <v>1.1060171574258966</v>
          </cell>
          <cell r="F533">
            <v>1.2322258615540582</v>
          </cell>
          <cell r="G533">
            <v>1.2323113247930402</v>
          </cell>
          <cell r="H533">
            <v>1.2323384469586001</v>
          </cell>
          <cell r="I533">
            <v>2.8011836733345277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9.7972375318127673E-4</v>
          </cell>
          <cell r="H534">
            <v>2.0061945567033386E-3</v>
          </cell>
          <cell r="I534">
            <v>6.5260947235426796E-4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9.7972375318127673E-4</v>
          </cell>
          <cell r="H535">
            <v>2.0061945567033386E-3</v>
          </cell>
          <cell r="I535">
            <v>6.5260947235426796E-4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9.8961995270836051E-4</v>
          </cell>
          <cell r="H536">
            <v>2.0264591481851911E-3</v>
          </cell>
          <cell r="I536">
            <v>6.5920148722653363E-4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1.17726133001934E-4</v>
          </cell>
          <cell r="H537">
            <v>1.4696480579898101E-4</v>
          </cell>
          <cell r="I537">
            <v>3.7508913493601997E-5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1.17726133001934E-4</v>
          </cell>
          <cell r="H538">
            <v>2.22295111478555E-4</v>
          </cell>
          <cell r="I538">
            <v>7.2692126338388984E-5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3.9199628239098034E-5</v>
          </cell>
          <cell r="G539">
            <v>4.1511100011739236E-5</v>
          </cell>
          <cell r="H539">
            <v>1.9217105922822612E-4</v>
          </cell>
          <cell r="I539">
            <v>1.4179672550339691E-4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3.9273216524071806E-5</v>
          </cell>
          <cell r="G540">
            <v>4.1597964176658776E-5</v>
          </cell>
          <cell r="H540">
            <v>1.9225460155317746E-4</v>
          </cell>
          <cell r="I540">
            <v>1.4187827170697911E-4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1.21378239818972E-5</v>
          </cell>
          <cell r="E541">
            <v>1.7741580515019499E-7</v>
          </cell>
          <cell r="F541">
            <v>1.6060981669667002E-5</v>
          </cell>
          <cell r="G541">
            <v>9.1789465572862596E-6</v>
          </cell>
          <cell r="H541">
            <v>3.9007536520798798E-5</v>
          </cell>
          <cell r="I541">
            <v>1.64075150567617E-5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1.21378239818972E-5</v>
          </cell>
          <cell r="E542">
            <v>2.6658373676050133E-7</v>
          </cell>
          <cell r="F542">
            <v>1.6241608254940599E-5</v>
          </cell>
          <cell r="G542">
            <v>1.6328625115914504E-5</v>
          </cell>
          <cell r="H542">
            <v>6.2634584015241302E-5</v>
          </cell>
          <cell r="I542">
            <v>3.6415144434785302E-5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1.1964768195155144E-5</v>
          </cell>
          <cell r="F543">
            <v>1.5911246248752793</v>
          </cell>
          <cell r="G543">
            <v>1.9174550572548654</v>
          </cell>
          <cell r="H543">
            <v>2.7495344440905094</v>
          </cell>
          <cell r="I543">
            <v>4.4402355991574352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1.1949254835369551E-5</v>
          </cell>
          <cell r="F544">
            <v>2.2286505069998954</v>
          </cell>
          <cell r="G544">
            <v>2.9836676959964752</v>
          </cell>
          <cell r="H544">
            <v>3.8371717043563343</v>
          </cell>
          <cell r="I544">
            <v>4.4117543550826834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2.2789739106144287E-5</v>
          </cell>
          <cell r="F545">
            <v>3.8197751318751747</v>
          </cell>
          <cell r="G545">
            <v>4.9011227532513422</v>
          </cell>
          <cell r="H545">
            <v>6.5867061484468419</v>
          </cell>
          <cell r="I545">
            <v>8.851989954240123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213.78051578912499</v>
          </cell>
          <cell r="E546">
            <v>3.9650031119214502E-2</v>
          </cell>
          <cell r="F546">
            <v>0.109587897986392</v>
          </cell>
          <cell r="G546">
            <v>5.5970647224110298E-2</v>
          </cell>
          <cell r="H546">
            <v>9.8933120303892702E-2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2.7300017147612179</v>
          </cell>
          <cell r="E547">
            <v>5.0633544664362758E-4</v>
          </cell>
          <cell r="F547">
            <v>1.3994500308673508E-3</v>
          </cell>
          <cell r="G547">
            <v>7.1475158685106786E-4</v>
          </cell>
          <cell r="H547">
            <v>1.2633872973845861E-3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2.7763703349236932</v>
          </cell>
          <cell r="E548">
            <v>5.1493546908070863E-4</v>
          </cell>
          <cell r="F548">
            <v>1.4232194543687309E-3</v>
          </cell>
          <cell r="G548">
            <v>7.2689152239104277E-4</v>
          </cell>
          <cell r="H548">
            <v>1.2848457182323705E-3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1.9804476044310243E-4</v>
          </cell>
          <cell r="G549">
            <v>2.1626520347518604E-4</v>
          </cell>
          <cell r="H549">
            <v>3.2721912750868483E-4</v>
          </cell>
          <cell r="I549">
            <v>3.4176339233349488E-4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1.9804476044310243E-4</v>
          </cell>
          <cell r="G550">
            <v>2.1626520347518604E-4</v>
          </cell>
          <cell r="H550">
            <v>3.2721912750868483E-4</v>
          </cell>
          <cell r="I550">
            <v>3.4176339233349488E-4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4.8445973794175997E-8</v>
          </cell>
          <cell r="E551">
            <v>7.4237510757770103E-8</v>
          </cell>
          <cell r="F551">
            <v>1.7457709489436201E-5</v>
          </cell>
          <cell r="G551">
            <v>3.0669097775980798E-7</v>
          </cell>
          <cell r="H551">
            <v>3.9521722545373401E-7</v>
          </cell>
          <cell r="I551">
            <v>1.3310178691813E-7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4.8445973794175997E-8</v>
          </cell>
          <cell r="E552">
            <v>1.2268348455194599E-7</v>
          </cell>
          <cell r="F552">
            <v>1.7569108965240084E-5</v>
          </cell>
          <cell r="G552">
            <v>1.786264988070671E-5</v>
          </cell>
          <cell r="H552">
            <v>2.6408970120383987E-5</v>
          </cell>
          <cell r="I552">
            <v>2.6536783046861952E-5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0.47090633956013672</v>
          </cell>
          <cell r="G553">
            <v>0.47098537646463595</v>
          </cell>
          <cell r="H553">
            <v>1.7030069670483294</v>
          </cell>
          <cell r="I553">
            <v>1.7030141141876218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0.47090633956013672</v>
          </cell>
          <cell r="G554">
            <v>0.47098537646463595</v>
          </cell>
          <cell r="H554">
            <v>1.7030069670483294</v>
          </cell>
          <cell r="I554">
            <v>1.7030141141876218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4.9251148784887198E-6</v>
          </cell>
          <cell r="G555">
            <v>1.1478447533006001E-5</v>
          </cell>
          <cell r="H555">
            <v>0.15208458465269101</v>
          </cell>
          <cell r="I555">
            <v>9.6671229623116403E-2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6.8389238494425589E-2</v>
          </cell>
          <cell r="G556">
            <v>6.8400716941958595E-2</v>
          </cell>
          <cell r="H556">
            <v>0.24732584704032801</v>
          </cell>
          <cell r="I556">
            <v>0.24732697063144299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6.6453549200678173E-4</v>
          </cell>
          <cell r="H557">
            <v>1.3764842911009611E-3</v>
          </cell>
          <cell r="I557">
            <v>1.3958369422577643E-3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7.0186894661390339E-4</v>
          </cell>
          <cell r="H558">
            <v>1.4538148692526986E-3</v>
          </cell>
          <cell r="I558">
            <v>1.4742547480025825E-3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8.4110919278594496E-5</v>
          </cell>
          <cell r="H559">
            <v>1.1781557264799E-4</v>
          </cell>
          <cell r="I559">
            <v>8.3269917794493107E-5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8.4110919278594496E-5</v>
          </cell>
          <cell r="H560">
            <v>1.7958782765132485E-4</v>
          </cell>
          <cell r="I560">
            <v>1.7042686617601866E-4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8.2096728156255561E-3</v>
          </cell>
          <cell r="F561">
            <v>8.2098215607356983E-3</v>
          </cell>
          <cell r="G561">
            <v>8.5161142943308843E-3</v>
          </cell>
          <cell r="H561">
            <v>2.044965392413246E-2</v>
          </cell>
          <cell r="I561">
            <v>2.11910559247683E-2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2.1541331093747234</v>
          </cell>
          <cell r="F562">
            <v>2.1541721385508916</v>
          </cell>
          <cell r="G562">
            <v>2.2345401792044157</v>
          </cell>
          <cell r="H562">
            <v>5.3657773680560412</v>
          </cell>
          <cell r="I562">
            <v>5.5603135734315545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2.1623427821903478</v>
          </cell>
          <cell r="F563">
            <v>2.162381960111631</v>
          </cell>
          <cell r="G563">
            <v>2.2430562934987459</v>
          </cell>
          <cell r="H563">
            <v>5.3862270219801829</v>
          </cell>
          <cell r="I563">
            <v>5.5815046293563215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0.11760365489326299</v>
          </cell>
          <cell r="F564">
            <v>3.43598673731688E-6</v>
          </cell>
          <cell r="G564">
            <v>4.38231470432166E-3</v>
          </cell>
          <cell r="H564">
            <v>7.1078489112263402E-2</v>
          </cell>
          <cell r="I564">
            <v>0.159404356831612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0.11760365489326299</v>
          </cell>
          <cell r="F565">
            <v>0.11760709088</v>
          </cell>
          <cell r="G565">
            <v>0.121989405584322</v>
          </cell>
          <cell r="H565">
            <v>0.29293674010093101</v>
          </cell>
          <cell r="I565">
            <v>0.303566946529707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2.399684741223759E-3</v>
          </cell>
          <cell r="H566">
            <v>3.3657173880434358E-3</v>
          </cell>
          <cell r="I566">
            <v>5.8656155352581425E-4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2.4239239810341004E-3</v>
          </cell>
          <cell r="H567">
            <v>3.3997145333772138E-3</v>
          </cell>
          <cell r="I567">
            <v>5.9248641770284283E-4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2.399684741223759E-3</v>
          </cell>
          <cell r="H568">
            <v>3.3657173880434358E-3</v>
          </cell>
          <cell r="I568">
            <v>5.8656155352581425E-4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2.0502393056545201E-4</v>
          </cell>
          <cell r="H569">
            <v>1.9653974759835E-4</v>
          </cell>
          <cell r="I569">
            <v>3.5808470397215503E-5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2.0502393056545201E-4</v>
          </cell>
          <cell r="H570">
            <v>3.0111945927611305E-4</v>
          </cell>
          <cell r="I570">
            <v>7.5139580724637025E-5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3.3915314750043279E-6</v>
          </cell>
          <cell r="E571">
            <v>3.5502930883922212E-6</v>
          </cell>
          <cell r="F571">
            <v>2.3060021400866148E-3</v>
          </cell>
          <cell r="G571">
            <v>9.483050940744213E-4</v>
          </cell>
          <cell r="H571">
            <v>5.4735655367991022E-3</v>
          </cell>
          <cell r="I571">
            <v>2.659484533940314E-3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3.3915314750043279E-6</v>
          </cell>
          <cell r="E572">
            <v>3.5502930883922212E-6</v>
          </cell>
          <cell r="F572">
            <v>2.9755051882175173E-3</v>
          </cell>
          <cell r="G572">
            <v>1.1854001125981045E-3</v>
          </cell>
          <cell r="H572">
            <v>6.4395895315574958E-3</v>
          </cell>
          <cell r="I572">
            <v>2.9550245902202712E-3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1.12080750185848E-3</v>
          </cell>
          <cell r="E573">
            <v>5.9312179974787498E-6</v>
          </cell>
          <cell r="F573">
            <v>3.4135054173069802E-5</v>
          </cell>
          <cell r="G573">
            <v>2.0195265392436901E-5</v>
          </cell>
          <cell r="H573">
            <v>4.0661049999524299E-5</v>
          </cell>
          <cell r="I573">
            <v>3.3582875580230598E-5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1.12080750185848E-3</v>
          </cell>
          <cell r="E574">
            <v>1.0136463297249956E-5</v>
          </cell>
          <cell r="F574">
            <v>4.124477759365002E-5</v>
          </cell>
          <cell r="G574">
            <v>4.1670030643810134E-5</v>
          </cell>
          <cell r="H574">
            <v>2.2380402432937518E-4</v>
          </cell>
          <cell r="I574">
            <v>9.2874651678808795E-5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0.48734055557021294</v>
          </cell>
          <cell r="F575">
            <v>0.48734562236123019</v>
          </cell>
          <cell r="G575">
            <v>0.48734486896055851</v>
          </cell>
          <cell r="H575">
            <v>0.4872487587086391</v>
          </cell>
          <cell r="I575">
            <v>0.48735254347367496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0.75333523588530371</v>
          </cell>
          <cell r="F576">
            <v>0.75334306817457719</v>
          </cell>
          <cell r="G576">
            <v>0.75334190356131814</v>
          </cell>
          <cell r="H576">
            <v>0.75319333550460121</v>
          </cell>
          <cell r="I576">
            <v>0.7533537668899144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1.2406757914555162</v>
          </cell>
          <cell r="F577">
            <v>1.240688690535807</v>
          </cell>
          <cell r="G577">
            <v>1.2406867725218771</v>
          </cell>
          <cell r="H577">
            <v>1.2404420942132399</v>
          </cell>
          <cell r="I577">
            <v>1.2407063103635896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6.7473340515920396E-2</v>
          </cell>
          <cell r="F578">
            <v>4.4983053897370599E-6</v>
          </cell>
          <cell r="G578">
            <v>1.09068004308302E-7</v>
          </cell>
          <cell r="H578">
            <v>6.7465109047714897E-2</v>
          </cell>
          <cell r="I578">
            <v>1.8523346972868799E-2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6.7473340515920396E-2</v>
          </cell>
          <cell r="F579">
            <v>6.7477838821310102E-2</v>
          </cell>
          <cell r="G579">
            <v>6.7477947889314396E-2</v>
          </cell>
          <cell r="H579">
            <v>6.7468384823948693E-2</v>
          </cell>
          <cell r="I579">
            <v>6.74860554065006E-2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0.56336498223993969</v>
          </cell>
          <cell r="E580">
            <v>1.1276226158743223</v>
          </cell>
          <cell r="F580">
            <v>1.1358174159936207</v>
          </cell>
          <cell r="G580">
            <v>2.4110750441603961</v>
          </cell>
          <cell r="H580">
            <v>6.1395785335323563</v>
          </cell>
          <cell r="I580">
            <v>6.4142156805743635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0.56336498223993969</v>
          </cell>
          <cell r="E581">
            <v>1.1276226158743223</v>
          </cell>
          <cell r="F581">
            <v>1.1358174159936207</v>
          </cell>
          <cell r="G581">
            <v>2.4110750441603961</v>
          </cell>
          <cell r="H581">
            <v>6.1395785335323563</v>
          </cell>
          <cell r="I581">
            <v>6.4142156805743635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6.8802819645430403E-4</v>
          </cell>
          <cell r="G582">
            <v>0.103004850260834</v>
          </cell>
          <cell r="H582">
            <v>0.16649311776977799</v>
          </cell>
          <cell r="I582">
            <v>6.4255077528238003E-2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9.1787055878671697E-2</v>
          </cell>
          <cell r="G583">
            <v>0.194791906139506</v>
          </cell>
          <cell r="H583">
            <v>0.49603402837413502</v>
          </cell>
          <cell r="I583">
            <v>0.518225855611953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2.3168611436392539E-2</v>
          </cell>
          <cell r="F584">
            <v>2.3169542381863362E-2</v>
          </cell>
          <cell r="G584">
            <v>2.31723875517728E-2</v>
          </cell>
          <cell r="H584">
            <v>1.3070152470010031E-3</v>
          </cell>
          <cell r="I584">
            <v>1.5849147844947051E-3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4.5979423671904524E-2</v>
          </cell>
          <cell r="F585">
            <v>4.5981271186000684E-2</v>
          </cell>
          <cell r="G585">
            <v>4.5986917587082801E-2</v>
          </cell>
          <cell r="H585">
            <v>2.593845900195008E-3</v>
          </cell>
          <cell r="I585">
            <v>3.1453532966451247E-3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6.9148035108297076E-2</v>
          </cell>
          <cell r="F586">
            <v>6.9150813567863997E-2</v>
          </cell>
          <cell r="G586">
            <v>6.915930513885557E-2</v>
          </cell>
          <cell r="H586">
            <v>3.9008611471960108E-3</v>
          </cell>
          <cell r="I586">
            <v>4.7302680811398337E-3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6.3689849485358499E-7</v>
          </cell>
          <cell r="G587">
            <v>4.9113534945677295E-7</v>
          </cell>
          <cell r="H587">
            <v>2.10050730389303E-4</v>
          </cell>
          <cell r="I587">
            <v>1.04161206319511E-4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3.7619312611725901E-3</v>
          </cell>
          <cell r="G588">
            <v>3.7624223965220501E-3</v>
          </cell>
          <cell r="H588">
            <v>2.1219920770757799E-4</v>
          </cell>
          <cell r="I588">
            <v>2.5732125123647398E-4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5.8945614762650166E-4</v>
          </cell>
          <cell r="H589">
            <v>1.8212602332263884E-3</v>
          </cell>
          <cell r="I589">
            <v>7.4006280604731502E-3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5.0753926774053861E-4</v>
          </cell>
          <cell r="H590">
            <v>1.4918650324461092E-3</v>
          </cell>
          <cell r="I590">
            <v>5.4334551075763413E-3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4.0973934067790097E-5</v>
          </cell>
          <cell r="H591">
            <v>4.5477962625906099E-6</v>
          </cell>
          <cell r="I591">
            <v>3.1626927784360602E-4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4.0973934067790097E-5</v>
          </cell>
          <cell r="H592">
            <v>1.0080860585439113E-4</v>
          </cell>
          <cell r="I592">
            <v>4.0254423578957608E-4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4.2799760620639784</v>
          </cell>
          <cell r="E593">
            <v>3.5068869463240455</v>
          </cell>
          <cell r="F593">
            <v>4.2563893197352831</v>
          </cell>
          <cell r="G593">
            <v>2.1407480233918132</v>
          </cell>
          <cell r="H593">
            <v>0.6813950393654904</v>
          </cell>
          <cell r="I593">
            <v>0.1972447474877799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4.5052379600673467</v>
          </cell>
          <cell r="E594">
            <v>3.6914599434989914</v>
          </cell>
          <cell r="F594">
            <v>4.480409810247667</v>
          </cell>
          <cell r="G594">
            <v>2.2534189719913842</v>
          </cell>
          <cell r="H594">
            <v>0.71725793617419986</v>
          </cell>
          <cell r="I594">
            <v>0.20762604998713682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6.6576507828654701E-8</v>
          </cell>
          <cell r="E595">
            <v>1.1910276358793101E-6</v>
          </cell>
          <cell r="F595">
            <v>1.3961921726176499E-6</v>
          </cell>
          <cell r="G595">
            <v>6.3419346947133998E-7</v>
          </cell>
          <cell r="H595">
            <v>2.9454889608630699E-2</v>
          </cell>
          <cell r="I595">
            <v>3.8445985895565302E-7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0.34576936645284079</v>
          </cell>
          <cell r="E596">
            <v>0.34576963434417923</v>
          </cell>
          <cell r="F596">
            <v>0.34576920491465513</v>
          </cell>
          <cell r="G596">
            <v>0.30546584409105754</v>
          </cell>
          <cell r="H596">
            <v>5.5183670294498562E-2</v>
          </cell>
          <cell r="I596">
            <v>2.8547403527689457E-2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6.6446953210595066</v>
          </cell>
          <cell r="E597">
            <v>6.9687094911258862</v>
          </cell>
          <cell r="F597">
            <v>6.7111876623571742</v>
          </cell>
          <cell r="G597">
            <v>3.6565129698239267</v>
          </cell>
          <cell r="H597">
            <v>1.2512460681859008</v>
          </cell>
          <cell r="I597">
            <v>0.39347465638716661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8.411006735518356</v>
          </cell>
          <cell r="E598">
            <v>8.7988756201084453</v>
          </cell>
          <cell r="F598">
            <v>8.4417454872417341</v>
          </cell>
          <cell r="G598">
            <v>4.5706412122799041</v>
          </cell>
          <cell r="H598">
            <v>1.5447482323282731</v>
          </cell>
          <cell r="I598">
            <v>0.47984714193556904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9.5041130126832002E-6</v>
          </cell>
          <cell r="E599">
            <v>3.4226331510143503E-2</v>
          </cell>
          <cell r="F599">
            <v>2.0140389754408999E-6</v>
          </cell>
          <cell r="G599">
            <v>1.0523589144856799E-6</v>
          </cell>
          <cell r="H599">
            <v>8.1546306708298998E-3</v>
          </cell>
          <cell r="I599">
            <v>1.12817046969899E-6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0.4375780928866897</v>
          </cell>
          <cell r="E600">
            <v>0.47180413797393655</v>
          </cell>
          <cell r="F600">
            <v>0.47180284024386659</v>
          </cell>
          <cell r="G600">
            <v>0.43833629275217545</v>
          </cell>
          <cell r="H600">
            <v>8.4763253278947834E-2</v>
          </cell>
          <cell r="I600">
            <v>3.8187070118763336E-2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6.5822720683705391</v>
          </cell>
          <cell r="E601">
            <v>7.0678494377661991</v>
          </cell>
          <cell r="F601">
            <v>6.795154140649287</v>
          </cell>
          <cell r="G601">
            <v>7.8361751631614416</v>
          </cell>
          <cell r="H601">
            <v>9.75040664274891</v>
          </cell>
          <cell r="I601">
            <v>11.170740948127419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7.1200011685820765</v>
          </cell>
          <cell r="E602">
            <v>7.6289069959776521</v>
          </cell>
          <cell r="F602">
            <v>7.3111257512312049</v>
          </cell>
          <cell r="G602">
            <v>8.3865260833476363</v>
          </cell>
          <cell r="H602">
            <v>10.32578761488595</v>
          </cell>
          <cell r="I602">
            <v>11.758674682239391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6.5822720683705391</v>
          </cell>
          <cell r="E603">
            <v>7.0678494377661991</v>
          </cell>
          <cell r="F603">
            <v>6.795154140649287</v>
          </cell>
          <cell r="G603">
            <v>7.8361751631614416</v>
          </cell>
          <cell r="H603">
            <v>9.75040664274891</v>
          </cell>
          <cell r="I603">
            <v>11.170740948127419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4.9199916920138101E-2</v>
          </cell>
          <cell r="F604">
            <v>9.4755855700253105E-2</v>
          </cell>
          <cell r="G604">
            <v>8.4964589368681398E-2</v>
          </cell>
          <cell r="H604">
            <v>0.28313675599232002</v>
          </cell>
          <cell r="I604">
            <v>0.42350476147146798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0.61629051314343619</v>
          </cell>
          <cell r="F605">
            <v>0.65891819370157112</v>
          </cell>
          <cell r="G605">
            <v>0.65720413445827397</v>
          </cell>
          <cell r="H605">
            <v>0.79546335783648947</v>
          </cell>
          <cell r="I605">
            <v>0.79546991395167976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0.41000767680021255</v>
          </cell>
          <cell r="E606">
            <v>0.8206427560454761</v>
          </cell>
          <cell r="F606">
            <v>0.82042937412528638</v>
          </cell>
          <cell r="G606">
            <v>1.7485357789666194</v>
          </cell>
          <cell r="H606">
            <v>4.4620242607601961</v>
          </cell>
          <cell r="I606">
            <v>4.6680485128313522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0.41000767680021255</v>
          </cell>
          <cell r="E607">
            <v>0.8206427560454761</v>
          </cell>
          <cell r="F607">
            <v>0.82042937412528638</v>
          </cell>
          <cell r="G607">
            <v>1.7485357789666194</v>
          </cell>
          <cell r="H607">
            <v>4.4620242607601961</v>
          </cell>
          <cell r="I607">
            <v>4.6680485128313522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4.2586465090608003E-6</v>
          </cell>
          <cell r="G608">
            <v>7.49634178035153E-2</v>
          </cell>
          <cell r="H608">
            <v>0.121167904577381</v>
          </cell>
          <cell r="I608">
            <v>4.7159280336899E-2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6.6303038735776698E-2</v>
          </cell>
          <cell r="G609">
            <v>0.14126645653929201</v>
          </cell>
          <cell r="H609">
            <v>0.36050014121680102</v>
          </cell>
          <cell r="I609">
            <v>0.37714806752499802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4.5960122979212079E-2</v>
          </cell>
          <cell r="F610">
            <v>4.5957560924448512E-2</v>
          </cell>
          <cell r="G610">
            <v>4.5960602006802416E-2</v>
          </cell>
          <cell r="H610">
            <v>3.1901476337665757E-4</v>
          </cell>
          <cell r="I610">
            <v>0.57456754728159265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0.49391222803911533</v>
          </cell>
          <cell r="F611">
            <v>0.49388469481912761</v>
          </cell>
          <cell r="G611">
            <v>0.49391737592752555</v>
          </cell>
          <cell r="H611">
            <v>3.4283044157215011E-3</v>
          </cell>
          <cell r="I611">
            <v>6.1746122299363373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0.53987235101832709</v>
          </cell>
          <cell r="F612">
            <v>0.53984225574357603</v>
          </cell>
          <cell r="G612">
            <v>0.5398779779343279</v>
          </cell>
          <cell r="H612">
            <v>3.747319179098158E-3</v>
          </cell>
          <cell r="I612">
            <v>6.7491797772179423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2.9363471246929299E-2</v>
          </cell>
          <cell r="F613">
            <v>1.13297198108719E-7</v>
          </cell>
          <cell r="G613">
            <v>4.2842786207274298E-7</v>
          </cell>
          <cell r="H613">
            <v>2.01397560330702E-4</v>
          </cell>
          <cell r="I613">
            <v>0.366905171055183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2.9363471246929299E-2</v>
          </cell>
          <cell r="F614">
            <v>2.9363584544127401E-2</v>
          </cell>
          <cell r="G614">
            <v>2.9364012971989501E-2</v>
          </cell>
          <cell r="H614">
            <v>2.0383907043467099E-4</v>
          </cell>
          <cell r="I614">
            <v>0.36705223250102798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0.66613302089610571</v>
          </cell>
          <cell r="E615">
            <v>8.8349470633314039E-2</v>
          </cell>
          <cell r="F615">
            <v>4.8569437723479103E-2</v>
          </cell>
          <cell r="G615">
            <v>4.2117984794299533E-2</v>
          </cell>
          <cell r="H615">
            <v>3.0350763667834929E-2</v>
          </cell>
          <cell r="I615">
            <v>1.2104918024720463E-2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3.8293161818223659E-3</v>
          </cell>
          <cell r="E616">
            <v>2.1500966944295618E-3</v>
          </cell>
          <cell r="F616">
            <v>1.6294910635168446E-3</v>
          </cell>
          <cell r="G616">
            <v>1.0771452934262859E-3</v>
          </cell>
          <cell r="H616">
            <v>3.4032976774969184E-3</v>
          </cell>
          <cell r="I616">
            <v>1.9877365991129406E-3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0.66996233707792885</v>
          </cell>
          <cell r="E617">
            <v>9.0499567327743627E-2</v>
          </cell>
          <cell r="F617">
            <v>5.0198928786995965E-2</v>
          </cell>
          <cell r="G617">
            <v>4.3195130087725811E-2</v>
          </cell>
          <cell r="H617">
            <v>3.3754061345331876E-2</v>
          </cell>
          <cell r="I617">
            <v>1.4092654623833406E-2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2.3940352676726202</v>
          </cell>
          <cell r="E618">
            <v>2.3516438602009108E-4</v>
          </cell>
          <cell r="F618">
            <v>2.2848693907589248</v>
          </cell>
          <cell r="G618">
            <v>1.917174367170561</v>
          </cell>
          <cell r="H618">
            <v>1.2311899623501645</v>
          </cell>
          <cell r="I618">
            <v>0.65594115268875597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2.6236002933398592</v>
          </cell>
          <cell r="E619">
            <v>2.570102579454545E-4</v>
          </cell>
          <cell r="F619">
            <v>2.486932670213795</v>
          </cell>
          <cell r="G619">
            <v>2.072620937481688</v>
          </cell>
          <cell r="H619">
            <v>1.3132692931735088</v>
          </cell>
          <cell r="I619">
            <v>0.69046437125132165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1.3717502266397401E-6</v>
          </cell>
          <cell r="E620">
            <v>1.7567358522127199E-6</v>
          </cell>
          <cell r="F620">
            <v>0.17653189195369101</v>
          </cell>
          <cell r="G620">
            <v>3.3338496690377E-6</v>
          </cell>
          <cell r="H620">
            <v>9.2599428495231104E-2</v>
          </cell>
          <cell r="I620">
            <v>1.25554606535953E-4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0.18498942010166863</v>
          </cell>
          <cell r="E621">
            <v>3.1942146679869721E-5</v>
          </cell>
          <cell r="F621">
            <v>0.176563149727373</v>
          </cell>
          <cell r="G621">
            <v>0.17656280963789397</v>
          </cell>
          <cell r="H621">
            <v>0.12387806313168997</v>
          </cell>
          <cell r="I621">
            <v>6.7332417317841939E-2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0.67719900926780086</v>
          </cell>
          <cell r="E622">
            <v>1.3554912173020921</v>
          </cell>
          <cell r="F622">
            <v>1.3551179554975314</v>
          </cell>
          <cell r="G622">
            <v>1.3554322428622734</v>
          </cell>
          <cell r="H622">
            <v>4.8217063532978708</v>
          </cell>
          <cell r="I622">
            <v>7.7103776885794959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0.67719900926780086</v>
          </cell>
          <cell r="E623">
            <v>1.3554912173020921</v>
          </cell>
          <cell r="F623">
            <v>1.3551179554975314</v>
          </cell>
          <cell r="G623">
            <v>1.3554322428622734</v>
          </cell>
          <cell r="H623">
            <v>4.8217063532978708</v>
          </cell>
          <cell r="I623">
            <v>7.7103776885794959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5.4754028624984297E-2</v>
          </cell>
          <cell r="E624">
            <v>5.4754011713466902E-2</v>
          </cell>
          <cell r="F624">
            <v>8.5170843407492505E-8</v>
          </cell>
          <cell r="G624">
            <v>1.09848403223095E-7</v>
          </cell>
          <cell r="H624">
            <v>0.20013736419741601</v>
          </cell>
          <cell r="I624">
            <v>0.28377244326783202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5.4754028624984297E-2</v>
          </cell>
          <cell r="E625">
            <v>0.109508040338451</v>
          </cell>
          <cell r="F625">
            <v>0.10950812550929501</v>
          </cell>
          <cell r="G625">
            <v>0.10950823535769801</v>
          </cell>
          <cell r="H625">
            <v>0.389559751643967</v>
          </cell>
          <cell r="I625">
            <v>0.62293692311584303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4.0121815145980719E-2</v>
          </cell>
          <cell r="F626">
            <v>4.0118288682204392E-2</v>
          </cell>
          <cell r="G626">
            <v>4.0120455182340808E-2</v>
          </cell>
          <cell r="H626">
            <v>2.6825633351777826E-4</v>
          </cell>
          <cell r="I626">
            <v>3.10832424338481E-4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0.19679254735383395</v>
          </cell>
          <cell r="F627">
            <v>0.19677525048460756</v>
          </cell>
          <cell r="G627">
            <v>0.19678587690016588</v>
          </cell>
          <cell r="H627">
            <v>1.3157641802766656E-3</v>
          </cell>
          <cell r="I627">
            <v>1.5245946466573366E-3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0.23691436249981473</v>
          </cell>
          <cell r="F628">
            <v>0.23689353916681194</v>
          </cell>
          <cell r="G628">
            <v>0.2369063320825068</v>
          </cell>
          <cell r="H628">
            <v>1.5840205137944434E-3</v>
          </cell>
          <cell r="I628">
            <v>1.8354270709958198E-3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1.2886099019422E-2</v>
          </cell>
          <cell r="F629">
            <v>9.6982500326576704E-8</v>
          </cell>
          <cell r="G629">
            <v>2.28760296788054E-7</v>
          </cell>
          <cell r="H629">
            <v>8.4879472287101204E-5</v>
          </cell>
          <cell r="I629">
            <v>3.7752771569380002E-5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1.2886099019422E-2</v>
          </cell>
          <cell r="F630">
            <v>1.2886196001922401E-2</v>
          </cell>
          <cell r="G630">
            <v>1.28864247622192E-2</v>
          </cell>
          <cell r="H630">
            <v>8.6134595866346295E-5</v>
          </cell>
          <cell r="I630">
            <v>9.9810205823015906E-5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0.66270027329121839</v>
          </cell>
          <cell r="F631">
            <v>0.6490148119521002</v>
          </cell>
          <cell r="G631">
            <v>0.41175652641340349</v>
          </cell>
          <cell r="H631">
            <v>6.4969878350045598E-2</v>
          </cell>
          <cell r="I631">
            <v>3.8458011847129082E-2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4.6611162152860798E-8</v>
          </cell>
          <cell r="E632">
            <v>0.66272449556373048</v>
          </cell>
          <cell r="F632">
            <v>0.64904219629235127</v>
          </cell>
          <cell r="G632">
            <v>0.41177863906590312</v>
          </cell>
          <cell r="H632">
            <v>6.4974217756406827E-2</v>
          </cell>
          <cell r="I632">
            <v>3.8460236025810071E-2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9.7531634687500497E-3</v>
          </cell>
          <cell r="E633">
            <v>5.1282750666717503E-2</v>
          </cell>
          <cell r="F633">
            <v>3.3074959116877603E-5</v>
          </cell>
          <cell r="G633">
            <v>2.2953671883939298E-5</v>
          </cell>
          <cell r="H633">
            <v>9.4305624525179901E-3</v>
          </cell>
          <cell r="I633">
            <v>1.93879558132371E-5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9.7531634687500497E-3</v>
          </cell>
          <cell r="E634">
            <v>6.1018173460421175E-2</v>
          </cell>
          <cell r="F634">
            <v>6.1018092809139265E-2</v>
          </cell>
          <cell r="G634">
            <v>5.3905740583555031E-2</v>
          </cell>
          <cell r="H634">
            <v>9.7382983046324766E-3</v>
          </cell>
          <cell r="I634">
            <v>5.0377799428038498E-3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0.42667023537148563</v>
          </cell>
          <cell r="F635">
            <v>0.42650950115760616</v>
          </cell>
          <cell r="G635">
            <v>0.42662799310698829</v>
          </cell>
          <cell r="H635">
            <v>0.42663610386278733</v>
          </cell>
          <cell r="I635">
            <v>2.4577067767146215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0.42667023537148563</v>
          </cell>
          <cell r="F636">
            <v>0.42650950115760616</v>
          </cell>
          <cell r="G636">
            <v>0.42662799310698829</v>
          </cell>
          <cell r="H636">
            <v>0.42663610386278733</v>
          </cell>
          <cell r="I636">
            <v>2.4577067767146215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3.44705335435724E-2</v>
          </cell>
          <cell r="F637">
            <v>5.4144121489104598E-8</v>
          </cell>
          <cell r="G637">
            <v>5.8572222198005599E-8</v>
          </cell>
          <cell r="H637">
            <v>5.5348690678854597E-7</v>
          </cell>
          <cell r="I637">
            <v>0.178632445675732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3.44705335435724E-2</v>
          </cell>
          <cell r="F638">
            <v>3.4470587687693802E-2</v>
          </cell>
          <cell r="G638">
            <v>3.4470646259915999E-2</v>
          </cell>
          <cell r="H638">
            <v>3.4471407937722499E-2</v>
          </cell>
          <cell r="I638">
            <v>0.19856076018907201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7.1132176689439185E-4</v>
          </cell>
          <cell r="F639">
            <v>7.1799061065211563E-4</v>
          </cell>
          <cell r="G639">
            <v>7.25483243385911E-4</v>
          </cell>
          <cell r="H639">
            <v>7.894705368302889E-4</v>
          </cell>
          <cell r="I639">
            <v>7.3284922505867747E-4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7.1132176689439185E-4</v>
          </cell>
          <cell r="F640">
            <v>7.1799061065211563E-4</v>
          </cell>
          <cell r="G640">
            <v>7.25483243385911E-4</v>
          </cell>
          <cell r="H640">
            <v>7.894705368302889E-4</v>
          </cell>
          <cell r="I640">
            <v>7.3284922505867747E-4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3.8643499756233401E-5</v>
          </cell>
          <cell r="F641">
            <v>3.6759667691834401E-7</v>
          </cell>
          <cell r="G641">
            <v>4.1106056610142099E-7</v>
          </cell>
          <cell r="H641">
            <v>4.8465580088763103E-6</v>
          </cell>
          <cell r="I641">
            <v>2.03529232002443E-5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3.8643499756233401E-5</v>
          </cell>
          <cell r="F642">
            <v>3.9011096433151798E-5</v>
          </cell>
          <cell r="G642">
            <v>3.9422156999253201E-5</v>
          </cell>
          <cell r="H642">
            <v>4.29096426261538E-5</v>
          </cell>
          <cell r="I642">
            <v>3.9824417873616999E-5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0.14743473979169999</v>
          </cell>
          <cell r="G643">
            <v>0.14484773942909601</v>
          </cell>
          <cell r="H643">
            <v>0.20752060585492901</v>
          </cell>
          <cell r="I643">
            <v>6.2960535693344893E-2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5.2281822621170239E-3</v>
          </cell>
          <cell r="G644">
            <v>5.341902447030502E-3</v>
          </cell>
          <cell r="H644">
            <v>8.1683642730131702E-3</v>
          </cell>
          <cell r="I644">
            <v>2.6121924383409067E-3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2.6140911310585111E-3</v>
          </cell>
          <cell r="G645">
            <v>2.5682223303031279E-3</v>
          </cell>
          <cell r="H645">
            <v>3.6794433662221443E-3</v>
          </cell>
          <cell r="I645">
            <v>1.1163215548465415E-3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5.2281822621170239E-3</v>
          </cell>
          <cell r="G646">
            <v>5.341902447030502E-3</v>
          </cell>
          <cell r="H646">
            <v>8.1683642730131702E-3</v>
          </cell>
          <cell r="I646">
            <v>2.6121924383409067E-3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2.3770418603698498E-6</v>
          </cell>
          <cell r="F647">
            <v>4.3542692088788801E-4</v>
          </cell>
          <cell r="G647">
            <v>1.78132354044662E-6</v>
          </cell>
          <cell r="H647">
            <v>3.6671000473437E-6</v>
          </cell>
          <cell r="I647">
            <v>5.2882042958552604E-7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2.3770418603698498E-6</v>
          </cell>
          <cell r="F648">
            <v>4.3772737937893864E-4</v>
          </cell>
          <cell r="G648">
            <v>4.392088476418763E-4</v>
          </cell>
          <cell r="H648">
            <v>6.6609591700673022E-4</v>
          </cell>
          <cell r="I648">
            <v>2.5018924398588347E-4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1.4300012294336667E-3</v>
          </cell>
          <cell r="H649">
            <v>1.2687982464246719E-3</v>
          </cell>
          <cell r="I649">
            <v>2.2542495168592663E-4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2.9210772831926601E-4</v>
          </cell>
          <cell r="H650">
            <v>1.2676116559572287E-3</v>
          </cell>
          <cell r="I650">
            <v>2.256364569866323E-4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1.7221089577529338E-3</v>
          </cell>
          <cell r="H651">
            <v>2.5364099023819013E-3</v>
          </cell>
          <cell r="I651">
            <v>4.5106140867255901E-4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0.27096899331467134</v>
          </cell>
          <cell r="F652">
            <v>0.27086147333707628</v>
          </cell>
          <cell r="G652">
            <v>0.27093392936880556</v>
          </cell>
          <cell r="H652">
            <v>0.27093771924455207</v>
          </cell>
          <cell r="I652">
            <v>0.15663627631561228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0.27096899331467134</v>
          </cell>
          <cell r="F653">
            <v>0.27086147333707628</v>
          </cell>
          <cell r="G653">
            <v>0.27093392936880556</v>
          </cell>
          <cell r="H653">
            <v>0.27093771924455207</v>
          </cell>
          <cell r="I653">
            <v>0.15663627631561228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2.1891709282744001E-2</v>
          </cell>
          <cell r="F654">
            <v>2.9095695979843399E-8</v>
          </cell>
          <cell r="G654">
            <v>3.1121029478609102E-8</v>
          </cell>
          <cell r="H654">
            <v>1.06237132186673E-7</v>
          </cell>
          <cell r="I654">
            <v>2.2448031001711901E-7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2.1891709282744001E-2</v>
          </cell>
          <cell r="F655">
            <v>2.1891738378439999E-2</v>
          </cell>
          <cell r="G655">
            <v>2.1891769499469499E-2</v>
          </cell>
          <cell r="H655">
            <v>2.1891944720922301E-2</v>
          </cell>
          <cell r="I655">
            <v>1.26560738019337E-2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1.435587127757081E-4</v>
          </cell>
          <cell r="G656">
            <v>1.5245053335782152E-4</v>
          </cell>
          <cell r="H656">
            <v>1.6490818610154117E-4</v>
          </cell>
          <cell r="I656">
            <v>1.7084935185132251E-4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1.435587127757081E-4</v>
          </cell>
          <cell r="G657">
            <v>1.5245053335782152E-4</v>
          </cell>
          <cell r="H657">
            <v>1.6490818610154117E-4</v>
          </cell>
          <cell r="I657">
            <v>1.7084935185132251E-4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5.1245319439144502E-8</v>
          </cell>
          <cell r="F658">
            <v>1.3098271700296101E-5</v>
          </cell>
          <cell r="G658">
            <v>2.0468024187756899E-7</v>
          </cell>
          <cell r="H658">
            <v>1.57910835448359E-7</v>
          </cell>
          <cell r="I658">
            <v>6.7785273687506103E-8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5.1245319439144502E-8</v>
          </cell>
          <cell r="F659">
            <v>1.31495170197352E-5</v>
          </cell>
          <cell r="G659">
            <v>1.33541972616128E-5</v>
          </cell>
          <cell r="H659">
            <v>1.4601671453764562E-5</v>
          </cell>
          <cell r="I659">
            <v>1.4656051141126632E-5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0.21931713828850641</v>
          </cell>
          <cell r="E660">
            <v>0.66793527880035475</v>
          </cell>
          <cell r="F660">
            <v>1.1247722491180085</v>
          </cell>
          <cell r="G660">
            <v>1.4991437927671813</v>
          </cell>
          <cell r="H660">
            <v>1.9925489450658393</v>
          </cell>
          <cell r="I660">
            <v>2.419403516071966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0.6431660874973415</v>
          </cell>
          <cell r="E661">
            <v>0.61964871201243954</v>
          </cell>
          <cell r="F661">
            <v>0.97832654346797243</v>
          </cell>
          <cell r="G661">
            <v>1.1993266532860685</v>
          </cell>
          <cell r="H661">
            <v>1.634013730516521</v>
          </cell>
          <cell r="I661">
            <v>2.4544238781977135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1.2875826638805312</v>
          </cell>
          <cell r="F662">
            <v>2.1030987925859814</v>
          </cell>
          <cell r="G662">
            <v>2.6984704460532494</v>
          </cell>
          <cell r="H662">
            <v>3.6265626755823615</v>
          </cell>
          <cell r="I662">
            <v>4.873827394269675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0.23671579899229281</v>
          </cell>
          <cell r="F663">
            <v>0.23671758365538331</v>
          </cell>
          <cell r="G663">
            <v>0.23669936769683558</v>
          </cell>
          <cell r="H663">
            <v>8.346796145014075E-4</v>
          </cell>
          <cell r="I663">
            <v>6.1603893637394655E-4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4.127794501383826E-2</v>
          </cell>
          <cell r="F664">
            <v>4.127825621919607E-2</v>
          </cell>
          <cell r="G664">
            <v>4.1275079763131349E-2</v>
          </cell>
          <cell r="H664">
            <v>1.4554947062355827E-4</v>
          </cell>
          <cell r="I664">
            <v>1.0742342273003544E-4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0.27799374400613136</v>
          </cell>
          <cell r="F665">
            <v>0.27799583987457949</v>
          </cell>
          <cell r="G665">
            <v>0.27797444745996686</v>
          </cell>
          <cell r="H665">
            <v>9.8022908512496675E-4</v>
          </cell>
          <cell r="I665">
            <v>7.2346235910398171E-4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1.42954524070682E-6</v>
          </cell>
          <cell r="G666">
            <v>9.4566715080736005E-8</v>
          </cell>
          <cell r="H666">
            <v>5.23851283783015E-5</v>
          </cell>
          <cell r="I666">
            <v>9.8259913316136491E-7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1.5120271337499601E-2</v>
          </cell>
          <cell r="G667">
            <v>1.5120365904214599E-2</v>
          </cell>
          <cell r="H667">
            <v>5.3214263268618503E-5</v>
          </cell>
          <cell r="I667">
            <v>3.9216538437558298E-5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2.5436814648110855E-2</v>
          </cell>
          <cell r="F668">
            <v>9.3049441161563176E-2</v>
          </cell>
          <cell r="G668">
            <v>0.16930310068491583</v>
          </cell>
          <cell r="H668">
            <v>0.25848808886058044</v>
          </cell>
          <cell r="I668">
            <v>0.51851243122002189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2.5438207039853736E-2</v>
          </cell>
          <cell r="F669">
            <v>9.3053788267301416E-2</v>
          </cell>
          <cell r="G669">
            <v>0.16931203834799877</v>
          </cell>
          <cell r="H669">
            <v>0.25850480491478778</v>
          </cell>
          <cell r="I669">
            <v>0.51853690135682773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6.5323030275600194E-5</v>
          </cell>
          <cell r="E670">
            <v>3.09564666082356E-3</v>
          </cell>
          <cell r="F670">
            <v>6.8778992649875196E-3</v>
          </cell>
          <cell r="G670">
            <v>1.06719029534282E-2</v>
          </cell>
          <cell r="H670">
            <v>1.9367453304531799E-2</v>
          </cell>
          <cell r="I670">
            <v>3.8145350657032499E-2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6.5323030275600194E-5</v>
          </cell>
          <cell r="E671">
            <v>3.155789156135382E-3</v>
          </cell>
          <cell r="F671">
            <v>1.0023274267860247E-2</v>
          </cell>
          <cell r="G671">
            <v>2.0675636046367352E-2</v>
          </cell>
          <cell r="H671">
            <v>3.7944006898668704E-2</v>
          </cell>
          <cell r="I671">
            <v>5.6447687369058981E-2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1.4209159708831931E-2</v>
          </cell>
          <cell r="G672">
            <v>1.4214501119396985E-2</v>
          </cell>
          <cell r="H672">
            <v>1.4221006896421633E-2</v>
          </cell>
          <cell r="I672">
            <v>1.4221711404113307E-2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1.4209159708831931E-2</v>
          </cell>
          <cell r="G673">
            <v>1.4214501119396985E-2</v>
          </cell>
          <cell r="H673">
            <v>1.4221006896421633E-2</v>
          </cell>
          <cell r="I673">
            <v>1.4221711404113307E-2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1.17569346691971E-4</v>
          </cell>
          <cell r="G674">
            <v>7.7572750745275699E-7</v>
          </cell>
          <cell r="H674">
            <v>1.09424007150495E-3</v>
          </cell>
          <cell r="I674">
            <v>8.6959245665100898E-4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2.0635815033630302E-3</v>
          </cell>
          <cell r="G675">
            <v>2.06435723087048E-3</v>
          </cell>
          <cell r="H675">
            <v>2.0652164325290099E-3</v>
          </cell>
          <cell r="I675">
            <v>2.0654043730294501E-3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1.2957569283729522</v>
          </cell>
          <cell r="E676">
            <v>1.486884674190577</v>
          </cell>
          <cell r="F676">
            <v>1.4868849486842513</v>
          </cell>
          <cell r="G676">
            <v>1.4868852742702119</v>
          </cell>
          <cell r="H676">
            <v>1.4868872791244623</v>
          </cell>
          <cell r="I676">
            <v>1.4868880374470332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1.4397299204143925</v>
          </cell>
          <cell r="E677">
            <v>1.6520940824339745</v>
          </cell>
          <cell r="F677">
            <v>1.6520943874269447</v>
          </cell>
          <cell r="G677">
            <v>1.6520947491891236</v>
          </cell>
          <cell r="H677">
            <v>1.6520969768049583</v>
          </cell>
          <cell r="I677">
            <v>1.6520978193855944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1.54797907490718E-2</v>
          </cell>
          <cell r="F678">
            <v>7.0766151644231295E-7</v>
          </cell>
          <cell r="G678">
            <v>5.9426947851325199E-7</v>
          </cell>
          <cell r="H678">
            <v>3.5084995979966199E-2</v>
          </cell>
          <cell r="I678">
            <v>5.8815000864002202E-2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0.12016087739609255</v>
          </cell>
          <cell r="F679">
            <v>0.120161385933249</v>
          </cell>
          <cell r="G679">
            <v>0.12016166849196516</v>
          </cell>
          <cell r="H679">
            <v>0.12035184241381586</v>
          </cell>
          <cell r="I679">
            <v>0.1203445030932454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9.9154784620818248E-4</v>
          </cell>
          <cell r="F680">
            <v>9.9165805611712383E-4</v>
          </cell>
          <cell r="G680">
            <v>9.9189336436971104E-4</v>
          </cell>
          <cell r="H680">
            <v>9.9302063241372583E-4</v>
          </cell>
          <cell r="I680">
            <v>5.7638642930804139E-4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9.9154784620818248E-4</v>
          </cell>
          <cell r="F681">
            <v>9.9165805611712383E-4</v>
          </cell>
          <cell r="G681">
            <v>9.9189336436971104E-4</v>
          </cell>
          <cell r="H681">
            <v>9.9302063241372583E-4</v>
          </cell>
          <cell r="I681">
            <v>5.7638642930804139E-4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8.0054769160011998E-5</v>
          </cell>
          <cell r="F682">
            <v>1.7952986417144299E-8</v>
          </cell>
          <cell r="G682">
            <v>2.24413829981759E-8</v>
          </cell>
          <cell r="H682">
            <v>5.1431260636143001E-8</v>
          </cell>
          <cell r="I682">
            <v>1.04179637287572E-7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8.0054769160011998E-5</v>
          </cell>
          <cell r="F683">
            <v>8.0072722146429205E-5</v>
          </cell>
          <cell r="G683">
            <v>8.0095163529427302E-5</v>
          </cell>
          <cell r="H683">
            <v>8.01944052539349E-5</v>
          </cell>
          <cell r="I683">
            <v>4.6519913673570002E-5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0.16979236169743292</v>
          </cell>
          <cell r="E684">
            <v>0.19483705567661866</v>
          </cell>
          <cell r="F684">
            <v>0.12897675837887998</v>
          </cell>
          <cell r="G684">
            <v>0.13429476591363423</v>
          </cell>
          <cell r="H684">
            <v>0.14399062243872071</v>
          </cell>
          <cell r="I684">
            <v>0.15515143910010495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0.27166777871589265</v>
          </cell>
          <cell r="E685">
            <v>0.31173928908258997</v>
          </cell>
          <cell r="F685">
            <v>0.20636281340620805</v>
          </cell>
          <cell r="G685">
            <v>0.21487162546181482</v>
          </cell>
          <cell r="H685">
            <v>0.23038499590195319</v>
          </cell>
          <cell r="I685">
            <v>0.24824230256016799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1.9547764563425198E-3</v>
          </cell>
          <cell r="F686">
            <v>4.3515731453676402E-7</v>
          </cell>
          <cell r="G686">
            <v>3.8804008126575601E-7</v>
          </cell>
          <cell r="H686">
            <v>4.281255055438E-3</v>
          </cell>
          <cell r="I686">
            <v>5.1472026118277499E-3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1.3195811069248234E-2</v>
          </cell>
          <cell r="F687">
            <v>1.3193298842795371E-2</v>
          </cell>
          <cell r="G687">
            <v>1.3191796383213652E-2</v>
          </cell>
          <cell r="H687">
            <v>9.861479170149073E-3</v>
          </cell>
          <cell r="I687">
            <v>1.0614348448373341E-2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7.5287209189039667E-2</v>
          </cell>
          <cell r="F688">
            <v>7.5280912021911076E-2</v>
          </cell>
          <cell r="G688">
            <v>7.5282996031830834E-2</v>
          </cell>
          <cell r="H688">
            <v>1.4245148138516638E-4</v>
          </cell>
          <cell r="I688">
            <v>1.119081947221027E-4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0.29068547565515424</v>
          </cell>
          <cell r="F689">
            <v>0.29066116216230808</v>
          </cell>
          <cell r="G689">
            <v>0.29066920856781725</v>
          </cell>
          <cell r="H689">
            <v>5.5000812316279588E-4</v>
          </cell>
          <cell r="I689">
            <v>4.3207986008385378E-4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0.36597268484419393</v>
          </cell>
          <cell r="F690">
            <v>0.36594207418421892</v>
          </cell>
          <cell r="G690">
            <v>0.36595220459964795</v>
          </cell>
          <cell r="H690">
            <v>6.9245960454796169E-4</v>
          </cell>
          <cell r="I690">
            <v>5.4398805480595667E-4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1.9904800931764201E-2</v>
          </cell>
          <cell r="F691">
            <v>4.1370213742472597E-8</v>
          </cell>
          <cell r="G691">
            <v>9.1908064386172497E-8</v>
          </cell>
          <cell r="H691">
            <v>3.7161570211743097E-5</v>
          </cell>
          <cell r="I691">
            <v>2.40818903093406E-6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1.9904800931764201E-2</v>
          </cell>
          <cell r="F692">
            <v>1.99048423019779E-2</v>
          </cell>
          <cell r="G692">
            <v>1.9904934210042299E-2</v>
          </cell>
          <cell r="H692">
            <v>3.7626132163398202E-5</v>
          </cell>
          <cell r="I692">
            <v>2.95444418315497E-5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3.3632762302996993E-4</v>
          </cell>
          <cell r="H693">
            <v>8.6771204335319894E-4</v>
          </cell>
          <cell r="I693">
            <v>7.2346921938770746E-4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3.3490609181122452E-4</v>
          </cell>
          <cell r="H694">
            <v>8.6656162127237584E-4</v>
          </cell>
          <cell r="I694">
            <v>7.2758860718295782E-4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6.7123371484119441E-4</v>
          </cell>
          <cell r="H695">
            <v>1.7342736646255759E-3</v>
          </cell>
          <cell r="I695">
            <v>1.4510578265706643E-3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3.2936425324931748E-3</v>
          </cell>
          <cell r="I696">
            <v>4.3246776370887124E-3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3.2936425324931748E-3</v>
          </cell>
          <cell r="I697">
            <v>4.3246776370887124E-3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3.78292604301266E-4</v>
          </cell>
          <cell r="I698">
            <v>2.3220499290170201E-4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3.78470591617117E-4</v>
          </cell>
          <cell r="I699">
            <v>3.6177824736113601E-4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2.7501162164612946E-4</v>
          </cell>
          <cell r="H700">
            <v>5.1292655501078183E-4</v>
          </cell>
          <cell r="I700">
            <v>4.2102190834969754E-4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2.3679318238081453E-4</v>
          </cell>
          <cell r="H701">
            <v>4.2015807388383922E-4</v>
          </cell>
          <cell r="I701">
            <v>3.2809650760564339E-4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2.9196225504004301E-5</v>
          </cell>
          <cell r="H702">
            <v>1.0903140467074901E-6</v>
          </cell>
          <cell r="I702">
            <v>5.2971993893717599E-7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2.9196225504004301E-5</v>
          </cell>
          <cell r="H703">
            <v>5.4328748759831669E-5</v>
          </cell>
          <cell r="I703">
            <v>4.4492276014272067E-5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1.3170391086049893</v>
          </cell>
          <cell r="E704">
            <v>1.4633766573652234</v>
          </cell>
          <cell r="F704">
            <v>1.4180746398406436</v>
          </cell>
          <cell r="G704">
            <v>1.4789890673070856</v>
          </cell>
          <cell r="H704">
            <v>1.5516616817901774</v>
          </cell>
          <cell r="I704">
            <v>1.4913549810906825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1.7104404007857006</v>
          </cell>
          <cell r="E705">
            <v>1.8955656183487357</v>
          </cell>
          <cell r="F705">
            <v>1.8297737288266371</v>
          </cell>
          <cell r="G705">
            <v>1.8961398298808794</v>
          </cell>
          <cell r="H705">
            <v>1.9641287111268049</v>
          </cell>
          <cell r="I705">
            <v>1.8877911153046607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5.2195645277952098E-2</v>
          </cell>
          <cell r="F706">
            <v>3.5476319180412302E-2</v>
          </cell>
          <cell r="G706">
            <v>3.1583710933644399E-2</v>
          </cell>
          <cell r="H706">
            <v>3.15771938992324E-2</v>
          </cell>
          <cell r="I706">
            <v>4.5848929850805201E-2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0.16327130450363267</v>
          </cell>
          <cell r="F707">
            <v>0.12606725268285879</v>
          </cell>
          <cell r="G707">
            <v>0.11540973495524298</v>
          </cell>
          <cell r="H707">
            <v>0.139709671468073</v>
          </cell>
          <cell r="I707">
            <v>0.14417417557435502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8.2779408788903825E-4</v>
          </cell>
          <cell r="F708">
            <v>8.2791278666840716E-4</v>
          </cell>
          <cell r="G708">
            <v>8.281456711336252E-4</v>
          </cell>
          <cell r="H708">
            <v>8.2925438823663975E-4</v>
          </cell>
          <cell r="I708">
            <v>4.8164080085183773E-4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8.2779408788903825E-4</v>
          </cell>
          <cell r="F709">
            <v>8.2791278666840716E-4</v>
          </cell>
          <cell r="G709">
            <v>8.281456711336252E-4</v>
          </cell>
          <cell r="H709">
            <v>8.2925438823663975E-4</v>
          </cell>
          <cell r="I709">
            <v>4.8164080085183773E-4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6.6819571531896799E-5</v>
          </cell>
          <cell r="F710">
            <v>1.79238605324657E-8</v>
          </cell>
          <cell r="G710">
            <v>2.23391743317138E-8</v>
          </cell>
          <cell r="H710">
            <v>4.9904417147979401E-8</v>
          </cell>
          <cell r="I710">
            <v>9.9061766843426998E-8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6.6819571531896799E-5</v>
          </cell>
          <cell r="F711">
            <v>6.6837495392429305E-5</v>
          </cell>
          <cell r="G711">
            <v>6.6859834566761E-5</v>
          </cell>
          <cell r="H711">
            <v>6.6957600431824001E-5</v>
          </cell>
          <cell r="I711">
            <v>3.8861913078714599E-5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4.3120859176834388E-5</v>
          </cell>
          <cell r="F712">
            <v>4.3210546452463054E-5</v>
          </cell>
          <cell r="G712">
            <v>4.3359834497964155E-5</v>
          </cell>
          <cell r="H712">
            <v>2.79711935951181E-5</v>
          </cell>
          <cell r="I712">
            <v>1.815515089022859E-5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2.5027320957516508E-4</v>
          </cell>
          <cell r="F713">
            <v>2.5079375398819742E-4</v>
          </cell>
          <cell r="G713">
            <v>2.5166022091422784E-4</v>
          </cell>
          <cell r="H713">
            <v>1.6234464086140743E-4</v>
          </cell>
          <cell r="I713">
            <v>1.0558011270792709E-4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2.9339406875199947E-4</v>
          </cell>
          <cell r="F714">
            <v>2.9400430044066036E-4</v>
          </cell>
          <cell r="G714">
            <v>2.9502005541219215E-4</v>
          </cell>
          <cell r="H714">
            <v>1.9031583445652554E-4</v>
          </cell>
          <cell r="I714">
            <v>1.2377105363876401E-4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1.5903867532248601E-5</v>
          </cell>
          <cell r="F715">
            <v>3.8035197052395899E-8</v>
          </cell>
          <cell r="G715">
            <v>5.8908619495855803E-8</v>
          </cell>
          <cell r="H715">
            <v>4.48800099429657E-6</v>
          </cell>
          <cell r="I715">
            <v>9.8258185242003702E-7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1.5903867532248601E-5</v>
          </cell>
          <cell r="F716">
            <v>1.5941902729301001E-5</v>
          </cell>
          <cell r="G716">
            <v>1.6000811348796802E-5</v>
          </cell>
          <cell r="H716">
            <v>1.0303426388605101E-5</v>
          </cell>
          <cell r="I716">
            <v>6.6797001334201302E-6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1.87707086765624</v>
          </cell>
          <cell r="E717">
            <v>2.16008280949392</v>
          </cell>
          <cell r="F717">
            <v>2.1513475864787952</v>
          </cell>
          <cell r="G717">
            <v>2.2252826039000402</v>
          </cell>
          <cell r="H717">
            <v>2.2963608690844737</v>
          </cell>
          <cell r="I717">
            <v>2.1524165680504046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1.87707086765624</v>
          </cell>
          <cell r="E718">
            <v>2.16008280949392</v>
          </cell>
          <cell r="F718">
            <v>2.1513475864787952</v>
          </cell>
          <cell r="G718">
            <v>2.2252826039000402</v>
          </cell>
          <cell r="H718">
            <v>2.2963608690844737</v>
          </cell>
          <cell r="I718">
            <v>2.1524165680504046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2.0856342973958242</v>
          </cell>
          <cell r="E719">
            <v>2.4000920105488013</v>
          </cell>
          <cell r="F719">
            <v>2.3903862071986621</v>
          </cell>
          <cell r="G719">
            <v>2.4725362265556012</v>
          </cell>
          <cell r="H719">
            <v>2.5515120767605279</v>
          </cell>
          <cell r="I719">
            <v>2.3915739645004517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1.5114701906636E-4</v>
          </cell>
          <cell r="E720">
            <v>2.3604703851991999E-2</v>
          </cell>
          <cell r="F720">
            <v>6.4247476110764503E-6</v>
          </cell>
          <cell r="G720">
            <v>7.8629388254602903E-3</v>
          </cell>
          <cell r="H720">
            <v>4.6634984798193599E-2</v>
          </cell>
          <cell r="I720">
            <v>9.6954928093175199E-2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0.15066201514326036</v>
          </cell>
          <cell r="E721">
            <v>0.17426656797486451</v>
          </cell>
          <cell r="F721">
            <v>0.17427164344858359</v>
          </cell>
          <cell r="G721">
            <v>0.18213313945433468</v>
          </cell>
          <cell r="H721">
            <v>0.19194233296358551</v>
          </cell>
          <cell r="I721">
            <v>0.18999010251071444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1.1081307746384308</v>
          </cell>
          <cell r="E722">
            <v>1.4007930401250155</v>
          </cell>
          <cell r="F722">
            <v>2.4030165403786894</v>
          </cell>
          <cell r="G722">
            <v>3.8720628643852564</v>
          </cell>
          <cell r="H722">
            <v>3.8745467762130446</v>
          </cell>
          <cell r="I722">
            <v>5.1752547593826863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0.35966825785575129</v>
          </cell>
          <cell r="E723">
            <v>0.45106299644294073</v>
          </cell>
          <cell r="F723">
            <v>0.76471387040672123</v>
          </cell>
          <cell r="G723">
            <v>1.2085970289631207</v>
          </cell>
          <cell r="H723">
            <v>1.1647331698498105</v>
          </cell>
          <cell r="I723">
            <v>1.5003610386758077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1.1081307746384308</v>
          </cell>
          <cell r="E724">
            <v>1.4007930401250155</v>
          </cell>
          <cell r="F724">
            <v>2.4030165403786894</v>
          </cell>
          <cell r="G724">
            <v>3.8720628643852564</v>
          </cell>
          <cell r="H724">
            <v>3.8745467762130446</v>
          </cell>
          <cell r="I724">
            <v>5.1752547593826863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1.60653450092491E-2</v>
          </cell>
          <cell r="F725">
            <v>5.4473092655497699E-2</v>
          </cell>
          <cell r="G725">
            <v>7.9838954474763302E-2</v>
          </cell>
          <cell r="H725">
            <v>9.3953636201182494E-2</v>
          </cell>
          <cell r="I725">
            <v>0.194063694035191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7.6328235798409305E-2</v>
          </cell>
          <cell r="F726">
            <v>0.13080067439548515</v>
          </cell>
          <cell r="G726">
            <v>0.21063859483964062</v>
          </cell>
          <cell r="H726">
            <v>0.21182227676669108</v>
          </cell>
          <cell r="I726">
            <v>0.28496030382729837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7.18054286065682E-5</v>
          </cell>
          <cell r="F727">
            <v>7.1936733872480089E-5</v>
          </cell>
          <cell r="G727">
            <v>7.2102206390358006E-5</v>
          </cell>
          <cell r="H727">
            <v>7.2988576400858819E-5</v>
          </cell>
          <cell r="I727">
            <v>4.359757157553006E-5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7.18054286065682E-5</v>
          </cell>
          <cell r="F728">
            <v>7.1936733872480089E-5</v>
          </cell>
          <cell r="G728">
            <v>7.2102206390358006E-5</v>
          </cell>
          <cell r="H728">
            <v>7.2988576400858819E-5</v>
          </cell>
          <cell r="I728">
            <v>4.359757157553006E-5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5.7165094505247297E-6</v>
          </cell>
          <cell r="F729">
            <v>1.62622985249046E-8</v>
          </cell>
          <cell r="G729">
            <v>1.7225552320633801E-8</v>
          </cell>
          <cell r="H729">
            <v>3.1088610272272199E-8</v>
          </cell>
          <cell r="I729">
            <v>4.0346217215990903E-8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5.7165094505247297E-6</v>
          </cell>
          <cell r="F730">
            <v>5.7327717490496297E-6</v>
          </cell>
          <cell r="G730">
            <v>5.7499973013702697E-6</v>
          </cell>
          <cell r="H730">
            <v>5.8298592895558797E-6</v>
          </cell>
          <cell r="I730">
            <v>3.4551125674490199E-6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4.7439191504134479</v>
          </cell>
          <cell r="E731">
            <v>3.6917054991619507</v>
          </cell>
          <cell r="F731">
            <v>2.8758831923811567</v>
          </cell>
          <cell r="G731">
            <v>2.8445484102946859</v>
          </cell>
          <cell r="H731">
            <v>2.0468904169864626</v>
          </cell>
          <cell r="I731">
            <v>0.86303188828860311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4.7439191504134479</v>
          </cell>
          <cell r="E732">
            <v>3.6917054991619507</v>
          </cell>
          <cell r="F732">
            <v>2.8758831923811567</v>
          </cell>
          <cell r="G732">
            <v>2.8445484102946859</v>
          </cell>
          <cell r="H732">
            <v>2.0468904169864626</v>
          </cell>
          <cell r="I732">
            <v>0.86303188828860311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6.5887765977964499</v>
          </cell>
          <cell r="E733">
            <v>5.1273687488360453</v>
          </cell>
          <cell r="F733">
            <v>3.9942822116404915</v>
          </cell>
          <cell r="G733">
            <v>3.9507616809648445</v>
          </cell>
          <cell r="H733">
            <v>2.8429033569256408</v>
          </cell>
          <cell r="I733">
            <v>1.1986554004008365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8.9989805113677399E-7</v>
          </cell>
          <cell r="E734">
            <v>7.2286740347064201E-7</v>
          </cell>
          <cell r="F734">
            <v>7.0996003578272404E-7</v>
          </cell>
          <cell r="G734">
            <v>7.4131028409872204E-7</v>
          </cell>
          <cell r="H734">
            <v>3.2424410169202902E-2</v>
          </cell>
          <cell r="I734">
            <v>1.6001338015694699E-7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0.33507267885304415</v>
          </cell>
          <cell r="E735">
            <v>0.3350555221659679</v>
          </cell>
          <cell r="F735">
            <v>0.33503986457842827</v>
          </cell>
          <cell r="G735">
            <v>0.33503524771822679</v>
          </cell>
          <cell r="H735">
            <v>0.14481950849244532</v>
          </cell>
          <cell r="I735">
            <v>7.1059032495805446E-2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1.897656719593659E-5</v>
          </cell>
          <cell r="F736">
            <v>1.9072271437218473E-5</v>
          </cell>
          <cell r="G736">
            <v>1.9149379796412153E-5</v>
          </cell>
          <cell r="H736">
            <v>1.9592852273284456E-5</v>
          </cell>
          <cell r="I736">
            <v>1.2048634832842211E-5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1.897656719593659E-5</v>
          </cell>
          <cell r="F737">
            <v>1.9072271437218473E-5</v>
          </cell>
          <cell r="G737">
            <v>1.9149379796412153E-5</v>
          </cell>
          <cell r="H737">
            <v>1.9592852273284456E-5</v>
          </cell>
          <cell r="I737">
            <v>1.2048634832842211E-5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1.45821727668389E-6</v>
          </cell>
          <cell r="F738">
            <v>1.25678402613661E-8</v>
          </cell>
          <cell r="G738">
            <v>1.0205445317456801E-8</v>
          </cell>
          <cell r="H738">
            <v>1.5312611844738799E-8</v>
          </cell>
          <cell r="I738">
            <v>1.9788252429402399E-8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1.45821727668389E-6</v>
          </cell>
          <cell r="F739">
            <v>1.4707851169452599E-6</v>
          </cell>
          <cell r="G739">
            <v>1.4809905622627199E-6</v>
          </cell>
          <cell r="H739">
            <v>1.5235365036824399E-6</v>
          </cell>
          <cell r="I739">
            <v>9.25551368854784E-7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4.0629730287483687E-6</v>
          </cell>
          <cell r="F740">
            <v>2.3426616256186037E-5</v>
          </cell>
          <cell r="G740">
            <v>1.5151111657384021E-4</v>
          </cell>
          <cell r="H740">
            <v>1.9747253495761546E-3</v>
          </cell>
          <cell r="I740">
            <v>2.2808571856739604E-5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F741">
            <v>8.1717228100902653E-7</v>
          </cell>
          <cell r="G741">
            <v>2.2879357339733693E-6</v>
          </cell>
          <cell r="H741">
            <v>7.3564581436725087E-6</v>
          </cell>
          <cell r="I741">
            <v>4.2933102949305372E-6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9.6517355729062841E-4</v>
          </cell>
          <cell r="F742">
            <v>3.5224773985952982E-3</v>
          </cell>
          <cell r="G742">
            <v>3.6183815956255293E-3</v>
          </cell>
          <cell r="H742">
            <v>3.2123769681069842E-3</v>
          </cell>
          <cell r="I742">
            <v>2.0005352639616298E-3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9.7047681488234222E-4</v>
          </cell>
          <cell r="F743">
            <v>3.5481685767773325E-3</v>
          </cell>
          <cell r="G743">
            <v>3.7734149351929054E-3</v>
          </cell>
          <cell r="H743">
            <v>5.1948993875114433E-3</v>
          </cell>
          <cell r="I743">
            <v>2.0282630445832579E-3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2267.7887235547901</v>
          </cell>
          <cell r="E744">
            <v>2050.2831445943398</v>
          </cell>
          <cell r="F744">
            <v>1985.8133810719701</v>
          </cell>
          <cell r="G744">
            <v>1419.3105699878899</v>
          </cell>
          <cell r="H744">
            <v>467.46891289832399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30.256635128912432</v>
          </cell>
          <cell r="E745">
            <v>27.354695070407665</v>
          </cell>
          <cell r="F745">
            <v>26.494754327155739</v>
          </cell>
          <cell r="G745">
            <v>18.936609042797517</v>
          </cell>
          <cell r="H745">
            <v>6.2376416784130146</v>
          </cell>
          <cell r="I745">
            <v>0.84282024408251288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30.770538989888546</v>
          </cell>
          <cell r="E746">
            <v>27.819309967358762</v>
          </cell>
          <cell r="F746">
            <v>26.944550625128493</v>
          </cell>
          <cell r="G746">
            <v>19.257945318695946</v>
          </cell>
          <cell r="H746">
            <v>6.3428617760966617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2.1287424904860471E-4</v>
          </cell>
          <cell r="G747">
            <v>2.9907109483807726E-4</v>
          </cell>
          <cell r="H747">
            <v>7.2549783014827214E-4</v>
          </cell>
          <cell r="I747">
            <v>0.85713473087256276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9.2701426182001292</v>
          </cell>
          <cell r="E748">
            <v>9.2700794289158193</v>
          </cell>
          <cell r="F748">
            <v>0.197100493092742</v>
          </cell>
          <cell r="G748">
            <v>9.9360244659580196E-2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0.10000153849191074</v>
          </cell>
          <cell r="E749">
            <v>0.10000085683835834</v>
          </cell>
          <cell r="F749">
            <v>2.1262189114643181E-3</v>
          </cell>
          <cell r="G749">
            <v>1.0718472994560981E-3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0.10000153849191074</v>
          </cell>
          <cell r="E750">
            <v>0.10000085683835834</v>
          </cell>
          <cell r="F750">
            <v>2.1262189114643181E-3</v>
          </cell>
          <cell r="G750">
            <v>1.0718472994560981E-3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6.2432067205845591E-4</v>
          </cell>
          <cell r="H751">
            <v>9.7763960910439256E-4</v>
          </cell>
          <cell r="I751">
            <v>2.4739979437682293E-4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6.2313192240481894E-4</v>
          </cell>
          <cell r="H752">
            <v>9.7011820889819221E-4</v>
          </cell>
          <cell r="I752">
            <v>2.4660823420748955E-4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1.2474525944632755E-3</v>
          </cell>
          <cell r="H753">
            <v>1.9477578180025841E-3</v>
          </cell>
          <cell r="I753">
            <v>4.9400802858431242E-4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1.9235780135733099E-7</v>
          </cell>
          <cell r="E754">
            <v>2.196619931307299E-7</v>
          </cell>
          <cell r="F754">
            <v>6.0036532264242659E-2</v>
          </cell>
          <cell r="G754">
            <v>5.7021782635502338E-2</v>
          </cell>
          <cell r="H754">
            <v>9.4115286294609621E-2</v>
          </cell>
          <cell r="I754">
            <v>8.9424669974902921E-2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6.0040377585992989E-2</v>
          </cell>
          <cell r="G755">
            <v>5.7025057344097754E-2</v>
          </cell>
          <cell r="H755">
            <v>9.4121967165304549E-2</v>
          </cell>
          <cell r="I755">
            <v>8.9429729409389258E-2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7.12173760153884E-3</v>
          </cell>
          <cell r="E756">
            <v>4.0385268022194096E-3</v>
          </cell>
          <cell r="F756">
            <v>1.7526178157117599E-7</v>
          </cell>
          <cell r="G756">
            <v>7.8848309917254495E-8</v>
          </cell>
          <cell r="H756">
            <v>7.6609244547114598E-3</v>
          </cell>
          <cell r="I756">
            <v>5.1483587938380903E-3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7.12173760153884E-3</v>
          </cell>
          <cell r="E757">
            <v>1.11602644037582E-2</v>
          </cell>
          <cell r="F757">
            <v>1.11604396655398E-2</v>
          </cell>
          <cell r="G757">
            <v>1.11605185138497E-2</v>
          </cell>
          <cell r="H757">
            <v>1.45448566572249E-2</v>
          </cell>
          <cell r="I757">
            <v>1.3619979086235899E-2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7.1200011685820765</v>
          </cell>
          <cell r="E758">
            <v>7.6289069959776521</v>
          </cell>
          <cell r="F758">
            <v>7.3111257512312049</v>
          </cell>
          <cell r="G758">
            <v>8.3865260833476363</v>
          </cell>
          <cell r="H758">
            <v>10.325928750011959</v>
          </cell>
          <cell r="I758">
            <v>12.60845351966316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7.7403369609384853</v>
          </cell>
          <cell r="E759">
            <v>8.2914019617679457</v>
          </cell>
          <cell r="F759">
            <v>7.942893332719815</v>
          </cell>
          <cell r="G759">
            <v>9.1052408889112257</v>
          </cell>
          <cell r="H759">
            <v>11.196150971653063</v>
          </cell>
          <cell r="I759">
            <v>13.653137815437757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0.79547302205674697</v>
          </cell>
          <cell r="E760">
            <v>4.4505314692611603E-8</v>
          </cell>
          <cell r="F760">
            <v>5.0852614071798703E-8</v>
          </cell>
          <cell r="G760">
            <v>5.8592436075127898E-8</v>
          </cell>
          <cell r="H760">
            <v>1.09903849311474E-7</v>
          </cell>
          <cell r="I760">
            <v>1.59486487326321E-7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0.79547302205674697</v>
          </cell>
          <cell r="E761">
            <v>0.79547306656206196</v>
          </cell>
          <cell r="F761">
            <v>0.79547311741467597</v>
          </cell>
          <cell r="G761">
            <v>0.79547317600711198</v>
          </cell>
          <cell r="H761">
            <v>0.79547338304861404</v>
          </cell>
          <cell r="I761">
            <v>0.79547354253510205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2.07091143962859E-3</v>
          </cell>
          <cell r="H762">
            <v>1.9469837050885281</v>
          </cell>
          <cell r="I762">
            <v>8.3355612985251373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2.086688446527327E-3</v>
          </cell>
          <cell r="H763">
            <v>1.9618165824193046</v>
          </cell>
          <cell r="I763">
            <v>8.3990648388480711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2.4704369651238299E-4</v>
          </cell>
          <cell r="H764">
            <v>9.6057821345602295E-4</v>
          </cell>
          <cell r="I764">
            <v>0.25710892713667199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2.4704369651238299E-4</v>
          </cell>
          <cell r="H765">
            <v>0.10466663174481899</v>
          </cell>
          <cell r="I765">
            <v>0.36177555888149099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2.1158440740533585E-3</v>
          </cell>
          <cell r="H766">
            <v>3.8691014947902797E-3</v>
          </cell>
          <cell r="I766">
            <v>1.1283703457184999E-3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2.1599895910290204E-4</v>
          </cell>
          <cell r="H767">
            <v>8.1865476101594073E-4</v>
          </cell>
          <cell r="I767">
            <v>7.8976271558217533E-5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1.1024145178258267E-6</v>
          </cell>
          <cell r="H768">
            <v>7.1013419455518429E-6</v>
          </cell>
          <cell r="I768">
            <v>1.9656887308987596E-6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G769">
            <v>2.3344665471337314E-3</v>
          </cell>
          <cell r="H769">
            <v>4.6949312204340142E-3</v>
          </cell>
          <cell r="I769">
            <v>1.2107079873276809E-3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2.6569155617299941E-2</v>
          </cell>
          <cell r="F770">
            <v>6.401906386132894E-2</v>
          </cell>
          <cell r="G770">
            <v>0.1062066516829443</v>
          </cell>
          <cell r="H770">
            <v>0.15044204953058599</v>
          </cell>
          <cell r="I770">
            <v>5.8306642481651419E-2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2.6569155617299941E-2</v>
          </cell>
          <cell r="F771">
            <v>6.401906386132894E-2</v>
          </cell>
          <cell r="G771">
            <v>0.1062066516829443</v>
          </cell>
          <cell r="H771">
            <v>0.15044204953058599</v>
          </cell>
          <cell r="I771">
            <v>5.8306642481651419E-2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3.6901605024027707E-2</v>
          </cell>
          <cell r="F772">
            <v>8.8915366474068003E-2</v>
          </cell>
          <cell r="G772">
            <v>0.14750923844853361</v>
          </cell>
          <cell r="H772">
            <v>0.2089472910147028</v>
          </cell>
          <cell r="I772">
            <v>8.0981447891182542E-2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2.2332495029384401E-3</v>
          </cell>
          <cell r="F773">
            <v>5.5329271126368599E-3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2.2332495029384401E-3</v>
          </cell>
          <cell r="F774">
            <v>7.766069928685327E-3</v>
          </cell>
          <cell r="G774">
            <v>7.7658909617047559E-3</v>
          </cell>
          <cell r="H774">
            <v>1.1184328633261263E-2</v>
          </cell>
          <cell r="I774">
            <v>4.3165336571471587E-3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6.3051687036978831E-4</v>
          </cell>
          <cell r="F775">
            <v>3.0807173070253207E-3</v>
          </cell>
          <cell r="G775">
            <v>3.0885773789642731E-3</v>
          </cell>
          <cell r="H775">
            <v>0.10315665826344371</v>
          </cell>
          <cell r="I775">
            <v>7.4198103605014332E-2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6.3059395248869451E-4</v>
          </cell>
          <cell r="F776">
            <v>3.0727005063718679E-3</v>
          </cell>
          <cell r="G776">
            <v>3.0579862738029408E-3</v>
          </cell>
          <cell r="H776">
            <v>9.4393263760594481E-2</v>
          </cell>
          <cell r="I776">
            <v>7.2038161263053985E-2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1.2611108228584823E-3</v>
          </cell>
          <cell r="F777">
            <v>6.1534178133971851E-3</v>
          </cell>
          <cell r="G777">
            <v>6.1465636527672117E-3</v>
          </cell>
          <cell r="H777">
            <v>0.19754992202403823</v>
          </cell>
          <cell r="I777">
            <v>0.14623626486806823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4514.4821821735704</v>
          </cell>
          <cell r="E778">
            <v>3846.5256896661299</v>
          </cell>
          <cell r="F778">
            <v>3297.1881526765901</v>
          </cell>
          <cell r="G778">
            <v>3170.5177833132502</v>
          </cell>
          <cell r="H778">
            <v>1905.35852175901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60.231819112272056</v>
          </cell>
          <cell r="E779">
            <v>51.320003092609525</v>
          </cell>
          <cell r="F779">
            <v>43.990999473077387</v>
          </cell>
          <cell r="G779">
            <v>42.301054754835249</v>
          </cell>
          <cell r="H779">
            <v>25.421849101948634</v>
          </cell>
          <cell r="I779">
            <v>2.2280968238807923E-3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61.254846433834018</v>
          </cell>
          <cell r="E780">
            <v>52.191664717315277</v>
          </cell>
          <cell r="F780">
            <v>44.737966793440791</v>
          </cell>
          <cell r="G780">
            <v>43.019237222703488</v>
          </cell>
          <cell r="H780">
            <v>25.852897174477771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2.1240342960290187E-4</v>
          </cell>
          <cell r="G781">
            <v>2.9382935703577487E-4</v>
          </cell>
          <cell r="H781">
            <v>7.3775949326029995E-4</v>
          </cell>
          <cell r="I781">
            <v>2.2650306473334116E-3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1.4243086430811804</v>
          </cell>
          <cell r="E782">
            <v>1.5427984221010378</v>
          </cell>
          <cell r="F782">
            <v>1.5518788582187955</v>
          </cell>
          <cell r="G782">
            <v>1.3046998180218261</v>
          </cell>
          <cell r="H782">
            <v>0.84898902943119525</v>
          </cell>
          <cell r="I782">
            <v>1.6861520859051384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3.5559185626993499E-2</v>
          </cell>
          <cell r="F783">
            <v>9.8352899331041882E-2</v>
          </cell>
          <cell r="G783">
            <v>0.1698623283064942</v>
          </cell>
          <cell r="H783">
            <v>0.26894091037171169</v>
          </cell>
          <cell r="I783">
            <v>0.85983118628882027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1.4243086430811804</v>
          </cell>
          <cell r="E784">
            <v>1.5783576077280306</v>
          </cell>
          <cell r="F784">
            <v>1.6502317575498378</v>
          </cell>
          <cell r="G784">
            <v>1.4745621463283205</v>
          </cell>
          <cell r="H784">
            <v>1.1179299398029061</v>
          </cell>
          <cell r="I784">
            <v>2.5459832721939604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3.8038153069310128E-4</v>
          </cell>
          <cell r="H785">
            <v>8.3736564330965941E-4</v>
          </cell>
          <cell r="I785">
            <v>7.174443512627174E-4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H786">
            <v>9.3745738711656447E-7</v>
          </cell>
          <cell r="I786">
            <v>1.1763862025042722E-6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3.8179436579923381E-4</v>
          </cell>
          <cell r="H787">
            <v>8.3960353952060069E-4</v>
          </cell>
          <cell r="I787">
            <v>7.1995319403425466E-4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0.27069284231278296</v>
          </cell>
          <cell r="E788">
            <v>0.31296675822376879</v>
          </cell>
          <cell r="F788">
            <v>0.26344044506530218</v>
          </cell>
          <cell r="G788">
            <v>0.84811038204802391</v>
          </cell>
          <cell r="H788">
            <v>0.7922687042565979</v>
          </cell>
          <cell r="I788">
            <v>1.0064830708223154E-2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0.32370549478057825</v>
          </cell>
          <cell r="E789">
            <v>0.31292921861259576</v>
          </cell>
          <cell r="F789">
            <v>0.26350907811889746</v>
          </cell>
          <cell r="G789">
            <v>0.82285992645192996</v>
          </cell>
          <cell r="H789">
            <v>0.76887162895495187</v>
          </cell>
          <cell r="I789">
            <v>1.0066636463494757E-2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0.59439833709336087</v>
          </cell>
          <cell r="E790">
            <v>0.62589597683636466</v>
          </cell>
          <cell r="F790">
            <v>0.5269495231841993</v>
          </cell>
          <cell r="G790">
            <v>1.6709703084999536</v>
          </cell>
          <cell r="H790">
            <v>1.5611403332115512</v>
          </cell>
          <cell r="I790">
            <v>2.0131467171717904E-2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2.0117314134134601</v>
          </cell>
          <cell r="E791">
            <v>3.7887242972912585</v>
          </cell>
          <cell r="F791">
            <v>4.0778169893424145</v>
          </cell>
          <cell r="G791">
            <v>4.0914492771439512</v>
          </cell>
          <cell r="H791">
            <v>3.5662221337678006</v>
          </cell>
          <cell r="I791">
            <v>3.2048052956161772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2.0117314134134601</v>
          </cell>
          <cell r="E792">
            <v>3.7887242972912585</v>
          </cell>
          <cell r="F792">
            <v>4.0778169893424145</v>
          </cell>
          <cell r="G792">
            <v>4.0914492771439512</v>
          </cell>
          <cell r="H792">
            <v>3.5662221337678006</v>
          </cell>
          <cell r="I792">
            <v>3.2048052956161772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2.0320519327408695</v>
          </cell>
          <cell r="E793">
            <v>3.82699423968814</v>
          </cell>
          <cell r="F793">
            <v>4.1190070599418345</v>
          </cell>
          <cell r="G793">
            <v>4.1327770476201522</v>
          </cell>
          <cell r="H793">
            <v>3.6022445795634321</v>
          </cell>
          <cell r="I793">
            <v>3.2371770662789676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2.0355279926457601E-8</v>
          </cell>
          <cell r="E794">
            <v>8.6078428872104503E-8</v>
          </cell>
          <cell r="F794">
            <v>4.6097379152805403E-8</v>
          </cell>
          <cell r="G794">
            <v>4.6013170271526898E-8</v>
          </cell>
          <cell r="H794">
            <v>6.3541343379362803E-8</v>
          </cell>
          <cell r="I794">
            <v>9.2279383768260804E-8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0.31562548746696789</v>
          </cell>
          <cell r="E795">
            <v>0.31562557354539678</v>
          </cell>
          <cell r="F795">
            <v>0.31562561964277591</v>
          </cell>
          <cell r="G795">
            <v>0.31562566565594619</v>
          </cell>
          <cell r="H795">
            <v>0.3156258057379337</v>
          </cell>
          <cell r="I795">
            <v>0.3156258980173175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3.5154164152100238</v>
          </cell>
          <cell r="E796">
            <v>4.8481784921537727</v>
          </cell>
          <cell r="F796">
            <v>9.5929808548760356</v>
          </cell>
          <cell r="G796">
            <v>12.260955132868768</v>
          </cell>
          <cell r="H796">
            <v>29.926967716983818</v>
          </cell>
          <cell r="I796">
            <v>41.875664285023632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2.5375844975093248E-3</v>
          </cell>
          <cell r="E797">
            <v>1.6586541695313725E-3</v>
          </cell>
          <cell r="F797">
            <v>1.5224879291700294E-3</v>
          </cell>
          <cell r="G797">
            <v>4.5543296308045732E-2</v>
          </cell>
          <cell r="H797">
            <v>9.17350369803966</v>
          </cell>
          <cell r="I797">
            <v>20.724762780513281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4.8498358198524913</v>
          </cell>
          <cell r="F798">
            <v>9.5945033428051971</v>
          </cell>
          <cell r="G798">
            <v>12.306498429176811</v>
          </cell>
          <cell r="H798">
            <v>39.100471415023478</v>
          </cell>
          <cell r="I798">
            <v>62.600427065536934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8.5743686200019802</v>
          </cell>
          <cell r="E799">
            <v>9.368006895969506</v>
          </cell>
          <cell r="F799">
            <v>8.5750152700665492</v>
          </cell>
          <cell r="G799">
            <v>6.6588622521934582</v>
          </cell>
          <cell r="H799">
            <v>3.1885112928208028</v>
          </cell>
          <cell r="I799">
            <v>0.51765192882394939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8.5743686200019802</v>
          </cell>
          <cell r="E800">
            <v>9.368006895969506</v>
          </cell>
          <cell r="F800">
            <v>8.5750152700665492</v>
          </cell>
          <cell r="G800">
            <v>6.6588622521934582</v>
          </cell>
          <cell r="H800">
            <v>3.1885112928208028</v>
          </cell>
          <cell r="I800">
            <v>0.51765192882394939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0.17137836730001674</v>
          </cell>
          <cell r="I801">
            <v>1031.8743025860106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-0.17137836730001699</v>
          </cell>
          <cell r="I802">
            <v>-1031.8743025860099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3.6291889545885886E-4</v>
          </cell>
          <cell r="I803">
            <v>2.185145581946847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1.4113512601177848E-4</v>
          </cell>
          <cell r="I804">
            <v>0.84977883742377214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0.45590326603041598</v>
          </cell>
          <cell r="I805">
            <v>2288.7843912817498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0.45590326603041598</v>
          </cell>
          <cell r="I806">
            <v>2289.2402945477802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1.1687453689372179E-3</v>
          </cell>
          <cell r="H807">
            <v>2.5135756247684931E-3</v>
          </cell>
          <cell r="I807">
            <v>2.0362747607179897E-3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1.1687453689372179E-3</v>
          </cell>
          <cell r="H808">
            <v>2.5135756247684931E-3</v>
          </cell>
          <cell r="I808">
            <v>2.0362747607179897E-3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7.8939075814866603E-5</v>
          </cell>
          <cell r="H809">
            <v>1.4141200494433801E-4</v>
          </cell>
          <cell r="I809">
            <v>6.1001666847696299E-5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7.8939075814866603E-5</v>
          </cell>
          <cell r="H810">
            <v>1.52787478284136E-4</v>
          </cell>
          <cell r="I810">
            <v>1.0943828308584799E-4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1.4100655566503679</v>
          </cell>
          <cell r="E811">
            <v>1.5273704378800264</v>
          </cell>
          <cell r="F811">
            <v>1.5363600696366071</v>
          </cell>
          <cell r="G811">
            <v>1.2916528198416082</v>
          </cell>
          <cell r="H811">
            <v>0.84049913913688268</v>
          </cell>
          <cell r="I811">
            <v>1.6692905650460887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1.4243086430811804</v>
          </cell>
          <cell r="E812">
            <v>1.5427984221010378</v>
          </cell>
          <cell r="F812">
            <v>1.5518788582187955</v>
          </cell>
          <cell r="G812">
            <v>1.3046998180218261</v>
          </cell>
          <cell r="H812">
            <v>0.84898902943119525</v>
          </cell>
          <cell r="I812">
            <v>1.6861520859051384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1.4100655566503679</v>
          </cell>
          <cell r="E813">
            <v>1.5273704378800264</v>
          </cell>
          <cell r="F813">
            <v>1.5363600696366071</v>
          </cell>
          <cell r="G813">
            <v>1.2916528198416082</v>
          </cell>
          <cell r="H813">
            <v>0.84049913913688268</v>
          </cell>
          <cell r="I813">
            <v>1.6692905650460887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1.11272932715125E-8</v>
          </cell>
          <cell r="E814">
            <v>4.6638332322864198E-2</v>
          </cell>
          <cell r="F814">
            <v>5.1127633739088102E-2</v>
          </cell>
          <cell r="G814">
            <v>3.7180849713517698E-2</v>
          </cell>
          <cell r="H814">
            <v>4.4945410280867397E-2</v>
          </cell>
          <cell r="I814">
            <v>0.12304497197770101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0.10913969870633226</v>
          </cell>
          <cell r="E815">
            <v>0.12094875423488899</v>
          </cell>
          <cell r="F815">
            <v>0.1266036269860874</v>
          </cell>
          <cell r="G815">
            <v>0.11303577009958199</v>
          </cell>
          <cell r="H815">
            <v>8.5887681735482418E-2</v>
          </cell>
          <cell r="I815">
            <v>0.1539731195104406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9.4242977369044325E-4</v>
          </cell>
          <cell r="H816">
            <v>2.1486319915797968E-3</v>
          </cell>
          <cell r="I816">
            <v>1.9585839243771584E-3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9.4960956938646552E-4</v>
          </cell>
          <cell r="H817">
            <v>2.1650011038003006E-3</v>
          </cell>
          <cell r="I817">
            <v>1.9735051766795728E-3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9.1591953565128102E-5</v>
          </cell>
          <cell r="H818">
            <v>4.4552697485427604E-6</v>
          </cell>
          <cell r="I818">
            <v>1.7525286100007199E-6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9.1591953565128102E-5</v>
          </cell>
          <cell r="H819">
            <v>1.5684694909441101E-4</v>
          </cell>
          <cell r="I819">
            <v>1.5859947770441199E-4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1043.13508916567</v>
          </cell>
          <cell r="E820">
            <v>1201.7157184477801</v>
          </cell>
          <cell r="F820">
            <v>1094.99772568925</v>
          </cell>
          <cell r="G820">
            <v>1094.99758679865</v>
          </cell>
          <cell r="H820">
            <v>918.66059646985502</v>
          </cell>
          <cell r="I820">
            <v>440.86531576622002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17.570537849421722</v>
          </cell>
          <cell r="E821">
            <v>20.241665470308305</v>
          </cell>
          <cell r="F821">
            <v>18.44411062774449</v>
          </cell>
          <cell r="G821">
            <v>18.444108288275142</v>
          </cell>
          <cell r="H821">
            <v>15.473893025644722</v>
          </cell>
          <cell r="I821">
            <v>7.4259228719487389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18.495302999391289</v>
          </cell>
          <cell r="E822">
            <v>21.30701628453507</v>
          </cell>
          <cell r="F822">
            <v>19.414853292362615</v>
          </cell>
          <cell r="G822">
            <v>19.414850829763306</v>
          </cell>
          <cell r="H822">
            <v>16.288308448047079</v>
          </cell>
          <cell r="I822">
            <v>7.8167609178407735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0.213371304670009</v>
          </cell>
          <cell r="F823">
            <v>3.7304063293867601E-7</v>
          </cell>
          <cell r="G823">
            <v>3.8857684897484202E-7</v>
          </cell>
          <cell r="H823">
            <v>0.23756784246641999</v>
          </cell>
          <cell r="I823">
            <v>1.65540098773349E-6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1.6352903157485541</v>
          </cell>
          <cell r="F824">
            <v>1.6352863443266268</v>
          </cell>
          <cell r="G824">
            <v>1.6352833865475487</v>
          </cell>
          <cell r="H824">
            <v>1.2529886271506123</v>
          </cell>
          <cell r="I824">
            <v>0.60192957634285404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3.7657771538617018E-4</v>
          </cell>
          <cell r="H825">
            <v>8.2899198687656382E-4</v>
          </cell>
          <cell r="I825">
            <v>7.1026990775009007E-4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3.8038153069310128E-4</v>
          </cell>
          <cell r="H826">
            <v>8.3736564330965941E-4</v>
          </cell>
          <cell r="I826">
            <v>7.174443512627174E-4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3.7657771538617018E-4</v>
          </cell>
          <cell r="H827">
            <v>8.2899198687656382E-4</v>
          </cell>
          <cell r="I827">
            <v>7.1026990775009007E-4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4.1035159875144301E-5</v>
          </cell>
          <cell r="H828">
            <v>5.1833310734779497E-5</v>
          </cell>
          <cell r="I828">
            <v>4.6198052166345801E-5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4.1035159875144301E-5</v>
          </cell>
          <cell r="H829">
            <v>7.596753836338832E-5</v>
          </cell>
          <cell r="I829">
            <v>6.4727235408356903E-5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6.3804496137658147</v>
          </cell>
          <cell r="E830">
            <v>5.2937276586105968</v>
          </cell>
          <cell r="F830">
            <v>6.3795994236926852</v>
          </cell>
          <cell r="G830">
            <v>4.7637664176774193</v>
          </cell>
          <cell r="H830">
            <v>4.0508021898405175</v>
          </cell>
          <cell r="I830">
            <v>2.2071148711686153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479.80981095518899</v>
          </cell>
          <cell r="E831">
            <v>395.97644555124299</v>
          </cell>
          <cell r="F831">
            <v>473.43343091614202</v>
          </cell>
          <cell r="G831">
            <v>348.93042332078699</v>
          </cell>
          <cell r="H831">
            <v>289.19651076836101</v>
          </cell>
          <cell r="I831">
            <v>155.60159841738701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8.507266151687757</v>
          </cell>
          <cell r="E832">
            <v>7.0208589636745318</v>
          </cell>
          <cell r="F832">
            <v>8.3942097680166974</v>
          </cell>
          <cell r="G832">
            <v>6.1867096333472995</v>
          </cell>
          <cell r="H832">
            <v>5.1275977086588815</v>
          </cell>
          <cell r="I832">
            <v>2.7588935889607678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7.77354085592269E-7</v>
          </cell>
          <cell r="F833">
            <v>8.4732602290896797E-7</v>
          </cell>
          <cell r="G833">
            <v>6.3332590766912903E-7</v>
          </cell>
          <cell r="H833">
            <v>2.5046328930640799E-5</v>
          </cell>
          <cell r="I833">
            <v>3.2270585561082303E-2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0.43610105351174339</v>
          </cell>
          <cell r="F834">
            <v>0.43610093160694974</v>
          </cell>
          <cell r="G834">
            <v>0.43609754012564883</v>
          </cell>
          <cell r="H834">
            <v>0.28037508385375892</v>
          </cell>
          <cell r="I834">
            <v>0.15087453855641778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4.1173662881518078</v>
          </cell>
          <cell r="E835">
            <v>4.2663148970399636</v>
          </cell>
          <cell r="F835">
            <v>2.9611618377765194</v>
          </cell>
          <cell r="G835">
            <v>2.9280911803301559</v>
          </cell>
          <cell r="H835">
            <v>2.8804009617189172</v>
          </cell>
          <cell r="I835">
            <v>3.4912593212219956E-4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723.65831731153003</v>
          </cell>
          <cell r="E836">
            <v>749.837163722176</v>
          </cell>
          <cell r="F836">
            <v>520.44662603344898</v>
          </cell>
          <cell r="G836">
            <v>514.63420745196697</v>
          </cell>
          <cell r="H836">
            <v>506.25229024150599</v>
          </cell>
          <cell r="I836">
            <v>5.9556776656139898E-2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7.7980422124087241</v>
          </cell>
          <cell r="E837">
            <v>8.0801418504544742</v>
          </cell>
          <cell r="F837">
            <v>5.6082610563949222</v>
          </cell>
          <cell r="G837">
            <v>5.5456272354737814</v>
          </cell>
          <cell r="H837">
            <v>5.4553048517403679</v>
          </cell>
          <cell r="I837">
            <v>6.417756105187493E-4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1.1075084079710599E-5</v>
          </cell>
          <cell r="F838">
            <v>1.30896079694681E-5</v>
          </cell>
          <cell r="G838">
            <v>1.25834959307488E-5</v>
          </cell>
          <cell r="H838">
            <v>3.2849624540282403E-2</v>
          </cell>
          <cell r="I838">
            <v>2.49819707009286E-6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0.314629722240309</v>
          </cell>
          <cell r="F839">
            <v>0.30921785793833056</v>
          </cell>
          <cell r="G839">
            <v>0.23196716175801091</v>
          </cell>
          <cell r="H839">
            <v>0.16702601952639176</v>
          </cell>
          <cell r="I839">
            <v>3.2926129459903697E-5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5.4296821650456626E-5</v>
          </cell>
          <cell r="F840">
            <v>4.2221881687919023E-2</v>
          </cell>
          <cell r="G840">
            <v>1.2977383577995228E-3</v>
          </cell>
          <cell r="H840">
            <v>0.18738120138375433</v>
          </cell>
          <cell r="I840">
            <v>0.1662163752315306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7.1446567157581729E-5</v>
          </cell>
          <cell r="F841">
            <v>5.4498926260443975E-2</v>
          </cell>
          <cell r="G841">
            <v>1.6386895880831681E-3</v>
          </cell>
          <cell r="H841">
            <v>0.22046113712269635</v>
          </cell>
          <cell r="I841">
            <v>0.18469165379604988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1.2375874558878701E-3</v>
          </cell>
          <cell r="E842">
            <v>4.4250848573908403E-6</v>
          </cell>
          <cell r="F842">
            <v>4.1538606618183198E-2</v>
          </cell>
          <cell r="G842">
            <v>3.3031178057646097E-5</v>
          </cell>
          <cell r="H842">
            <v>2.17376064951946E-2</v>
          </cell>
          <cell r="I842">
            <v>7.8211541194571702E-5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1.2375874558878701E-3</v>
          </cell>
          <cell r="E843">
            <v>7.5192515910300125E-6</v>
          </cell>
          <cell r="F843">
            <v>4.1544272955914258E-2</v>
          </cell>
          <cell r="G843">
            <v>4.1544193550252163E-2</v>
          </cell>
          <cell r="H843">
            <v>2.9147782746377925E-2</v>
          </cell>
          <cell r="I843">
            <v>1.5842924451370328E-2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1440.94599255661</v>
          </cell>
          <cell r="E844">
            <v>1508.6876592450001</v>
          </cell>
          <cell r="F844">
            <v>1463.1096768770001</v>
          </cell>
          <cell r="G844">
            <v>1455.9914787959999</v>
          </cell>
          <cell r="H844">
            <v>1379.5168152906499</v>
          </cell>
          <cell r="I844">
            <v>778.71407702291106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24.189715055367827</v>
          </cell>
          <cell r="E845">
            <v>25.326920490569837</v>
          </cell>
          <cell r="F845">
            <v>24.561785355751702</v>
          </cell>
          <cell r="G845">
            <v>24.442289424483931</v>
          </cell>
          <cell r="H845">
            <v>23.158479810032492</v>
          </cell>
          <cell r="I845">
            <v>13.072572969488279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25.548687811287355</v>
          </cell>
          <cell r="E846">
            <v>26.749781192287212</v>
          </cell>
          <cell r="F846">
            <v>25.941660937535456</v>
          </cell>
          <cell r="G846">
            <v>25.81545175170211</v>
          </cell>
          <cell r="H846">
            <v>24.459518001607307</v>
          </cell>
          <cell r="I846">
            <v>13.806987181257281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1.7898830786547599E-7</v>
          </cell>
          <cell r="E847">
            <v>1.5734817316799999E-6</v>
          </cell>
          <cell r="F847">
            <v>4.3675235134800798E-6</v>
          </cell>
          <cell r="G847">
            <v>2.72441133974327E-6</v>
          </cell>
          <cell r="H847">
            <v>0.51089968073927905</v>
          </cell>
          <cell r="I847">
            <v>0.974845119367719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2.7746816768635276</v>
          </cell>
          <cell r="E848">
            <v>2.7746606414823902</v>
          </cell>
          <cell r="F848">
            <v>2.7746458681601185</v>
          </cell>
          <cell r="G848">
            <v>2.774634371354137</v>
          </cell>
          <cell r="H848">
            <v>1.9505813105837999</v>
          </cell>
          <cell r="I848">
            <v>1.3847901440804091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9.9025215676783205</v>
          </cell>
          <cell r="E849">
            <v>11.655195716933985</v>
          </cell>
          <cell r="F849">
            <v>11.655196423615006</v>
          </cell>
          <cell r="G849">
            <v>11.655198076081497</v>
          </cell>
          <cell r="H849">
            <v>13.588547614458205</v>
          </cell>
          <cell r="I849">
            <v>29.890460577576391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9.9025215676783205</v>
          </cell>
          <cell r="E850">
            <v>11.655195716933985</v>
          </cell>
          <cell r="F850">
            <v>11.655196423615006</v>
          </cell>
          <cell r="G850">
            <v>11.655198076081497</v>
          </cell>
          <cell r="H850">
            <v>13.588547614458205</v>
          </cell>
          <cell r="I850">
            <v>29.890460577576391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3.0945379898994747</v>
          </cell>
          <cell r="E851">
            <v>3.5825396670903591</v>
          </cell>
          <cell r="F851">
            <v>3.4965589270845014</v>
          </cell>
          <cell r="G851">
            <v>3.3620763681004298</v>
          </cell>
          <cell r="H851">
            <v>3.6725804363400556</v>
          </cell>
          <cell r="I851">
            <v>7.664220660917028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1.5690777680652399E-6</v>
          </cell>
          <cell r="E852">
            <v>0.123761436533479</v>
          </cell>
          <cell r="F852">
            <v>2.29900150814461E-5</v>
          </cell>
          <cell r="G852">
            <v>8.7836185002946904E-7</v>
          </cell>
          <cell r="H852">
            <v>0.38151853079540399</v>
          </cell>
          <cell r="I852">
            <v>1.5936703030738699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0.6992535194697671</v>
          </cell>
          <cell r="E853">
            <v>0.82301489078186385</v>
          </cell>
          <cell r="F853">
            <v>0.82303760671114623</v>
          </cell>
          <cell r="G853">
            <v>0.82303809806564221</v>
          </cell>
          <cell r="H853">
            <v>0.96127201741946622</v>
          </cell>
          <cell r="I853">
            <v>2.1157817321131382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2.5197877945367674E-2</v>
          </cell>
          <cell r="G854">
            <v>2.5289430342310428E-4</v>
          </cell>
          <cell r="H854">
            <v>9.3668765765739283E-5</v>
          </cell>
          <cell r="I854">
            <v>4.3805880029992609E-5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2.5199134200203841E-2</v>
          </cell>
          <cell r="G855">
            <v>2.5292135031768727E-4</v>
          </cell>
          <cell r="H855">
            <v>9.3700118073511147E-5</v>
          </cell>
          <cell r="I855">
            <v>4.3796260489681372E-5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1.6285808977903001E-4</v>
          </cell>
          <cell r="E856">
            <v>2.6897724163059602E-3</v>
          </cell>
          <cell r="F856">
            <v>3.4194191065398202E-5</v>
          </cell>
          <cell r="G856">
            <v>2.2053145466387702E-5</v>
          </cell>
          <cell r="H856">
            <v>1.9561007662305799E-5</v>
          </cell>
          <cell r="I856">
            <v>9.6096393510937593E-6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1.6285808977903001E-4</v>
          </cell>
          <cell r="E857">
            <v>2.845775761135612E-3</v>
          </cell>
          <cell r="F857">
            <v>2.845480761646283E-3</v>
          </cell>
          <cell r="G857">
            <v>8.7634686950490044E-5</v>
          </cell>
          <cell r="H857">
            <v>4.4533540221853202E-5</v>
          </cell>
          <cell r="I857">
            <v>1.8758774755751303E-5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13.722988110386114</v>
          </cell>
          <cell r="E858">
            <v>12.564510695339129</v>
          </cell>
          <cell r="F858">
            <v>10.686182311289089</v>
          </cell>
          <cell r="G858">
            <v>10.035728137310324</v>
          </cell>
          <cell r="H858">
            <v>8.4298268420477154</v>
          </cell>
          <cell r="I858">
            <v>3.3647997551335127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13.722988110386114</v>
          </cell>
          <cell r="E859">
            <v>12.564510695339129</v>
          </cell>
          <cell r="F859">
            <v>10.686182311289089</v>
          </cell>
          <cell r="G859">
            <v>10.035728137310324</v>
          </cell>
          <cell r="H859">
            <v>8.4298268420477154</v>
          </cell>
          <cell r="I859">
            <v>3.3647997551335127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1.1380789434061163E-3</v>
          </cell>
          <cell r="H860">
            <v>1.484126658036864E-3</v>
          </cell>
          <cell r="I860">
            <v>5.1754994223490161E-4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1.1495746903092087E-3</v>
          </cell>
          <cell r="H861">
            <v>1.4991178364008723E-3</v>
          </cell>
          <cell r="I861">
            <v>5.2277771942919307E-4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1.1380789434061163E-3</v>
          </cell>
          <cell r="H862">
            <v>1.484126658036864E-3</v>
          </cell>
          <cell r="I862">
            <v>5.1754994223490161E-4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1.34740299818049E-4</v>
          </cell>
          <cell r="H863">
            <v>1.15333552984829E-4</v>
          </cell>
          <cell r="I863">
            <v>3.3740611603022098E-5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1.34740299818049E-4</v>
          </cell>
          <cell r="H864">
            <v>1.8501794872105001E-4</v>
          </cell>
          <cell r="I864">
            <v>6.4402714854288988E-5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0.15438677225927117</v>
          </cell>
          <cell r="F865">
            <v>0.14097775086417463</v>
          </cell>
          <cell r="G865">
            <v>2.5423688449040557E-3</v>
          </cell>
          <cell r="H865">
            <v>1.3022971208024043E-3</v>
          </cell>
          <cell r="I865">
            <v>5.9136593176720891E-4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0.16251239185186447</v>
          </cell>
          <cell r="F866">
            <v>0.14839763248860494</v>
          </cell>
          <cell r="G866">
            <v>2.6761777314779525E-3</v>
          </cell>
          <cell r="H866">
            <v>1.3708390745288462E-3</v>
          </cell>
          <cell r="I866">
            <v>6.2249045449179854E-4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1.2096877370999201E-2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1.2096877370999201E-2</v>
          </cell>
          <cell r="F868">
            <v>1.2093277899172266E-2</v>
          </cell>
          <cell r="G868">
            <v>3.7243174111050055E-4</v>
          </cell>
          <cell r="H868">
            <v>1.8924986392428465E-4</v>
          </cell>
          <cell r="I868">
            <v>7.9708579813640517E-5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1.5057915281987093E-4</v>
          </cell>
          <cell r="G869">
            <v>1.5338787741797871E-4</v>
          </cell>
          <cell r="H869">
            <v>2.2347260412838889E-4</v>
          </cell>
          <cell r="I869">
            <v>9.0730555110596304E-5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1.5063825240056988E-4</v>
          </cell>
          <cell r="G870">
            <v>1.534519292259315E-4</v>
          </cell>
          <cell r="H870">
            <v>2.2354727285646094E-4</v>
          </cell>
          <cell r="I870">
            <v>9.079827422940342E-5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1.2143645735181599E-5</v>
          </cell>
          <cell r="E871">
            <v>1.9731685680749501E-7</v>
          </cell>
          <cell r="F871">
            <v>4.5936961471233801E-5</v>
          </cell>
          <cell r="G871">
            <v>1.6102442841347799E-5</v>
          </cell>
          <cell r="H871">
            <v>1.9789730134431799E-5</v>
          </cell>
          <cell r="I871">
            <v>1.13027242322803E-5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1.2143645735181599E-5</v>
          </cell>
          <cell r="E872">
            <v>2.9790397369169902E-7</v>
          </cell>
          <cell r="F872">
            <v>4.6140056294535096E-5</v>
          </cell>
          <cell r="G872">
            <v>4.6274006571262507E-5</v>
          </cell>
          <cell r="H872">
            <v>6.6981073402409206E-5</v>
          </cell>
          <cell r="I872">
            <v>2.5335162262919203E-5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5.3908962880747716E-2</v>
          </cell>
          <cell r="F873">
            <v>6.9814239116049615E-2</v>
          </cell>
          <cell r="G873">
            <v>0.1123894223895012</v>
          </cell>
          <cell r="H873">
            <v>0.24920008024655879</v>
          </cell>
          <cell r="I873">
            <v>0.45179828667013489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5.445349785934115E-2</v>
          </cell>
          <cell r="F874">
            <v>7.0519433450555183E-2</v>
          </cell>
          <cell r="G874">
            <v>0.1135246690803043</v>
          </cell>
          <cell r="H874">
            <v>0.25171725277430179</v>
          </cell>
          <cell r="I874">
            <v>0.45636190572740892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5.3908962880747716E-2</v>
          </cell>
          <cell r="F875">
            <v>6.9814239116049615E-2</v>
          </cell>
          <cell r="G875">
            <v>0.1123894223895012</v>
          </cell>
          <cell r="H875">
            <v>0.24920008024655879</v>
          </cell>
          <cell r="I875">
            <v>0.45179828667013489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4.5666374787938701E-3</v>
          </cell>
          <cell r="F876">
            <v>9.09175287707486E-4</v>
          </cell>
          <cell r="G876">
            <v>3.4909162405417798E-3</v>
          </cell>
          <cell r="H876">
            <v>4.9936611249582199E-3</v>
          </cell>
          <cell r="I876">
            <v>1.46598083963634E-2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4.5666374787938701E-3</v>
          </cell>
          <cell r="F877">
            <v>5.4758127665013503E-3</v>
          </cell>
          <cell r="G877">
            <v>8.9667290070431296E-3</v>
          </cell>
          <cell r="H877">
            <v>1.8357528831170099E-2</v>
          </cell>
          <cell r="I877">
            <v>3.3017337227533597E-2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9.9220411374190184E-3</v>
          </cell>
          <cell r="G878">
            <v>7.5865704061227985E-3</v>
          </cell>
          <cell r="H878">
            <v>9.7060682201991627E-3</v>
          </cell>
          <cell r="I878">
            <v>5.8646722066079153E-3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0.29680491215323102</v>
          </cell>
          <cell r="G879">
            <v>0.222593495187386</v>
          </cell>
          <cell r="H879">
            <v>0.27426900337964399</v>
          </cell>
          <cell r="I879">
            <v>0.15982166148245899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9.9220411374190184E-3</v>
          </cell>
          <cell r="G880">
            <v>7.5865704061227985E-3</v>
          </cell>
          <cell r="H880">
            <v>9.7060682201991627E-3</v>
          </cell>
          <cell r="I880">
            <v>5.8646722066079153E-3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5.262498442433176E-3</v>
          </cell>
          <cell r="G881">
            <v>3.9466931770813177E-3</v>
          </cell>
          <cell r="H881">
            <v>4.8629255918376506E-3</v>
          </cell>
          <cell r="I881">
            <v>2.8337174021712563E-3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3.44486628182279E-4</v>
          </cell>
          <cell r="F882">
            <v>3.3694623039700499E-4</v>
          </cell>
          <cell r="G882">
            <v>3.85212919688418E-6</v>
          </cell>
          <cell r="H882">
            <v>6.5860822054741495E-4</v>
          </cell>
          <cell r="I882">
            <v>7.4813555499009098E-6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3.44486628182279E-4</v>
          </cell>
          <cell r="F883">
            <v>6.8098330113317875E-4</v>
          </cell>
          <cell r="G883">
            <v>6.8351795574509084E-4</v>
          </cell>
          <cell r="H883">
            <v>7.4204105911609942E-4</v>
          </cell>
          <cell r="I883">
            <v>4.942864997040812E-4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726.71216609519297</v>
          </cell>
          <cell r="E884">
            <v>619.31968354664104</v>
          </cell>
          <cell r="F884">
            <v>1.0663938018702701</v>
          </cell>
          <cell r="G884">
            <v>0.13418582202028501</v>
          </cell>
          <cell r="H884">
            <v>7.1918322110011604E-2</v>
          </cell>
          <cell r="I884">
            <v>1.8941733695961999E-2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6.98445659408541</v>
          </cell>
          <cell r="E885">
            <v>6.0048239330760387</v>
          </cell>
          <cell r="F885">
            <v>1.0475233100122095E-2</v>
          </cell>
          <cell r="G885">
            <v>1.3465617033356309E-3</v>
          </cell>
          <cell r="H885">
            <v>7.3695137281996838E-4</v>
          </cell>
          <cell r="I885">
            <v>1.9409708459933861E-4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9.8604093092970508</v>
          </cell>
          <cell r="E886">
            <v>8.4032521512434322</v>
          </cell>
          <cell r="F886">
            <v>1.4469386728226211E-2</v>
          </cell>
          <cell r="G886">
            <v>1.8207031481721227E-3</v>
          </cell>
          <cell r="H886">
            <v>9.7582526607885528E-4</v>
          </cell>
          <cell r="I886">
            <v>2.5701131202119319E-4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6.0096738748494395E-7</v>
          </cell>
          <cell r="F887">
            <v>4.74982610210682E-7</v>
          </cell>
          <cell r="G887">
            <v>4.93012681099204E-7</v>
          </cell>
          <cell r="H887">
            <v>5.10410190798147E-7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0.47738097247524724</v>
          </cell>
          <cell r="F888">
            <v>1.171628767703714E-3</v>
          </cell>
          <cell r="G888">
            <v>1.6384088017079579E-4</v>
          </cell>
          <cell r="H888">
            <v>7.6602320372230843E-5</v>
          </cell>
          <cell r="I888">
            <v>2.2247107343619201E-5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1068.1299551402601</v>
          </cell>
          <cell r="E889">
            <v>1094.4819967810899</v>
          </cell>
          <cell r="F889">
            <v>1024.6413548928599</v>
          </cell>
          <cell r="G889">
            <v>1013.19806961027</v>
          </cell>
          <cell r="H889">
            <v>996.69855827403501</v>
          </cell>
          <cell r="I889">
            <v>986.58526888139204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11.510021068321722</v>
          </cell>
          <cell r="E890">
            <v>11.793987034278949</v>
          </cell>
          <cell r="F890">
            <v>11.041393910483464</v>
          </cell>
          <cell r="G890">
            <v>10.918082646662407</v>
          </cell>
          <cell r="H890">
            <v>10.7402861882978</v>
          </cell>
          <cell r="I890">
            <v>10.631306776739152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11.510021068321722</v>
          </cell>
          <cell r="E891">
            <v>11.793987034278949</v>
          </cell>
          <cell r="F891">
            <v>11.041393910483464</v>
          </cell>
          <cell r="G891">
            <v>10.918082646662407</v>
          </cell>
          <cell r="H891">
            <v>10.7402861882978</v>
          </cell>
          <cell r="I891">
            <v>10.631306776739152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1783.66250567828</v>
          </cell>
          <cell r="E892">
            <v>1640.96941755476</v>
          </cell>
          <cell r="F892">
            <v>1707.3610226984399</v>
          </cell>
          <cell r="G892">
            <v>1583.75724761533</v>
          </cell>
          <cell r="H892">
            <v>795.18857400619595</v>
          </cell>
          <cell r="I892">
            <v>8.9177068330102804E-2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21.680655739531296</v>
          </cell>
          <cell r="E893">
            <v>19.94620221473734</v>
          </cell>
          <cell r="F893">
            <v>20.753201033478344</v>
          </cell>
          <cell r="G893">
            <v>19.250780655658943</v>
          </cell>
          <cell r="H893">
            <v>9.6656232141187353</v>
          </cell>
          <cell r="I893">
            <v>1.0839591638948517E-3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24.201662220872123</v>
          </cell>
          <cell r="E894">
            <v>22.265528053660294</v>
          </cell>
          <cell r="F894">
            <v>23.166363944347914</v>
          </cell>
          <cell r="G894">
            <v>21.48924352259602</v>
          </cell>
          <cell r="H894">
            <v>10.789532890179039</v>
          </cell>
          <cell r="I894">
            <v>1.2100009271384373E-3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3.2553258314894098E-7</v>
          </cell>
          <cell r="F895">
            <v>4.1160205031282899E-7</v>
          </cell>
          <cell r="G895">
            <v>3.6797114818553199E-7</v>
          </cell>
          <cell r="H895">
            <v>6.5812468212117003E-7</v>
          </cell>
          <cell r="I895">
            <v>9.3490717699367595E-8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1.7515300464417785</v>
          </cell>
          <cell r="F896">
            <v>1.7515283363852101</v>
          </cell>
          <cell r="G896">
            <v>1.7515274108547079</v>
          </cell>
          <cell r="H896">
            <v>0.78224841878762164</v>
          </cell>
          <cell r="I896">
            <v>1.5058303001103113E-4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E897">
            <v>1.3497321270359262E-4</v>
          </cell>
          <cell r="F897">
            <v>3.1193905865973888E-3</v>
          </cell>
          <cell r="G897">
            <v>1.6227052651538851E-3</v>
          </cell>
          <cell r="H897">
            <v>6.9710380302478126E-3</v>
          </cell>
          <cell r="I897">
            <v>1.2771109431052343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E898">
            <v>1.348629798720239E-4</v>
          </cell>
          <cell r="F898">
            <v>3.1154117720736674E-3</v>
          </cell>
          <cell r="G898">
            <v>1.6227052651538866E-3</v>
          </cell>
          <cell r="H898">
            <v>6.9710380302478231E-3</v>
          </cell>
          <cell r="I898">
            <v>1.2771109431052343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E899">
            <v>1.6420096631557734E-4</v>
          </cell>
          <cell r="F899">
            <v>3.7135601986174722E-3</v>
          </cell>
          <cell r="G899">
            <v>1.8651784551202847E-3</v>
          </cell>
          <cell r="H899">
            <v>7.4957399670800414E-3</v>
          </cell>
          <cell r="I899">
            <v>1.2900110406215475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E900">
            <v>1.6420096631557734E-4</v>
          </cell>
          <cell r="F900">
            <v>3.7135601986174722E-3</v>
          </cell>
          <cell r="G900">
            <v>1.8651784551202847E-3</v>
          </cell>
          <cell r="H900">
            <v>7.4957399670800414E-3</v>
          </cell>
          <cell r="I900">
            <v>1.2900110406215475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9.0621488552367795E-4</v>
          </cell>
          <cell r="E901">
            <v>6.3943061531085097E-6</v>
          </cell>
          <cell r="F901">
            <v>9.2754868895307904E-6</v>
          </cell>
          <cell r="G901">
            <v>5.3897779635895598E-6</v>
          </cell>
          <cell r="H901">
            <v>3.2618737990834602E-4</v>
          </cell>
          <cell r="I901">
            <v>0.28085261571401499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9.0621488552367795E-4</v>
          </cell>
          <cell r="E902">
            <v>9.1207857792269481E-4</v>
          </cell>
          <cell r="F902">
            <v>9.1982226471720328E-4</v>
          </cell>
          <cell r="G902">
            <v>9.2176250445466274E-4</v>
          </cell>
          <cell r="H902">
            <v>1.5827531403472994E-3</v>
          </cell>
          <cell r="I902">
            <v>0.28161511739473233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2229.91400900085</v>
          </cell>
          <cell r="E903">
            <v>2016.0410266890501</v>
          </cell>
          <cell r="F903">
            <v>1952.6633939113799</v>
          </cell>
          <cell r="G903">
            <v>1395.62808645418</v>
          </cell>
          <cell r="H903">
            <v>459.71419169903902</v>
          </cell>
          <cell r="I903">
            <v>62.115851988881197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24.843070510258993</v>
          </cell>
          <cell r="E904">
            <v>22.504826059914596</v>
          </cell>
          <cell r="F904">
            <v>21.861965735029919</v>
          </cell>
          <cell r="G904">
            <v>15.702386211230609</v>
          </cell>
          <cell r="H904">
            <v>5.2240249056709001</v>
          </cell>
          <cell r="I904">
            <v>0.70586195441910338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30.256635128912432</v>
          </cell>
          <cell r="E905">
            <v>27.354695070407665</v>
          </cell>
          <cell r="F905">
            <v>26.494754327155739</v>
          </cell>
          <cell r="G905">
            <v>18.936609042797517</v>
          </cell>
          <cell r="H905">
            <v>6.2376416784130146</v>
          </cell>
          <cell r="I905">
            <v>0.84282024408251288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1.09775713320713E-6</v>
          </cell>
          <cell r="E906">
            <v>1.29781410639153E-6</v>
          </cell>
          <cell r="F906">
            <v>2.4854440135873702E-6</v>
          </cell>
          <cell r="G906">
            <v>1.6257557953928501E-6</v>
          </cell>
          <cell r="H906">
            <v>1.15281361680614E-5</v>
          </cell>
          <cell r="I906">
            <v>1.3119993071227099E-6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1.9285747549822532</v>
          </cell>
          <cell r="E907">
            <v>1.9285711314027045</v>
          </cell>
          <cell r="F907">
            <v>1.9285431667985411</v>
          </cell>
          <cell r="G907">
            <v>1.928518450710154</v>
          </cell>
          <cell r="H907">
            <v>0.41217077117610035</v>
          </cell>
          <cell r="I907">
            <v>6.4462616544230994E-2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7.3539222770418869E-2</v>
          </cell>
          <cell r="F908">
            <v>7.6585596024808536E-2</v>
          </cell>
          <cell r="G908">
            <v>0.20609742841526812</v>
          </cell>
          <cell r="H908">
            <v>0.4435232652597218</v>
          </cell>
          <cell r="I908">
            <v>0.61640331188718667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8.1710247522687643E-2</v>
          </cell>
          <cell r="F909">
            <v>8.509510669423169E-2</v>
          </cell>
          <cell r="G909">
            <v>0.22899714268363097</v>
          </cell>
          <cell r="H909">
            <v>0.49280362806635725</v>
          </cell>
          <cell r="I909">
            <v>0.68489256876354165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7.3539222770418869E-2</v>
          </cell>
          <cell r="F910">
            <v>7.6585596024808536E-2</v>
          </cell>
          <cell r="G910">
            <v>0.20609742841526812</v>
          </cell>
          <cell r="H910">
            <v>0.4435232652597218</v>
          </cell>
          <cell r="I910">
            <v>0.61640331188718667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6.0830504954651502E-3</v>
          </cell>
          <cell r="F911">
            <v>2.99877287065696E-5</v>
          </cell>
          <cell r="G911">
            <v>1.0097420065860299E-2</v>
          </cell>
          <cell r="H911">
            <v>1.6752166768126402E-2</v>
          </cell>
          <cell r="I911">
            <v>3.1604650341968299E-2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6.0830504954651502E-3</v>
          </cell>
          <cell r="F912">
            <v>6.112895720447915E-3</v>
          </cell>
          <cell r="G912">
            <v>1.6209957078560922E-2</v>
          </cell>
          <cell r="H912">
            <v>3.4897683184507977E-2</v>
          </cell>
          <cell r="I912">
            <v>4.8518391541713161E-2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7.2955788759855233E-3</v>
          </cell>
          <cell r="E913">
            <v>1.6392036577140077E-3</v>
          </cell>
          <cell r="F913">
            <v>5.4888784713775732E-3</v>
          </cell>
          <cell r="G913">
            <v>4.9762854427374799E-3</v>
          </cell>
          <cell r="H913">
            <v>2.3666889692079456E-2</v>
          </cell>
          <cell r="I913">
            <v>4.7558069669075324E-2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7.2389611709525545E-3</v>
          </cell>
          <cell r="E914">
            <v>1.6389334619067619E-3</v>
          </cell>
          <cell r="F914">
            <v>5.4942071944851407E-3</v>
          </cell>
          <cell r="G914">
            <v>5.0698010896044416E-3</v>
          </cell>
          <cell r="H914">
            <v>2.4877965139336922E-2</v>
          </cell>
          <cell r="I914">
            <v>4.9744663245294037E-2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1.4534540046938091E-2</v>
          </cell>
          <cell r="E915">
            <v>3.2781371196207686E-3</v>
          </cell>
          <cell r="F915">
            <v>1.0983085665862719E-2</v>
          </cell>
          <cell r="G915">
            <v>1.0046086532341925E-2</v>
          </cell>
          <cell r="H915">
            <v>4.8544854831416365E-2</v>
          </cell>
          <cell r="I915">
            <v>9.7302732914369403E-2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1.3614086797107871E-6</v>
          </cell>
          <cell r="E916">
            <v>1.3605641112503026E-6</v>
          </cell>
          <cell r="F916">
            <v>4.5426142037172674E-3</v>
          </cell>
          <cell r="G916">
            <v>1.2597065157276236E-3</v>
          </cell>
          <cell r="H916">
            <v>7.7775529565414061</v>
          </cell>
          <cell r="I916">
            <v>10.038454645425038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1.0086619232301444E-6</v>
          </cell>
          <cell r="E917">
            <v>9.5841913909826819E-7</v>
          </cell>
          <cell r="F917">
            <v>5.8680654013972293E-3</v>
          </cell>
          <cell r="G917">
            <v>1.5809702627859476E-3</v>
          </cell>
          <cell r="H917">
            <v>9.150122501401075</v>
          </cell>
          <cell r="I917">
            <v>11.153875323008137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1.29125716163494E-2</v>
          </cell>
          <cell r="E918">
            <v>1.0574582933596E-2</v>
          </cell>
          <cell r="F918">
            <v>8.68054303463863E-6</v>
          </cell>
          <cell r="G918">
            <v>4.6292486030502001E-4</v>
          </cell>
          <cell r="H918">
            <v>4.5834099810945002E-2</v>
          </cell>
          <cell r="I918">
            <v>8.8120439775669995E-2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1.29125716163494E-2</v>
          </cell>
          <cell r="E919">
            <v>2.3487154549945401E-2</v>
          </cell>
          <cell r="F919">
            <v>2.3495835092979998E-2</v>
          </cell>
          <cell r="G919">
            <v>2.39587599532851E-2</v>
          </cell>
          <cell r="H919">
            <v>0.17653515463788</v>
          </cell>
          <cell r="I919">
            <v>0.17653524051490199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0.15438676955398223</v>
          </cell>
          <cell r="F920">
            <v>0.14097649460933859</v>
          </cell>
          <cell r="G920">
            <v>2.5423174545278022E-3</v>
          </cell>
          <cell r="H920">
            <v>1.3022650127055505E-3</v>
          </cell>
          <cell r="I920">
            <v>5.9134029987160269E-4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0.15438676955398223</v>
          </cell>
          <cell r="F921">
            <v>0.14097649460933859</v>
          </cell>
          <cell r="G921">
            <v>2.5423174545278022E-3</v>
          </cell>
          <cell r="H921">
            <v>1.3022650127055505E-3</v>
          </cell>
          <cell r="I921">
            <v>5.9134029987160269E-4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1.2096877370999201E-2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1.2096877370999201E-2</v>
          </cell>
          <cell r="F923">
            <v>1.2093275794546313E-2</v>
          </cell>
          <cell r="G923">
            <v>3.7242994860690014E-4</v>
          </cell>
          <cell r="H923">
            <v>1.892507847308106E-4</v>
          </cell>
          <cell r="I923">
            <v>7.9706595830414398E-5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2.7572333434911374E-7</v>
          </cell>
          <cell r="F924">
            <v>4.6370351756920168E-3</v>
          </cell>
          <cell r="G924">
            <v>4.7887970224606558E-3</v>
          </cell>
          <cell r="H924">
            <v>2.7002016917110554E-2</v>
          </cell>
          <cell r="I924">
            <v>3.5214727232213451E-2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4.6361941424069453E-3</v>
          </cell>
          <cell r="G925">
            <v>4.788005582931903E-3</v>
          </cell>
          <cell r="H925">
            <v>2.7003299269098262E-2</v>
          </cell>
          <cell r="I925">
            <v>3.521586421939947E-2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6.9514814411870203E-5</v>
          </cell>
          <cell r="E926">
            <v>6.66435449022187E-4</v>
          </cell>
          <cell r="F926">
            <v>3.73903396262099E-5</v>
          </cell>
          <cell r="G926">
            <v>7.0951143730775897E-7</v>
          </cell>
          <cell r="H926">
            <v>4.1648595825847703E-3</v>
          </cell>
          <cell r="I926">
            <v>2.3909015487308199E-3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6.9514814411870203E-5</v>
          </cell>
          <cell r="E927">
            <v>7.3595026343405698E-4</v>
          </cell>
          <cell r="F927">
            <v>7.7334060306026705E-4</v>
          </cell>
          <cell r="G927">
            <v>7.7405011449757503E-4</v>
          </cell>
          <cell r="H927">
            <v>4.1909884370369003E-3</v>
          </cell>
          <cell r="I927">
            <v>5.4215258131394602E-3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0.24369307924268546</v>
          </cell>
          <cell r="F928">
            <v>0.77556340339168439</v>
          </cell>
          <cell r="G928">
            <v>1.6043709042509819</v>
          </cell>
          <cell r="H928">
            <v>2.9352827164887234</v>
          </cell>
          <cell r="I928">
            <v>4.3676956416273178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7.490565960328445E-2</v>
          </cell>
          <cell r="F929">
            <v>0.23266902101750528</v>
          </cell>
          <cell r="G929">
            <v>0.46279929930316671</v>
          </cell>
          <cell r="H929">
            <v>0.79331965310506047</v>
          </cell>
          <cell r="I929">
            <v>1.1199219593916199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0.24369307924268546</v>
          </cell>
          <cell r="F930">
            <v>0.77556340339168439</v>
          </cell>
          <cell r="G930">
            <v>1.6043709042509819</v>
          </cell>
          <cell r="H930">
            <v>2.9352827164887234</v>
          </cell>
          <cell r="I930">
            <v>4.3676956416273178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1.7886290117870698E-2</v>
          </cell>
          <cell r="F931">
            <v>3.8912326137956497E-2</v>
          </cell>
          <cell r="G931">
            <v>6.0363599289712799E-2</v>
          </cell>
          <cell r="H931">
            <v>0.109846045747767</v>
          </cell>
          <cell r="I931">
            <v>0.21601931008957201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1.7886290117870698E-2</v>
          </cell>
          <cell r="F932">
            <v>5.6798534905706306E-2</v>
          </cell>
          <cell r="G932">
            <v>0.11716191943266951</v>
          </cell>
          <cell r="H932">
            <v>0.21501602268440767</v>
          </cell>
          <cell r="I932">
            <v>0.31987022024988043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1.2230665440026556</v>
          </cell>
          <cell r="E933">
            <v>1.3407667074681107</v>
          </cell>
          <cell r="F933">
            <v>1.352882236961845</v>
          </cell>
          <cell r="G933">
            <v>1.4887442864968756</v>
          </cell>
          <cell r="H933">
            <v>3.4277063301509134</v>
          </cell>
          <cell r="I933">
            <v>7.7054175916768255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1.4022776244011184</v>
          </cell>
          <cell r="E934">
            <v>1.5372239250952888</v>
          </cell>
          <cell r="F934">
            <v>1.5511146949803316</v>
          </cell>
          <cell r="G934">
            <v>1.7068840707370714</v>
          </cell>
          <cell r="H934">
            <v>3.9299545174855712</v>
          </cell>
          <cell r="I934">
            <v>8.8344618111405975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2.3681645386207701E-6</v>
          </cell>
          <cell r="E935">
            <v>1.50510760188165E-5</v>
          </cell>
          <cell r="F935">
            <v>6.3692967610190504E-6</v>
          </cell>
          <cell r="G935">
            <v>9.80823173816852E-3</v>
          </cell>
          <cell r="H935">
            <v>0.25463226045913101</v>
          </cell>
          <cell r="I935">
            <v>0.36584729765921398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0.10534329363321462</v>
          </cell>
          <cell r="E936">
            <v>0.10535794556633121</v>
          </cell>
          <cell r="F936">
            <v>0.10536314176574993</v>
          </cell>
          <cell r="G936">
            <v>0.11516991235360412</v>
          </cell>
          <cell r="H936">
            <v>0.39493208596469331</v>
          </cell>
          <cell r="I936">
            <v>0.6071543155300213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1.2730927955089075</v>
          </cell>
          <cell r="E938">
            <v>1.4868484845846335</v>
          </cell>
          <cell r="F938">
            <v>1.4846102862273467</v>
          </cell>
          <cell r="G938">
            <v>1.4862750677662995</v>
          </cell>
          <cell r="H938">
            <v>1.4789775859903282</v>
          </cell>
          <cell r="I938">
            <v>1.4746751534486788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7.7692723411157183E-2</v>
          </cell>
          <cell r="E939">
            <v>7.5444291667120045E-3</v>
          </cell>
          <cell r="F939">
            <v>2.3071674608710936E-2</v>
          </cell>
          <cell r="G939">
            <v>2.1579704228241042E-2</v>
          </cell>
          <cell r="H939">
            <v>0.11779651164553875</v>
          </cell>
          <cell r="I939">
            <v>0.21944812172908776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0.37080710645105136</v>
          </cell>
          <cell r="E940">
            <v>0.43547211227844079</v>
          </cell>
          <cell r="F940">
            <v>0.43363400874056335</v>
          </cell>
          <cell r="G940">
            <v>0.43490686854759586</v>
          </cell>
          <cell r="H940">
            <v>0.54360400662147779</v>
          </cell>
          <cell r="I940">
            <v>0.48179550013727868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1.0975292665053258E-2</v>
          </cell>
          <cell r="E941">
            <v>3.6979769853583981E-6</v>
          </cell>
          <cell r="G941">
            <v>1.3642695417226079E-3</v>
          </cell>
          <cell r="H941">
            <v>1.8679754070642329E-2</v>
          </cell>
          <cell r="I941">
            <v>2.1279676610462261E-2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17.502418974054066</v>
          </cell>
          <cell r="E942">
            <v>20.241628572000899</v>
          </cell>
          <cell r="F942">
            <v>18.441308433486761</v>
          </cell>
          <cell r="G942">
            <v>18.443377267992549</v>
          </cell>
          <cell r="H942">
            <v>15.445421257718564</v>
          </cell>
          <cell r="I942">
            <v>7.3739762394491315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1.1400903173228404E-2</v>
          </cell>
          <cell r="E943">
            <v>1.5251179247283569E-5</v>
          </cell>
          <cell r="F943">
            <v>3.4355350473382769E-3</v>
          </cell>
          <cell r="G943">
            <v>1.308652548978407E-3</v>
          </cell>
          <cell r="H943">
            <v>2.0663563214264151E-2</v>
          </cell>
          <cell r="I943">
            <v>2.2832147387509091E-2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0.10970358968512176</v>
          </cell>
          <cell r="E944">
            <v>7.1971371772480391E-2</v>
          </cell>
          <cell r="F944">
            <v>3.7382621558723602E-3</v>
          </cell>
          <cell r="G944">
            <v>1.2312059887018383E-3</v>
          </cell>
          <cell r="H944">
            <v>5.2483953553213074E-3</v>
          </cell>
          <cell r="I944">
            <v>2.17454945936252E-5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21.59473636716249</v>
          </cell>
          <cell r="E945">
            <v>19.946160752605532</v>
          </cell>
          <cell r="F945">
            <v>20.750387129956035</v>
          </cell>
          <cell r="G945">
            <v>19.250056306079436</v>
          </cell>
          <cell r="H945">
            <v>9.6402707918436583</v>
          </cell>
          <cell r="I945">
            <v>2.1640954632340306E-2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1.6505716683079532</v>
          </cell>
          <cell r="E946">
            <v>4.0033061009738207</v>
          </cell>
          <cell r="F946">
            <v>4.0107872018694071</v>
          </cell>
          <cell r="G946">
            <v>6.2146658797095116</v>
          </cell>
          <cell r="H946">
            <v>16.123000624776239</v>
          </cell>
          <cell r="I946">
            <v>21.408309128746978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4.3392122652670313</v>
          </cell>
          <cell r="E947">
            <v>4.3869693752218017</v>
          </cell>
          <cell r="F947">
            <v>4.2449818906361614</v>
          </cell>
          <cell r="G947">
            <v>3.7837662784715613</v>
          </cell>
          <cell r="H947">
            <v>3.4221663918054714</v>
          </cell>
          <cell r="I947">
            <v>1.320562810969542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1.7400839896550617</v>
          </cell>
          <cell r="E948">
            <v>3.503758281481439</v>
          </cell>
          <cell r="F948">
            <v>3.531716584626591</v>
          </cell>
          <cell r="G948">
            <v>3.29354245211265</v>
          </cell>
          <cell r="H948">
            <v>2.5143567141127674</v>
          </cell>
          <cell r="I948">
            <v>1.9617709922302542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4.2324913741984282</v>
          </cell>
          <cell r="E949">
            <v>3.5068260840927818</v>
          </cell>
          <cell r="F949">
            <v>4.2537911837374045</v>
          </cell>
          <cell r="G949">
            <v>2.1400641256758361</v>
          </cell>
          <cell r="H949">
            <v>0.68104863050750719</v>
          </cell>
          <cell r="I949">
            <v>0.20971368795340084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9.0976314860375069</v>
          </cell>
          <cell r="E950">
            <v>10.275870105297665</v>
          </cell>
          <cell r="F950">
            <v>10.27314309508294</v>
          </cell>
          <cell r="G950">
            <v>10.275164093666044</v>
          </cell>
          <cell r="H950">
            <v>11.432814008359815</v>
          </cell>
          <cell r="I950">
            <v>22.392829964838473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1.4034468402443817E-2</v>
          </cell>
          <cell r="E951">
            <v>2.8937606765044842E-5</v>
          </cell>
          <cell r="F951">
            <v>1.9269836507480804E-3</v>
          </cell>
          <cell r="G951">
            <v>5.2358207450825837E-4</v>
          </cell>
          <cell r="H951">
            <v>5.3726218495109036E-3</v>
          </cell>
          <cell r="I951">
            <v>1.3187437433180942E-2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1.6636257412037936E-3</v>
          </cell>
          <cell r="E952">
            <v>5.7179456354000598E-5</v>
          </cell>
          <cell r="F952">
            <v>3.1161715661838973E-4</v>
          </cell>
          <cell r="G952">
            <v>2.505189636193264E-4</v>
          </cell>
          <cell r="H952">
            <v>6.9473592827382349E-3</v>
          </cell>
          <cell r="I952">
            <v>1.2883092288729469E-4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4.4904325551667283E-2</v>
          </cell>
          <cell r="E953">
            <v>7.0959593750830208E-3</v>
          </cell>
          <cell r="F953">
            <v>3.3343473597419779E-2</v>
          </cell>
          <cell r="G953">
            <v>0.50499660516244549</v>
          </cell>
          <cell r="H953">
            <v>1.0627616360446122</v>
          </cell>
          <cell r="I953">
            <v>1.0148849787976884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4.1336307014935214E-7</v>
          </cell>
          <cell r="F954">
            <v>1.1236968673596461E-5</v>
          </cell>
          <cell r="G954">
            <v>1.5302223680035092E-4</v>
          </cell>
          <cell r="H954">
            <v>2.2475552779286445E-3</v>
          </cell>
          <cell r="I954">
            <v>1.0367002288820956E-4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4.6567951292871085E-2</v>
          </cell>
          <cell r="E955">
            <v>7.1550793209287263E-3</v>
          </cell>
          <cell r="F955">
            <v>3.3666754154947021E-2</v>
          </cell>
          <cell r="G955">
            <v>0.5054002185264066</v>
          </cell>
          <cell r="H955">
            <v>1.0719565506052779</v>
          </cell>
          <cell r="I955">
            <v>1.0151174797434637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4.3445792848958678E-2</v>
          </cell>
          <cell r="E956">
            <v>6.9567338131083165E-3</v>
          </cell>
          <cell r="F956">
            <v>3.2520672039213896E-2</v>
          </cell>
          <cell r="G956">
            <v>0.49973090564313521</v>
          </cell>
          <cell r="H956">
            <v>1.0242077359134816</v>
          </cell>
          <cell r="I956">
            <v>1.0046789986879838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4.388463924137239E-2</v>
          </cell>
          <cell r="E957">
            <v>7.0270038516245569E-3</v>
          </cell>
          <cell r="F957">
            <v>3.2849163675973604E-2</v>
          </cell>
          <cell r="G957">
            <v>0.50477869256882346</v>
          </cell>
          <cell r="H957">
            <v>1.0345532685994769</v>
          </cell>
          <cell r="I957">
            <v>1.014827271402005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4.3445792848958678E-2</v>
          </cell>
          <cell r="E958">
            <v>6.9567338131083165E-3</v>
          </cell>
          <cell r="F958">
            <v>3.2520672039213896E-2</v>
          </cell>
          <cell r="G958">
            <v>0.49973090564313521</v>
          </cell>
          <cell r="H958">
            <v>1.0242077359134816</v>
          </cell>
          <cell r="I958">
            <v>1.0046789986879838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1.27963659703946E-7</v>
          </cell>
          <cell r="E959">
            <v>5.3702176865786603E-4</v>
          </cell>
          <cell r="F959">
            <v>2.1054259669857898E-3</v>
          </cell>
          <cell r="G959">
            <v>3.6281834594014503E-2</v>
          </cell>
          <cell r="H959">
            <v>3.6709349054791299E-2</v>
          </cell>
          <cell r="I959">
            <v>4.9436468862721301E-2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6.7983289622084338E-3</v>
          </cell>
          <cell r="E960">
            <v>8.2306701210225E-4</v>
          </cell>
          <cell r="F960">
            <v>2.5866759869479297E-3</v>
          </cell>
          <cell r="G960">
            <v>3.7709169331369058E-2</v>
          </cell>
          <cell r="H960">
            <v>8.0069161553254997E-2</v>
          </cell>
          <cell r="I960">
            <v>7.5753783498630406E-2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1.7307106478184704</v>
          </cell>
          <cell r="E961">
            <v>1.504872559936177</v>
          </cell>
          <cell r="F961">
            <v>1.7959321284614265</v>
          </cell>
          <cell r="G961">
            <v>2.1372643221362533</v>
          </cell>
          <cell r="H961">
            <v>3.0324240924156913</v>
          </cell>
          <cell r="I961">
            <v>5.0075563393592439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0.40422844091619148</v>
          </cell>
          <cell r="E962">
            <v>1.8857940007206042</v>
          </cell>
          <cell r="F962">
            <v>2.432489479897193</v>
          </cell>
          <cell r="G962">
            <v>3.2881893722787234</v>
          </cell>
          <cell r="H962">
            <v>4.2589388911732255</v>
          </cell>
          <cell r="I962">
            <v>4.7914334501443792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3.3906652339951897</v>
          </cell>
          <cell r="F963">
            <v>4.2284216083586221</v>
          </cell>
          <cell r="G963">
            <v>5.425453694414978</v>
          </cell>
          <cell r="H963">
            <v>7.2913629835889173</v>
          </cell>
          <cell r="I963">
            <v>9.7989897895036222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4.2556560448483484E-6</v>
          </cell>
          <cell r="H964">
            <v>0.25798715580495296</v>
          </cell>
          <cell r="I964">
            <v>5.5367662268535076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4.2986424695437854E-6</v>
          </cell>
          <cell r="H965">
            <v>0.26059308667166969</v>
          </cell>
          <cell r="I965">
            <v>5.5926931584378874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3.9422929957598602E-5</v>
          </cell>
          <cell r="H966">
            <v>1.2756018760175399E-2</v>
          </cell>
          <cell r="I966">
            <v>0.70888452192755802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3.9422929957598602E-5</v>
          </cell>
          <cell r="H967">
            <v>3.46716926435175E-2</v>
          </cell>
          <cell r="I967">
            <v>0.74355621457107501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1.8458224093929283</v>
          </cell>
          <cell r="E968">
            <v>3.4382708504335522E-4</v>
          </cell>
          <cell r="F968">
            <v>9.5643663047090418E-4</v>
          </cell>
          <cell r="G968">
            <v>4.9371465861737496E-4</v>
          </cell>
          <cell r="H968">
            <v>8.9116181489265174E-4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210.210132036614</v>
          </cell>
          <cell r="E969">
            <v>3.89878293915593E-2</v>
          </cell>
          <cell r="F969">
            <v>0.107757652376786</v>
          </cell>
          <cell r="G969">
            <v>5.5035872187532198E-2</v>
          </cell>
          <cell r="H969">
            <v>9.7280821898613007E-2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2.7300017147612179</v>
          </cell>
          <cell r="E970">
            <v>5.0633544664362758E-4</v>
          </cell>
          <cell r="F970">
            <v>1.3994500308673508E-3</v>
          </cell>
          <cell r="G970">
            <v>7.1475158685106786E-4</v>
          </cell>
          <cell r="H970">
            <v>1.2633872973845861E-3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4.0778878138885999E-4</v>
          </cell>
          <cell r="E971">
            <v>1.2115564673392101E-5</v>
          </cell>
          <cell r="F971">
            <v>6.3070739904388698E-5</v>
          </cell>
          <cell r="G971">
            <v>1.1811125371184601E-5</v>
          </cell>
          <cell r="H971">
            <v>7.6165086062195104E-5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0.10112478878138886</v>
          </cell>
          <cell r="E972">
            <v>3.2541232932253861E-5</v>
          </cell>
          <cell r="F972">
            <v>9.0186708278650052E-5</v>
          </cell>
          <cell r="G972">
            <v>4.668463341081508E-5</v>
          </cell>
          <cell r="H972">
            <v>8.3910709905165903E-5</v>
          </cell>
          <cell r="I972">
            <v>1.4623078187992931E-9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1.599731166258503</v>
          </cell>
          <cell r="G973">
            <v>2.2184182929959206</v>
          </cell>
          <cell r="H973">
            <v>2.3876304038805327</v>
          </cell>
          <cell r="I973">
            <v>2.8235912585074736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1.599798417827561</v>
          </cell>
          <cell r="G974">
            <v>2.2185119721799098</v>
          </cell>
          <cell r="H974">
            <v>2.3877317868482706</v>
          </cell>
          <cell r="I974">
            <v>2.8237018937587579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8.2403117828573503E-3</v>
          </cell>
          <cell r="E975">
            <v>4.9718080941704303E-2</v>
          </cell>
          <cell r="F975">
            <v>8.9984107682894499E-2</v>
          </cell>
          <cell r="G975">
            <v>7.5882907407087197E-2</v>
          </cell>
          <cell r="H975">
            <v>0.16449809306872701</v>
          </cell>
          <cell r="I975">
            <v>0.17137418134671301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8.2415513122604395E-3</v>
          </cell>
          <cell r="E976">
            <v>5.7915151749765262E-2</v>
          </cell>
          <cell r="F976">
            <v>0.14787504536871593</v>
          </cell>
          <cell r="G976">
            <v>0.22372477535617608</v>
          </cell>
          <cell r="H976">
            <v>0.26355684376217481</v>
          </cell>
          <cell r="I976">
            <v>0.30397553700813429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3.2052711794045897E-3</v>
          </cell>
          <cell r="G977">
            <v>9.1967560727199995E-4</v>
          </cell>
          <cell r="H977">
            <v>1.0963781065132971E-2</v>
          </cell>
          <cell r="I977">
            <v>1.8141639589522807E-2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4.1493123406801764E-3</v>
          </cell>
          <cell r="G978">
            <v>1.1679090500042067E-3</v>
          </cell>
          <cell r="H978">
            <v>1.2918648948468217E-2</v>
          </cell>
          <cell r="I978">
            <v>2.017919863762923E-2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1.73612006803151E-2</v>
          </cell>
          <cell r="E979">
            <v>7.2997527540713395E-4</v>
          </cell>
          <cell r="F979">
            <v>1.2848035853526099E-2</v>
          </cell>
          <cell r="G979">
            <v>1.8817843518538699E-2</v>
          </cell>
          <cell r="H979">
            <v>2.12719677091655E-2</v>
          </cell>
          <cell r="I979">
            <v>4.59459722224436E-2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1.73612006803151E-2</v>
          </cell>
          <cell r="E980">
            <v>1.7959589058068638E-2</v>
          </cell>
          <cell r="F980">
            <v>3.0776633428582067E-2</v>
          </cell>
          <cell r="G980">
            <v>4.9562026146676562E-2</v>
          </cell>
          <cell r="H980">
            <v>4.9840537407211477E-2</v>
          </cell>
          <cell r="I980">
            <v>6.7049483496054524E-2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1.1583486877395945E-3</v>
          </cell>
          <cell r="H981">
            <v>1.508964309806839E-3</v>
          </cell>
          <cell r="I981">
            <v>5.9698657384769926E-4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1.7243593845846838E-4</v>
          </cell>
          <cell r="H982">
            <v>5.0206872529920334E-4</v>
          </cell>
          <cell r="I982">
            <v>6.7488411296264682E-6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G983">
            <v>4.7654107736787276E-7</v>
          </cell>
          <cell r="H983">
            <v>2.7127301621400224E-6</v>
          </cell>
          <cell r="I983">
            <v>8.1303982087983855E-7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G984">
            <v>1.3327750845279374E-3</v>
          </cell>
          <cell r="H984">
            <v>2.0147935285096587E-3</v>
          </cell>
          <cell r="I984">
            <v>6.0600273884167883E-4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4.0476731049878234</v>
          </cell>
          <cell r="E985">
            <v>4.5837776796467837</v>
          </cell>
          <cell r="F985">
            <v>4.9402015259641265</v>
          </cell>
          <cell r="G985">
            <v>5.0855712021188806</v>
          </cell>
          <cell r="H985">
            <v>7.221892010644531</v>
          </cell>
          <cell r="I985">
            <v>16.107656597346043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4.0476731049878234</v>
          </cell>
          <cell r="E986">
            <v>4.5837776796467837</v>
          </cell>
          <cell r="F986">
            <v>4.9402015259641265</v>
          </cell>
          <cell r="G986">
            <v>5.0855712021188806</v>
          </cell>
          <cell r="H986">
            <v>7.221892010644531</v>
          </cell>
          <cell r="I986">
            <v>16.107656597346043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7.1270894146013869E-2</v>
          </cell>
          <cell r="E988">
            <v>4.1565866006326531E-5</v>
          </cell>
          <cell r="F988">
            <v>2.1978775412424133E-3</v>
          </cell>
          <cell r="G988">
            <v>5.5848614273116854E-4</v>
          </cell>
          <cell r="H988">
            <v>4.3938329345029607E-2</v>
          </cell>
          <cell r="I988">
            <v>4.2232461997746988E-2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1.3652434083888856</v>
          </cell>
          <cell r="E989">
            <v>1.6077583292251747</v>
          </cell>
          <cell r="F989">
            <v>1.6058430399467978</v>
          </cell>
          <cell r="G989">
            <v>1.6073113783794353</v>
          </cell>
          <cell r="H989">
            <v>1.6190872965217302</v>
          </cell>
          <cell r="I989">
            <v>1.6128693177794138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8.4661533985376297E-6</v>
          </cell>
          <cell r="F990">
            <v>3.8384437913789099E-3</v>
          </cell>
          <cell r="G990">
            <v>1.3564116449256887E-3</v>
          </cell>
          <cell r="H990">
            <v>7.1814825995612036E-2</v>
          </cell>
          <cell r="I990">
            <v>6.8063308953925081E-2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1.8783989223770211E-6</v>
          </cell>
          <cell r="G991">
            <v>2.8602198994775942E-3</v>
          </cell>
          <cell r="H991">
            <v>7.1742194436221887E-2</v>
          </cell>
          <cell r="I991">
            <v>6.5914472406346514E-2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0.44421991760458918</v>
          </cell>
          <cell r="E992">
            <v>0.47088509322764399</v>
          </cell>
          <cell r="F992">
            <v>0.46931084642094784</v>
          </cell>
          <cell r="G992">
            <v>0.47053638892790012</v>
          </cell>
          <cell r="H992">
            <v>1.4874852979374087</v>
          </cell>
          <cell r="I992">
            <v>1.4267717531679942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1.9579858883524879</v>
          </cell>
          <cell r="E993">
            <v>3.7886838242274821</v>
          </cell>
          <cell r="F993">
            <v>4.0756248657826362</v>
          </cell>
          <cell r="G993">
            <v>4.0909166398439449</v>
          </cell>
          <cell r="H993">
            <v>3.5634455347422693</v>
          </cell>
          <cell r="I993">
            <v>3.1952592886324274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18.881170416781899</v>
          </cell>
          <cell r="E994">
            <v>18.92887793940104</v>
          </cell>
          <cell r="F994">
            <v>18.961389309407327</v>
          </cell>
          <cell r="G994">
            <v>18.790096508157138</v>
          </cell>
          <cell r="H994">
            <v>16.024181156019722</v>
          </cell>
          <cell r="I994">
            <v>9.6890464453406171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4.5436600422379811</v>
          </cell>
          <cell r="E995">
            <v>3.6632742304035171</v>
          </cell>
          <cell r="F995">
            <v>4.0589540317715622</v>
          </cell>
          <cell r="G995">
            <v>2.6370517350674292</v>
          </cell>
          <cell r="H995">
            <v>0.98422515803490018</v>
          </cell>
          <cell r="I995">
            <v>0.36716453990991671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9.7981888970610864</v>
          </cell>
          <cell r="E996">
            <v>11.655155034348713</v>
          </cell>
          <cell r="F996">
            <v>11.652688569344116</v>
          </cell>
          <cell r="G996">
            <v>11.654545296211525</v>
          </cell>
          <cell r="H996">
            <v>13.446578571440259</v>
          </cell>
          <cell r="I996">
            <v>29.515884208609609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23.305131638352236</v>
          </cell>
          <cell r="E997">
            <v>18.500009221729258</v>
          </cell>
          <cell r="F997">
            <v>18.639965931556031</v>
          </cell>
          <cell r="G997">
            <v>18.641699538121642</v>
          </cell>
          <cell r="H997">
            <v>12.967768143254171</v>
          </cell>
          <cell r="I997">
            <v>6.5587867064388128E-2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1.8165688058346487</v>
          </cell>
          <cell r="E998">
            <v>4.5189682400221951</v>
          </cell>
          <cell r="F998">
            <v>4.5182401182624554</v>
          </cell>
          <cell r="G998">
            <v>4.5189197864125266</v>
          </cell>
          <cell r="H998">
            <v>11.118020958722914</v>
          </cell>
          <cell r="I998">
            <v>14.788558648509456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4.6613377864061167</v>
          </cell>
          <cell r="E999">
            <v>3.6916650114110787</v>
          </cell>
          <cell r="F999">
            <v>2.8736711775501536</v>
          </cell>
          <cell r="G999">
            <v>2.8440139720799515</v>
          </cell>
          <cell r="H999">
            <v>2.0466750326876464</v>
          </cell>
          <cell r="I999">
            <v>0.89190000464877384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0.14201388628785921</v>
          </cell>
          <cell r="E1000">
            <v>6.92898952716944E-3</v>
          </cell>
          <cell r="F1000">
            <v>3.1812316615245341E-2</v>
          </cell>
          <cell r="G1000">
            <v>0.49928287621355771</v>
          </cell>
          <cell r="H1000">
            <v>1.0517466833456124</v>
          </cell>
          <cell r="I1000">
            <v>1.0283569855265333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4.4841145221032365E-3</v>
          </cell>
          <cell r="H1001">
            <v>7.8047341778489736</v>
          </cell>
          <cell r="I1001">
            <v>12.504058186507363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5.5703055489291177E-3</v>
          </cell>
          <cell r="H1002">
            <v>9.6530350704496879</v>
          </cell>
          <cell r="I1002">
            <v>15.398146447400675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3.94832951640009E-4</v>
          </cell>
          <cell r="H1003">
            <v>2.6479433054111001E-2</v>
          </cell>
          <cell r="I1003">
            <v>0.82985654073882498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3.94832951640009E-4</v>
          </cell>
          <cell r="H1004">
            <v>0.68479148231280307</v>
          </cell>
          <cell r="I1004">
            <v>1.1274188535695977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7.4125229821624247E-3</v>
          </cell>
          <cell r="G1005">
            <v>3.133032654191706E-4</v>
          </cell>
          <cell r="H1005">
            <v>5.0659533755257932E-5</v>
          </cell>
          <cell r="I1005">
            <v>2.2417509479358504E-5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3.2976200153814799E-8</v>
          </cell>
          <cell r="F1006">
            <v>7.4129596024947652E-3</v>
          </cell>
          <cell r="G1006">
            <v>3.1339486273955014E-4</v>
          </cell>
          <cell r="H1006">
            <v>5.0699434361607151E-5</v>
          </cell>
          <cell r="I1006">
            <v>2.2385967696346621E-5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1.5578135478908799E-4</v>
          </cell>
          <cell r="E1007">
            <v>7.3887604619036595E-4</v>
          </cell>
          <cell r="F1007">
            <v>3.2241253772072697E-5</v>
          </cell>
          <cell r="G1007">
            <v>1.9716883476481201E-5</v>
          </cell>
          <cell r="H1007">
            <v>9.6766751753328792E-6</v>
          </cell>
          <cell r="I1007">
            <v>4.9612975761426903E-6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1.5578135478908799E-4</v>
          </cell>
          <cell r="E1008">
            <v>8.8975568767773322E-4</v>
          </cell>
          <cell r="F1008">
            <v>9.0015360725647362E-4</v>
          </cell>
          <cell r="G1008">
            <v>8.7212128527393946E-5</v>
          </cell>
          <cell r="H1008">
            <v>2.2038019753347803E-5</v>
          </cell>
          <cell r="I1008">
            <v>9.2798924112643001E-6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9.2701426182001292</v>
          </cell>
          <cell r="E1009">
            <v>9.2700794289158193</v>
          </cell>
          <cell r="F1009">
            <v>0.197100493092742</v>
          </cell>
          <cell r="G1009">
            <v>9.9360244659580196E-2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7.2001107714175713E-2</v>
          </cell>
          <cell r="E1010">
            <v>7.2000616923617977E-2</v>
          </cell>
          <cell r="F1010">
            <v>1.5308776162543073E-3</v>
          </cell>
          <cell r="G1010">
            <v>7.7173005560839027E-4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0.10000153849191074</v>
          </cell>
          <cell r="E1011">
            <v>0.10000085683835834</v>
          </cell>
          <cell r="F1011">
            <v>2.1262189114643181E-3</v>
          </cell>
          <cell r="G1011">
            <v>1.0718472994560981E-3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6.9220087821055855E-3</v>
          </cell>
          <cell r="F1012">
            <v>2.1597451412763008E-4</v>
          </cell>
          <cell r="G1012">
            <v>1.1847511398725002E-4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2101.8161155422899</v>
          </cell>
          <cell r="E1013">
            <v>1815.4821311430801</v>
          </cell>
          <cell r="F1013">
            <v>1821.51839358488</v>
          </cell>
          <cell r="G1013">
            <v>1232.3332388512199</v>
          </cell>
          <cell r="H1013">
            <v>604.66538659329501</v>
          </cell>
          <cell r="I1013">
            <v>131.982068584888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37.474058135037325</v>
          </cell>
          <cell r="E1014">
            <v>32.08703797375275</v>
          </cell>
          <cell r="F1014">
            <v>35.033825342586461</v>
          </cell>
          <cell r="G1014">
            <v>24.629443367318206</v>
          </cell>
          <cell r="H1014">
            <v>15.022032751149984</v>
          </cell>
          <cell r="I1014">
            <v>6.6250071629260336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37.266243183374002</v>
          </cell>
          <cell r="E1015">
            <v>32.189399488352443</v>
          </cell>
          <cell r="F1015">
            <v>32.296425418171687</v>
          </cell>
          <cell r="G1015">
            <v>21.849880121475589</v>
          </cell>
          <cell r="H1015">
            <v>10.721017492788915</v>
          </cell>
          <cell r="I1015">
            <v>2.340107599022847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0.32753031182569181</v>
          </cell>
          <cell r="E1016">
            <v>1.4407525858808627E-4</v>
          </cell>
          <cell r="F1016">
            <v>2.8475228777980086</v>
          </cell>
          <cell r="G1016">
            <v>2.8475664657869064</v>
          </cell>
          <cell r="H1016">
            <v>4.264475436918354</v>
          </cell>
          <cell r="I1016">
            <v>4.2644771543551272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1.7967913008934563E-3</v>
          </cell>
          <cell r="G1017">
            <v>1.0680815710962877E-2</v>
          </cell>
          <cell r="H1017">
            <v>8.4530881369498226E-2</v>
          </cell>
          <cell r="I1017">
            <v>4.1590976605121614E-2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1.0847830172686201E-6</v>
          </cell>
          <cell r="E1018">
            <v>5.1635902815522998E-7</v>
          </cell>
          <cell r="F1018">
            <v>7.0540446191559903E-7</v>
          </cell>
          <cell r="G1018">
            <v>8.6653266256294496E-7</v>
          </cell>
          <cell r="H1018">
            <v>2.5761371033485399E-6</v>
          </cell>
          <cell r="I1018">
            <v>9.4709261237897407E-6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1.9844844550491172</v>
          </cell>
          <cell r="E1019">
            <v>1.9844849714081454</v>
          </cell>
          <cell r="F1019">
            <v>1.9844856768126073</v>
          </cell>
          <cell r="G1019">
            <v>1.9844865433452699</v>
          </cell>
          <cell r="H1019">
            <v>1.9844908388864293</v>
          </cell>
          <cell r="I1019">
            <v>1.095476376992373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1.9181321615983699E-2</v>
          </cell>
          <cell r="G1020">
            <v>2.2824430004405601E-2</v>
          </cell>
          <cell r="H1020">
            <v>2.4559770523577201E-2</v>
          </cell>
          <cell r="I1020">
            <v>5.7740866698941601E-2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6.8018870978665792E-4</v>
          </cell>
          <cell r="G1021">
            <v>8.4175202853127085E-4</v>
          </cell>
          <cell r="H1021">
            <v>9.6671437167272051E-4</v>
          </cell>
          <cell r="I1021">
            <v>2.3956317034667268E-3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6.8018870978665792E-4</v>
          </cell>
          <cell r="G1022">
            <v>8.4175202853127085E-4</v>
          </cell>
          <cell r="H1022">
            <v>9.6671437167272051E-4</v>
          </cell>
          <cell r="I1022">
            <v>2.3956317034667268E-3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3.4009435489332901E-4</v>
          </cell>
          <cell r="G1023">
            <v>4.046884752554183E-4</v>
          </cell>
          <cell r="H1023">
            <v>4.3545692417690094E-4</v>
          </cell>
          <cell r="I1023">
            <v>1.0237742322507372E-3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5.9250458001421198E-7</v>
          </cell>
          <cell r="E1024">
            <v>1.75291723861138E-6</v>
          </cell>
          <cell r="F1024">
            <v>8.0881233848995005E-5</v>
          </cell>
          <cell r="G1024">
            <v>3.8734743887174404E-6</v>
          </cell>
          <cell r="H1024">
            <v>8.6395465792486496E-6</v>
          </cell>
          <cell r="I1024">
            <v>1.4515000903353499E-4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5.9250458001421198E-7</v>
          </cell>
          <cell r="E1025">
            <v>2.3080616079118332E-6</v>
          </cell>
          <cell r="F1025">
            <v>8.3063174640118543E-5</v>
          </cell>
          <cell r="G1025">
            <v>8.6755559697222426E-5</v>
          </cell>
          <cell r="H1025">
            <v>1.0629462493105024E-4</v>
          </cell>
          <cell r="I1025">
            <v>1.8557236602498832E-4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2.0856342973958242</v>
          </cell>
          <cell r="E1026">
            <v>2.4000920105488013</v>
          </cell>
          <cell r="F1026">
            <v>2.3903862071986621</v>
          </cell>
          <cell r="G1026">
            <v>2.4725362265556012</v>
          </cell>
          <cell r="H1026">
            <v>2.5515120767605279</v>
          </cell>
          <cell r="I1026">
            <v>2.3915739645004517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2.0856342973958242</v>
          </cell>
          <cell r="E1027">
            <v>2.4000920105488013</v>
          </cell>
          <cell r="F1027">
            <v>2.3903862071986621</v>
          </cell>
          <cell r="G1027">
            <v>2.4725362265556012</v>
          </cell>
          <cell r="H1027">
            <v>2.5515120767605279</v>
          </cell>
          <cell r="I1027">
            <v>2.3915739645004517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1.4074278557378648E-4</v>
          </cell>
          <cell r="G1028">
            <v>1.4944110628573333E-4</v>
          </cell>
          <cell r="H1028">
            <v>2.0265670820152125E-4</v>
          </cell>
          <cell r="I1028">
            <v>2.1024256502488769E-4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1.4074278557378648E-4</v>
          </cell>
          <cell r="G1029">
            <v>1.4944110628573333E-4</v>
          </cell>
          <cell r="H1029">
            <v>2.0265670820152125E-4</v>
          </cell>
          <cell r="I1029">
            <v>2.1024256502488769E-4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5.8045901315998301E-8</v>
          </cell>
          <cell r="F1030">
            <v>1.4055791012744501E-5</v>
          </cell>
          <cell r="G1030">
            <v>1.2784041578712999E-7</v>
          </cell>
          <cell r="H1030">
            <v>1.9600313086716301E-7</v>
          </cell>
          <cell r="I1030">
            <v>6.4118390349055796E-8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5.8045901315998301E-8</v>
          </cell>
          <cell r="F1031">
            <v>1.4113836914060499E-5</v>
          </cell>
          <cell r="G1031">
            <v>1.4228428813717011E-5</v>
          </cell>
          <cell r="H1031">
            <v>1.9181405044875703E-5</v>
          </cell>
          <cell r="I1031">
            <v>1.9233990551049181E-5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1.986724539039892</v>
          </cell>
          <cell r="G1032">
            <v>1.9867368200688458</v>
          </cell>
          <cell r="H1032">
            <v>3.063987022686816</v>
          </cell>
          <cell r="I1032">
            <v>3.0638970093172122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1.986724539039892</v>
          </cell>
          <cell r="G1033">
            <v>1.9867368200688458</v>
          </cell>
          <cell r="H1033">
            <v>3.063987022686816</v>
          </cell>
          <cell r="I1033">
            <v>3.0638970093172122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1.986724539039892</v>
          </cell>
          <cell r="G1034">
            <v>1.9867368200688458</v>
          </cell>
          <cell r="H1034">
            <v>3.063987022686816</v>
          </cell>
          <cell r="I1034">
            <v>3.0638970093172122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1.0536022386747101E-6</v>
          </cell>
          <cell r="G1035">
            <v>1.7835610766853299E-6</v>
          </cell>
          <cell r="H1035">
            <v>0.30003764267918998</v>
          </cell>
          <cell r="I1035">
            <v>0.165910221887273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0.28852994090086059</v>
          </cell>
          <cell r="G1036">
            <v>0.28853172446193726</v>
          </cell>
          <cell r="H1036">
            <v>0.44497937220209699</v>
          </cell>
          <cell r="I1036">
            <v>0.44496657974126302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E1037">
            <v>1.2112113776224301E-8</v>
          </cell>
          <cell r="F1037">
            <v>1.09238878549654E-8</v>
          </cell>
          <cell r="G1037">
            <v>1.00751429537788E-8</v>
          </cell>
          <cell r="H1037">
            <v>1.28968007538753E-8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E1038">
            <v>1.2112113776224301E-8</v>
          </cell>
          <cell r="F1038">
            <v>2.30360016311898E-8</v>
          </cell>
          <cell r="G1038">
            <v>3.3111144584968501E-8</v>
          </cell>
          <cell r="H1038">
            <v>5.8838679785172201E-8</v>
          </cell>
          <cell r="I1038">
            <v>5.8838679785172201E-8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0.43546749171928795</v>
          </cell>
          <cell r="G1039">
            <v>0.43547056828945685</v>
          </cell>
          <cell r="H1039">
            <v>0.56753522103416743</v>
          </cell>
          <cell r="I1039">
            <v>0.53144745567984841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0.43546749171928795</v>
          </cell>
          <cell r="G1040">
            <v>0.43547056828945685</v>
          </cell>
          <cell r="H1040">
            <v>0.56753522103416743</v>
          </cell>
          <cell r="I1040">
            <v>0.53144745567984841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9.9315009557000108E-7</v>
          </cell>
          <cell r="G1041">
            <v>4.4680708953110902E-7</v>
          </cell>
          <cell r="H1041">
            <v>3.97577365131878E-2</v>
          </cell>
          <cell r="I1041">
            <v>3.0281291238626901E-2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6.3242491438059031E-2</v>
          </cell>
          <cell r="G1042">
            <v>6.3242938245148553E-2</v>
          </cell>
          <cell r="H1042">
            <v>8.2422464942520604E-2</v>
          </cell>
          <cell r="I1042">
            <v>7.7181561895501599E-2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0.68758530222038106</v>
          </cell>
          <cell r="G1043">
            <v>0.70113239806602923</v>
          </cell>
          <cell r="H1043">
            <v>5.1661498645679691</v>
          </cell>
          <cell r="I1043">
            <v>5.1661523566050143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0.68758530222038106</v>
          </cell>
          <cell r="G1044">
            <v>0.70113239806602923</v>
          </cell>
          <cell r="H1044">
            <v>5.1661498645679691</v>
          </cell>
          <cell r="I1044">
            <v>5.1661523566050143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3.68923078972142E-5</v>
          </cell>
          <cell r="G1045">
            <v>1.9674306562963398E-3</v>
          </cell>
          <cell r="H1045">
            <v>0.18564120831351999</v>
          </cell>
          <cell r="I1045">
            <v>0.377283150150997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9.985729914516514E-2</v>
          </cell>
          <cell r="G1046">
            <v>0.1018247298014615</v>
          </cell>
          <cell r="H1046">
            <v>0.75027457798912001</v>
          </cell>
          <cell r="I1046">
            <v>0.75027493990507099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F1047">
            <v>1.808992517885005</v>
          </cell>
          <cell r="G1047">
            <v>1.5438039674069366</v>
          </cell>
          <cell r="H1047">
            <v>1.7076149643431309</v>
          </cell>
          <cell r="I1047">
            <v>4.403558819143516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F1048">
            <v>1.8090846583042319</v>
          </cell>
          <cell r="G1048">
            <v>1.5438830201001115</v>
          </cell>
          <cell r="H1048">
            <v>1.7077068490805292</v>
          </cell>
          <cell r="I1048">
            <v>4.4037555321628439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9.1471226393563497E-3</v>
          </cell>
          <cell r="E1049">
            <v>0.184524932169402</v>
          </cell>
          <cell r="F1049">
            <v>6.0783984827060902E-5</v>
          </cell>
          <cell r="G1049">
            <v>6.0797255504697201E-5</v>
          </cell>
          <cell r="H1049">
            <v>0.129044947290232</v>
          </cell>
          <cell r="I1049">
            <v>0.36315241174301799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9.1471226393563497E-3</v>
          </cell>
          <cell r="E1050">
            <v>0.19365056496317604</v>
          </cell>
          <cell r="F1050">
            <v>0.19365587912767887</v>
          </cell>
          <cell r="G1050">
            <v>0.19365598753827321</v>
          </cell>
          <cell r="H1050">
            <v>0.22618163297258889</v>
          </cell>
          <cell r="I1050">
            <v>0.49783083001425132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9.8138884133066533</v>
          </cell>
          <cell r="E1051">
            <v>10.335083662477039</v>
          </cell>
          <cell r="F1051">
            <v>10.500551771004504</v>
          </cell>
          <cell r="G1051">
            <v>10.665540135074115</v>
          </cell>
          <cell r="H1051">
            <v>11.079710252880487</v>
          </cell>
          <cell r="I1051">
            <v>11.092292537616469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11.646936515439902</v>
          </cell>
          <cell r="E1052">
            <v>12.258978801363751</v>
          </cell>
          <cell r="F1052">
            <v>12.445352557319463</v>
          </cell>
          <cell r="G1052">
            <v>12.624180352820364</v>
          </cell>
          <cell r="H1052">
            <v>13.079812584427174</v>
          </cell>
          <cell r="I1052">
            <v>13.060212311917287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0.19096140953955501</v>
          </cell>
          <cell r="F1053">
            <v>1.71863698548899E-4</v>
          </cell>
          <cell r="G1053">
            <v>4.40563906761545E-3</v>
          </cell>
          <cell r="H1053">
            <v>0.24160028482426599</v>
          </cell>
          <cell r="I1053">
            <v>0.50260245442592499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0.74740729568056619</v>
          </cell>
          <cell r="F1054">
            <v>0.74756528392051058</v>
          </cell>
          <cell r="G1054">
            <v>0.75195175091775313</v>
          </cell>
          <cell r="H1054">
            <v>0.85062270796560213</v>
          </cell>
          <cell r="I1054">
            <v>0.93426781535360326</v>
          </cell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309.84416345367509</v>
          </cell>
          <cell r="J4">
            <v>810.19621113252322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3.2829352917361942E-2</v>
          </cell>
          <cell r="J5">
            <v>2.2701051448665528E-2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23.699213077707046</v>
          </cell>
          <cell r="J6">
            <v>59.149200275405029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286.1121210230508</v>
          </cell>
          <cell r="J7">
            <v>751.02430980566908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-96.717913137293934</v>
          </cell>
          <cell r="J8">
            <v>-53.541559500188981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832.66128778742609</v>
          </cell>
          <cell r="J9">
            <v>1140.9288037005106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0.841932731942582</v>
          </cell>
          <cell r="J10">
            <v>9.4775227747084418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928.82125661298744</v>
          </cell>
          <cell r="J11">
            <v>1088.6176188861089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317.04037358762872</v>
          </cell>
          <cell r="J12">
            <v>715.11673862763791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0.95197098536677094</v>
          </cell>
          <cell r="J13">
            <v>0.76123091736893445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5.3485615638974296E-3</v>
          </cell>
          <cell r="J14">
            <v>7.5556831489865762E-3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50.664238830580324</v>
          </cell>
          <cell r="J15">
            <v>1679.0545398230618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0.77346323800766392</v>
          </cell>
          <cell r="J16">
            <v>2868.286779296473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0.17137836730001674</v>
          </cell>
          <cell r="J17">
            <v>1031.8743025860106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5.9297803617533069E-2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1.4295190765048061E-2</v>
          </cell>
          <cell r="J19">
            <v>1.8476464047523622E-2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1.1114974874306922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2.2888987696907622E-3</v>
          </cell>
          <cell r="J21">
            <v>1.0342135091027966E-3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5.6995227980416365E-3</v>
          </cell>
          <cell r="J22">
            <v>2.8939369459260192E-2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1.6130487819204051E-2</v>
          </cell>
          <cell r="J23">
            <v>1.6084136337410425E-2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2131.9261788801182</v>
          </cell>
          <cell r="J24">
            <v>8535.3222767473253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-98.425916184015549</v>
          </cell>
          <cell r="J25">
            <v>-54.917598952786101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833.33314875242718</v>
          </cell>
          <cell r="J26">
            <v>1904.761887497086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833.33314875242718</v>
          </cell>
          <cell r="J27">
            <v>1904.761887497086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-96.717913137293934</v>
          </cell>
          <cell r="J28">
            <v>-53.541559500188981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9.2531749843370106E-2</v>
          </cell>
          <cell r="H29">
            <v>9.1567121880445607E-2</v>
          </cell>
          <cell r="I29">
            <v>0.12491461681594</v>
          </cell>
          <cell r="J29">
            <v>4.1283067735692902E-2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1.8472485442297501E-2</v>
          </cell>
          <cell r="I30">
            <v>5.4465601072547103E-2</v>
          </cell>
          <cell r="J30">
            <v>3.6465800282270797E-2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3.94626066539562</v>
          </cell>
          <cell r="F31">
            <v>0.68780515663324904</v>
          </cell>
          <cell r="G31">
            <v>2.4045968107622802</v>
          </cell>
          <cell r="H31">
            <v>2.0310655158944</v>
          </cell>
          <cell r="I31">
            <v>9.5874141329443496</v>
          </cell>
          <cell r="J31">
            <v>18.912423748917199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7.9891380033498202E-2</v>
          </cell>
          <cell r="I32">
            <v>0.31084910068418498</v>
          </cell>
          <cell r="J32">
            <v>0.210696734254049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1127.9631013388901</v>
          </cell>
          <cell r="F33">
            <v>1123.7800119301601</v>
          </cell>
          <cell r="G33">
            <v>1125.85415873948</v>
          </cell>
          <cell r="H33">
            <v>1115.57298288006</v>
          </cell>
          <cell r="I33">
            <v>961.06775944708204</v>
          </cell>
          <cell r="J33">
            <v>583.32149146235395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6.6545790179969699E-2</v>
          </cell>
          <cell r="H34">
            <v>7.6750562956635598E-2</v>
          </cell>
          <cell r="I34">
            <v>0.15714465558663099</v>
          </cell>
          <cell r="J34">
            <v>5.7139615274719002E-2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1928.7103968009801</v>
          </cell>
          <cell r="F35">
            <v>1521.9951268239199</v>
          </cell>
          <cell r="G35">
            <v>1533.70937914553</v>
          </cell>
          <cell r="H35">
            <v>1533.6964340916199</v>
          </cell>
          <cell r="I35">
            <v>1078.32985426239</v>
          </cell>
          <cell r="J35">
            <v>5.6219455495619401E-2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2.2613419365894599E-2</v>
          </cell>
          <cell r="H36">
            <v>2.3675311818149501E-2</v>
          </cell>
          <cell r="I36">
            <v>0.106794960066354</v>
          </cell>
          <cell r="J36">
            <v>5.7857168706547397E-2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1.91155599045402E-2</v>
          </cell>
          <cell r="I37">
            <v>5.9422766153554997E-2</v>
          </cell>
          <cell r="J37">
            <v>4.1548297253275898E-2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0.250371843018597</v>
          </cell>
          <cell r="G38">
            <v>1.3158385080822801</v>
          </cell>
          <cell r="H38">
            <v>1.0846822074782101</v>
          </cell>
          <cell r="I38">
            <v>36.191431348612099</v>
          </cell>
          <cell r="J38">
            <v>26.366090253215599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0.14743473979169999</v>
          </cell>
          <cell r="H39">
            <v>0.14484773942909601</v>
          </cell>
          <cell r="I39">
            <v>0.20752060585492901</v>
          </cell>
          <cell r="J39">
            <v>6.2960535693344893E-2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1043.13508916567</v>
          </cell>
          <cell r="F40">
            <v>1201.7157184477801</v>
          </cell>
          <cell r="G40">
            <v>1094.99772568925</v>
          </cell>
          <cell r="H40">
            <v>1094.99758679865</v>
          </cell>
          <cell r="I40">
            <v>918.66059646985502</v>
          </cell>
          <cell r="J40">
            <v>440.86531576622002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479.80981095518899</v>
          </cell>
          <cell r="F41">
            <v>395.97644555124299</v>
          </cell>
          <cell r="G41">
            <v>473.43343091614202</v>
          </cell>
          <cell r="H41">
            <v>348.93042332078699</v>
          </cell>
          <cell r="I41">
            <v>289.19651076836101</v>
          </cell>
          <cell r="J41">
            <v>155.60159841738701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726.71216609519297</v>
          </cell>
          <cell r="F42">
            <v>619.31968354664104</v>
          </cell>
          <cell r="G42">
            <v>1.0663938018702701</v>
          </cell>
          <cell r="H42">
            <v>0.13418582202028501</v>
          </cell>
          <cell r="I42">
            <v>7.1918322110011604E-2</v>
          </cell>
          <cell r="J42">
            <v>1.8941733695961999E-2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1783.66250567828</v>
          </cell>
          <cell r="F43">
            <v>1640.96941755476</v>
          </cell>
          <cell r="G43">
            <v>1707.3610226984399</v>
          </cell>
          <cell r="H43">
            <v>1583.75724761533</v>
          </cell>
          <cell r="I43">
            <v>795.18857400619595</v>
          </cell>
          <cell r="J43">
            <v>8.9177068330102804E-2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9.5903126908531394E-2</v>
          </cell>
          <cell r="G44">
            <v>0.496385820730946</v>
          </cell>
          <cell r="H44">
            <v>0.38046758287805599</v>
          </cell>
          <cell r="I44">
            <v>0.49998863280247302</v>
          </cell>
          <cell r="J44">
            <v>0.17971026331489101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7.2957639780538194E-2</v>
          </cell>
          <cell r="I45">
            <v>0.297361857381226</v>
          </cell>
          <cell r="J45">
            <v>0.19801560389692999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6.4757215847329501</v>
          </cell>
          <cell r="F46">
            <v>0.65624816792991203</v>
          </cell>
          <cell r="G46">
            <v>3.2887658765802499</v>
          </cell>
          <cell r="H46">
            <v>46.277549346590398</v>
          </cell>
          <cell r="I46">
            <v>98.963256173787997</v>
          </cell>
          <cell r="J46">
            <v>94.415589129824397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9.2701426182001292</v>
          </cell>
          <cell r="F47">
            <v>9.2700794289158193</v>
          </cell>
          <cell r="G47">
            <v>0.197100493092742</v>
          </cell>
          <cell r="H47">
            <v>9.9360244659580196E-2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1.9181321615983699E-2</v>
          </cell>
          <cell r="H48">
            <v>2.2824430004405601E-2</v>
          </cell>
          <cell r="I48">
            <v>2.4559770523577201E-2</v>
          </cell>
          <cell r="J48">
            <v>5.7740866698941601E-2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7109.6851949025204</v>
          </cell>
          <cell r="F49">
            <v>6514.7168115779104</v>
          </cell>
          <cell r="G49">
            <v>5944.4731055207603</v>
          </cell>
          <cell r="H49">
            <v>5727.51208765722</v>
          </cell>
          <cell r="I49">
            <v>4189.1003374982802</v>
          </cell>
          <cell r="J49">
            <v>1320.59026498855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6.2628866791532997E-2</v>
          </cell>
          <cell r="H50">
            <v>4.5530381753963997E-2</v>
          </cell>
          <cell r="I50">
            <v>0.321099756080094</v>
          </cell>
          <cell r="J50">
            <v>0.115525733962066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94.037372060936406</v>
          </cell>
          <cell r="F51">
            <v>98.063557375613101</v>
          </cell>
          <cell r="G51">
            <v>82.688466033225197</v>
          </cell>
          <cell r="H51">
            <v>261.68556098154198</v>
          </cell>
          <cell r="I51">
            <v>244.505121661544</v>
          </cell>
          <cell r="J51">
            <v>3.00915576337355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1440.94599255661</v>
          </cell>
          <cell r="F52">
            <v>1508.6876592450001</v>
          </cell>
          <cell r="G52">
            <v>1463.1096768770001</v>
          </cell>
          <cell r="H52">
            <v>1455.9914787959999</v>
          </cell>
          <cell r="I52">
            <v>1379.5168152906499</v>
          </cell>
          <cell r="J52">
            <v>778.71407702291106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7.2375577533326504E-2</v>
          </cell>
          <cell r="I53">
            <v>0.32056209285594001</v>
          </cell>
          <cell r="J53">
            <v>8.9931313236337698E-2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2229.91400900085</v>
          </cell>
          <cell r="F54">
            <v>2016.0410266890501</v>
          </cell>
          <cell r="G54">
            <v>1952.6633939113799</v>
          </cell>
          <cell r="H54">
            <v>1395.62808645418</v>
          </cell>
          <cell r="I54">
            <v>459.71419169903902</v>
          </cell>
          <cell r="J54">
            <v>62.115851988881197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3764.8973736183898</v>
          </cell>
          <cell r="F55">
            <v>3622.7922433096601</v>
          </cell>
          <cell r="G55">
            <v>3498.5241656884</v>
          </cell>
          <cell r="H55">
            <v>3113.42303219101</v>
          </cell>
          <cell r="I55">
            <v>2084.3777905001698</v>
          </cell>
          <cell r="J55">
            <v>844.04454182236395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1.78025378977908E-2</v>
          </cell>
          <cell r="F56">
            <v>1.78795657669269E-2</v>
          </cell>
          <cell r="G56">
            <v>1.77976196683962E-2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3.517015553455622</v>
          </cell>
          <cell r="F57">
            <v>8.0791477760288792</v>
          </cell>
          <cell r="G57">
            <v>13.906629410307556</v>
          </cell>
          <cell r="H57">
            <v>23.508370657261054</v>
          </cell>
          <cell r="I57">
            <v>55.530442337904901</v>
          </cell>
          <cell r="J57">
            <v>114.06676758405487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2.23961386745802E-2</v>
          </cell>
          <cell r="F58">
            <v>0.22935217154901499</v>
          </cell>
          <cell r="G58">
            <v>0.20006980760161519</v>
          </cell>
          <cell r="H58">
            <v>0.18780492146420091</v>
          </cell>
          <cell r="I58">
            <v>9.9101560514808729E-2</v>
          </cell>
          <cell r="J58">
            <v>4.3804896592062714E-2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6.2744838954501203</v>
          </cell>
          <cell r="F59">
            <v>10.94514717702868</v>
          </cell>
          <cell r="G59">
            <v>9.1712178850442108</v>
          </cell>
          <cell r="H59">
            <v>7.7961601157900855</v>
          </cell>
          <cell r="I59">
            <v>2.2678448718198956</v>
          </cell>
          <cell r="J59">
            <v>0.76544605439108349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6.6345618178689199</v>
          </cell>
          <cell r="F60">
            <v>17.714779372765882</v>
          </cell>
          <cell r="G60">
            <v>154.2445342051542</v>
          </cell>
          <cell r="H60">
            <v>519.1626029032027</v>
          </cell>
          <cell r="I60">
            <v>666.81831091325898</v>
          </cell>
          <cell r="J60">
            <v>343.8156148043397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12.8879378890087</v>
          </cell>
          <cell r="F61">
            <v>19.59385851582234</v>
          </cell>
          <cell r="G61">
            <v>18.329894582200779</v>
          </cell>
          <cell r="H61">
            <v>13.280013963141471</v>
          </cell>
          <cell r="I61">
            <v>1.1342654444465814</v>
          </cell>
          <cell r="J61">
            <v>0.39576761304994978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31.686916850415798</v>
          </cell>
          <cell r="G62">
            <v>48.025886662150299</v>
          </cell>
          <cell r="H62">
            <v>195.84067446527251</v>
          </cell>
          <cell r="I62">
            <v>442.98774828352578</v>
          </cell>
          <cell r="J62">
            <v>151.51972191432691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61.501195498944703</v>
          </cell>
          <cell r="F63">
            <v>128.88120622117901</v>
          </cell>
          <cell r="G63">
            <v>40.135879553821397</v>
          </cell>
          <cell r="H63">
            <v>20.009332070419401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802.48494384780997</v>
          </cell>
          <cell r="F64">
            <v>545.27966513291994</v>
          </cell>
          <cell r="G64">
            <v>407.36155823437002</v>
          </cell>
          <cell r="H64">
            <v>199.78841118551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0.19943363457485616</v>
          </cell>
          <cell r="F65">
            <v>0.23754158358698166</v>
          </cell>
          <cell r="G65">
            <v>0.19358731829148068</v>
          </cell>
          <cell r="H65">
            <v>0.16297144416074735</v>
          </cell>
          <cell r="I65">
            <v>2.36472176238956E-2</v>
          </cell>
          <cell r="J65">
            <v>4.0785434688024999E-3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3.1429123682332802</v>
          </cell>
          <cell r="F66">
            <v>3.438396584235889</v>
          </cell>
          <cell r="G66">
            <v>3.4232687802508939</v>
          </cell>
          <cell r="H66">
            <v>2.8378737235646216</v>
          </cell>
          <cell r="I66">
            <v>5.2858697963548529E-2</v>
          </cell>
          <cell r="J66">
            <v>9.1573459979919104E-3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325.78832402520482</v>
          </cell>
          <cell r="F67">
            <v>384.72083270940487</v>
          </cell>
          <cell r="G67">
            <v>456.05817611966137</v>
          </cell>
          <cell r="H67">
            <v>257.63554593734165</v>
          </cell>
          <cell r="I67">
            <v>0.18547302385579117</v>
          </cell>
          <cell r="J67">
            <v>8.1546991352987902E-2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0.23836776944015792</v>
          </cell>
          <cell r="F68">
            <v>0.2953593104165142</v>
          </cell>
          <cell r="G68">
            <v>1.5414119743525401</v>
          </cell>
          <cell r="H68">
            <v>1.5510811698733973</v>
          </cell>
          <cell r="I68">
            <v>0.32027374974469791</v>
          </cell>
          <cell r="J68">
            <v>3.6129228331157698E-2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2.7226013160404388</v>
          </cell>
          <cell r="F69">
            <v>2.6855948878033962</v>
          </cell>
          <cell r="G69">
            <v>5.0552844988627301</v>
          </cell>
          <cell r="H69">
            <v>15.587455991382679</v>
          </cell>
          <cell r="I69">
            <v>8.8323134954111282</v>
          </cell>
          <cell r="J69">
            <v>1.5770622993113499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1.06872587564684E-2</v>
          </cell>
          <cell r="G70">
            <v>0.10277689538381718</v>
          </cell>
          <cell r="H70">
            <v>0.19923577673372372</v>
          </cell>
          <cell r="I70">
            <v>9.9606671176803122E-2</v>
          </cell>
          <cell r="J70">
            <v>1.9651527142029019E-2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1.12983443235162E-2</v>
          </cell>
          <cell r="G71">
            <v>9.8366744303650708E-2</v>
          </cell>
          <cell r="H71">
            <v>0.15740231481139372</v>
          </cell>
          <cell r="I71">
            <v>0.10034564732314877</v>
          </cell>
          <cell r="J71">
            <v>2.6233980589690221E-2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1.0514394122233799E-2</v>
          </cell>
          <cell r="G72">
            <v>7.9889843229464089E-2</v>
          </cell>
          <cell r="H72">
            <v>0.15404182944825534</v>
          </cell>
          <cell r="I72">
            <v>9.9043088420265407E-2</v>
          </cell>
          <cell r="J72">
            <v>2.6082672758751861E-2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1.21634331130455E-2</v>
          </cell>
          <cell r="G73">
            <v>0.1015629228928453</v>
          </cell>
          <cell r="H73">
            <v>0.16161133152836815</v>
          </cell>
          <cell r="I73">
            <v>0.10840708710212837</v>
          </cell>
          <cell r="J73">
            <v>2.87728125057552E-2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1.1118863824861601E-2</v>
          </cell>
          <cell r="G74">
            <v>8.2752336115777841E-2</v>
          </cell>
          <cell r="H74">
            <v>0.14310601579031668</v>
          </cell>
          <cell r="I74">
            <v>9.6848773836151258E-2</v>
          </cell>
          <cell r="J74">
            <v>2.8180792362118963E-2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1.5147952017515001E-2</v>
          </cell>
          <cell r="G75">
            <v>0.15485740479036569</v>
          </cell>
          <cell r="H75">
            <v>0.26452498432474292</v>
          </cell>
          <cell r="I75">
            <v>0.2480390516302883</v>
          </cell>
          <cell r="J75">
            <v>8.6334841516646402E-2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1.1884925161443001E-2</v>
          </cell>
          <cell r="G76">
            <v>8.2472741427285598E-2</v>
          </cell>
          <cell r="H76">
            <v>0.13296542374533143</v>
          </cell>
          <cell r="I76">
            <v>0.10272572262825415</v>
          </cell>
          <cell r="J76">
            <v>3.0334759355020897E-2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16.8183524969925</v>
          </cell>
          <cell r="G77">
            <v>16.753617094857987</v>
          </cell>
          <cell r="H77">
            <v>3.0445680338291941</v>
          </cell>
          <cell r="I77">
            <v>0.22339972165756158</v>
          </cell>
          <cell r="J77">
            <v>3.5102419860284159E-2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1.1323556993714699E-2</v>
          </cell>
          <cell r="G78">
            <v>4.97502043555203E-2</v>
          </cell>
          <cell r="H78">
            <v>7.6351320852826754E-2</v>
          </cell>
          <cell r="I78">
            <v>6.6068563552897988E-2</v>
          </cell>
          <cell r="J78">
            <v>2.1159133277581649E-2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4.2770855894969297E-2</v>
          </cell>
          <cell r="G79">
            <v>7.0743559213992391E-2</v>
          </cell>
          <cell r="H79">
            <v>0.93546035023364937</v>
          </cell>
          <cell r="I79">
            <v>0.28863877008581945</v>
          </cell>
          <cell r="J79">
            <v>4.1784563336739591E-2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3.39130776581845E-2</v>
          </cell>
          <cell r="G80">
            <v>5.0478228992262598E-2</v>
          </cell>
          <cell r="H80">
            <v>5.0540350715515086</v>
          </cell>
          <cell r="I80">
            <v>0.24866023792588801</v>
          </cell>
          <cell r="J80">
            <v>2.8045069994821099E-2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5.7049772817918901E-5</v>
          </cell>
          <cell r="G81">
            <v>1.194031019049292E-3</v>
          </cell>
          <cell r="H81">
            <v>6.6209171106188045E-4</v>
          </cell>
          <cell r="I81">
            <v>2.393137390927628E-3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1410.20562156812</v>
          </cell>
          <cell r="F82">
            <v>1167.2447238426701</v>
          </cell>
          <cell r="G82">
            <v>838.87730701392002</v>
          </cell>
          <cell r="H82">
            <v>356.94060691015602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5.3767980499154705E-4</v>
          </cell>
          <cell r="G83">
            <v>4.7545949015500603E-3</v>
          </cell>
          <cell r="H83">
            <v>4.3392191447897098E-3</v>
          </cell>
          <cell r="I83">
            <v>6.30182908990047E-3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3.263740532536433</v>
          </cell>
          <cell r="F84">
            <v>4.2032532073846509</v>
          </cell>
          <cell r="G84">
            <v>17.18638946155685</v>
          </cell>
          <cell r="H84">
            <v>36.341583177184425</v>
          </cell>
          <cell r="I84">
            <v>69.718970258193252</v>
          </cell>
          <cell r="J84">
            <v>36.14858775174185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1165.2609004181199</v>
          </cell>
          <cell r="G85">
            <v>729.62807995166702</v>
          </cell>
          <cell r="H85">
            <v>601.80574455311398</v>
          </cell>
          <cell r="I85">
            <v>1197.9582940123501</v>
          </cell>
          <cell r="J85">
            <v>1197.96403411082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8.2738042202520496</v>
          </cell>
          <cell r="F86">
            <v>12.0252655296465</v>
          </cell>
          <cell r="G86">
            <v>11.06731797828513</v>
          </cell>
          <cell r="H86">
            <v>7.5243628592501244</v>
          </cell>
          <cell r="I86">
            <v>4.2765063595145487E-2</v>
          </cell>
          <cell r="J86">
            <v>2.1892382856970052E-2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11.78620507141026</v>
          </cell>
          <cell r="F87">
            <v>0.28144305533352321</v>
          </cell>
          <cell r="G87">
            <v>0.31299907478514566</v>
          </cell>
          <cell r="H87">
            <v>0.29946983436477509</v>
          </cell>
          <cell r="I87">
            <v>0.11568624353196946</v>
          </cell>
          <cell r="J87">
            <v>2.1493960045657661E-2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4722.28894473524</v>
          </cell>
          <cell r="F88">
            <v>4315.6632082568503</v>
          </cell>
          <cell r="G88">
            <v>3630.0347130670302</v>
          </cell>
          <cell r="H88">
            <v>1095.98922731171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5.6843463319341794</v>
          </cell>
          <cell r="F89">
            <v>0.30328949843198466</v>
          </cell>
          <cell r="G89">
            <v>0.34086422941579131</v>
          </cell>
          <cell r="H89">
            <v>0.31941155374522284</v>
          </cell>
          <cell r="I89">
            <v>0.30870435764715609</v>
          </cell>
          <cell r="J89">
            <v>3.8406748603995629E-2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3823.97176316284</v>
          </cell>
          <cell r="F90">
            <v>3569.7777577755301</v>
          </cell>
          <cell r="G90">
            <v>2531.3463698688902</v>
          </cell>
          <cell r="H90">
            <v>971.11845038740103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148.45116367114699</v>
          </cell>
          <cell r="F91">
            <v>103.12071791436701</v>
          </cell>
          <cell r="G91">
            <v>70.304192039287997</v>
          </cell>
          <cell r="H91">
            <v>33.440676066594101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1.4224593757926369</v>
          </cell>
          <cell r="F92">
            <v>1.6225848601756829</v>
          </cell>
          <cell r="G92">
            <v>3.009693392714341</v>
          </cell>
          <cell r="H92">
            <v>4.2765903112008257</v>
          </cell>
          <cell r="I92">
            <v>5.4347121670058351</v>
          </cell>
          <cell r="J92">
            <v>5.9419753978951029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1.2902726779600301E-2</v>
          </cell>
          <cell r="G93">
            <v>0.10238653681646799</v>
          </cell>
          <cell r="H93">
            <v>5.8282061198386595E-2</v>
          </cell>
          <cell r="I93">
            <v>0.14171187862546794</v>
          </cell>
          <cell r="J93">
            <v>3.2793669762394145E-2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1.1700184241327301E-2</v>
          </cell>
          <cell r="G94">
            <v>7.8140343159099609E-2</v>
          </cell>
          <cell r="H94">
            <v>0.13794404546676051</v>
          </cell>
          <cell r="I94">
            <v>0.14921291968469452</v>
          </cell>
          <cell r="J94">
            <v>4.9083927797257801E-2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2.1594542714162328E-2</v>
          </cell>
          <cell r="F95">
            <v>9.4435412018266982E-2</v>
          </cell>
          <cell r="G95">
            <v>14.487812363498872</v>
          </cell>
          <cell r="H95">
            <v>44.638597592655373</v>
          </cell>
          <cell r="I95">
            <v>29.008185756423977</v>
          </cell>
          <cell r="J95">
            <v>5.9019682661518504E-2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1.0149276517682999E-2</v>
          </cell>
          <cell r="G96">
            <v>1.3299234287190147</v>
          </cell>
          <cell r="H96">
            <v>2.0598597149189328</v>
          </cell>
          <cell r="I96">
            <v>4.43844892365503</v>
          </cell>
          <cell r="J96">
            <v>0.70398644110980424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8.01161899897855</v>
          </cell>
          <cell r="F97">
            <v>9.6382583640934456</v>
          </cell>
          <cell r="G97">
            <v>17.448948597637223</v>
          </cell>
          <cell r="H97">
            <v>29.052713675498538</v>
          </cell>
          <cell r="I97">
            <v>2.9606387467305946</v>
          </cell>
          <cell r="J97">
            <v>4.39368978338152E-2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G98">
            <v>1.5242379257757741E-3</v>
          </cell>
          <cell r="H98">
            <v>1.0303108231709201E-3</v>
          </cell>
          <cell r="I98">
            <v>2.5920478393045301E-3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44.990966146237866</v>
          </cell>
          <cell r="F99">
            <v>55.523567350540716</v>
          </cell>
          <cell r="G99">
            <v>103.84202697910172</v>
          </cell>
          <cell r="H99">
            <v>184.10358179249926</v>
          </cell>
          <cell r="I99">
            <v>82.19970513505892</v>
          </cell>
          <cell r="J99">
            <v>6.3388790469902867E-2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0.33191825615738224</v>
          </cell>
          <cell r="F100">
            <v>2.6827422149509079E-3</v>
          </cell>
          <cell r="G100">
            <v>8.6349752219452916E-3</v>
          </cell>
          <cell r="H100">
            <v>2.8917172606074317E-3</v>
          </cell>
          <cell r="I100">
            <v>4.5020383589943402E-3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7.7103990403424904E-3</v>
          </cell>
          <cell r="F101">
            <v>7.7414237132773503E-3</v>
          </cell>
          <cell r="G101">
            <v>7.6418686380219899E-3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1.27093546931573</v>
          </cell>
          <cell r="F102">
            <v>1.26942038129943</v>
          </cell>
          <cell r="G102">
            <v>1.26439681628593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107.713806138913</v>
          </cell>
          <cell r="F103">
            <v>91.724601761825298</v>
          </cell>
          <cell r="G103">
            <v>68.277837124150594</v>
          </cell>
          <cell r="H103">
            <v>32.395376461242499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36.31685524738527</v>
          </cell>
          <cell r="F105">
            <v>40.457398898448524</v>
          </cell>
          <cell r="G105">
            <v>28.994339497156915</v>
          </cell>
          <cell r="H105">
            <v>22.196392751246712</v>
          </cell>
          <cell r="I105">
            <v>0.17955619340038839</v>
          </cell>
          <cell r="J105">
            <v>1.6393041979871601E-2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27.531663984101172</v>
          </cell>
          <cell r="F106">
            <v>42.590647391700685</v>
          </cell>
          <cell r="G106">
            <v>68.39987392479766</v>
          </cell>
          <cell r="H106">
            <v>101.59759380463551</v>
          </cell>
          <cell r="I106">
            <v>11.151404056399155</v>
          </cell>
          <cell r="J106">
            <v>0.37471792951462563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274.20678653980644</v>
          </cell>
          <cell r="F107">
            <v>391.63509872813364</v>
          </cell>
          <cell r="G107">
            <v>363.00863938859459</v>
          </cell>
          <cell r="H107">
            <v>303.5433558056863</v>
          </cell>
          <cell r="I107">
            <v>0.18094492168139109</v>
          </cell>
          <cell r="J107">
            <v>2.3354739453957801E-2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0.36900450575102672</v>
          </cell>
          <cell r="F108">
            <v>0.4358153208689266</v>
          </cell>
          <cell r="G108">
            <v>0.34912168278612693</v>
          </cell>
          <cell r="H108">
            <v>0.27298837422894823</v>
          </cell>
          <cell r="I108">
            <v>4.2569273552740448E-2</v>
          </cell>
          <cell r="J108">
            <v>8.1798183059649792E-3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273.63603143318221</v>
          </cell>
          <cell r="F109">
            <v>423.61136503898354</v>
          </cell>
          <cell r="G109">
            <v>418.04787336685661</v>
          </cell>
          <cell r="H109">
            <v>336.86702455119638</v>
          </cell>
          <cell r="I109">
            <v>0.2091766244033596</v>
          </cell>
          <cell r="J109">
            <v>2.6752159494161099E-2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88.89811606969873</v>
          </cell>
          <cell r="F110">
            <v>93.644537540715348</v>
          </cell>
          <cell r="G110">
            <v>69.517933429495301</v>
          </cell>
          <cell r="H110">
            <v>60.640324171389018</v>
          </cell>
          <cell r="I110">
            <v>5.4974808196038588E-2</v>
          </cell>
          <cell r="J110">
            <v>1.08585898718859E-2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273.4193533022169</v>
          </cell>
          <cell r="F111">
            <v>322.20167178298732</v>
          </cell>
          <cell r="G111">
            <v>580.68980230640443</v>
          </cell>
          <cell r="H111">
            <v>496.52493000946066</v>
          </cell>
          <cell r="I111">
            <v>16.416905159241995</v>
          </cell>
          <cell r="J111">
            <v>0.17887401278016701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367.73321637752258</v>
          </cell>
          <cell r="F112">
            <v>390.42201973964939</v>
          </cell>
          <cell r="G112">
            <v>386.66121827442174</v>
          </cell>
          <cell r="H112">
            <v>295.33317357073332</v>
          </cell>
          <cell r="I112">
            <v>5.9229594690442797E-2</v>
          </cell>
          <cell r="J112">
            <v>1.18084507844466E-2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142.07221722863258</v>
          </cell>
          <cell r="F113">
            <v>162.01000382922726</v>
          </cell>
          <cell r="G113">
            <v>158.96692458478378</v>
          </cell>
          <cell r="H113">
            <v>122.38657213652458</v>
          </cell>
          <cell r="I113">
            <v>3.986791766769715E-2</v>
          </cell>
          <cell r="J113">
            <v>8.1475708243713505E-3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6.04182314079873</v>
          </cell>
          <cell r="F114">
            <v>1.831480269012</v>
          </cell>
          <cell r="G114">
            <v>3.94365317647341</v>
          </cell>
          <cell r="H114">
            <v>1.9698274917766001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15.4977120593128</v>
          </cell>
          <cell r="G115">
            <v>15.230267104564602</v>
          </cell>
          <cell r="H115">
            <v>0.2192881021131729</v>
          </cell>
          <cell r="I115">
            <v>0.2212658983117155</v>
          </cell>
          <cell r="J115">
            <v>6.913936441975296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0.28238642322238</v>
          </cell>
          <cell r="G116">
            <v>0.31799178463982303</v>
          </cell>
          <cell r="H116">
            <v>0.37802297119640471</v>
          </cell>
          <cell r="I116">
            <v>0.14521029193367951</v>
          </cell>
          <cell r="J116">
            <v>5.5474531851292301E-2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8.8334360056558392</v>
          </cell>
          <cell r="G117">
            <v>8.8607700814391741</v>
          </cell>
          <cell r="H117">
            <v>5.3622410541057031</v>
          </cell>
          <cell r="I117">
            <v>20.81461066820221</v>
          </cell>
          <cell r="J117">
            <v>4.567480684563626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3.3312191355205218</v>
          </cell>
          <cell r="F118">
            <v>3.9293459446216787</v>
          </cell>
          <cell r="G118">
            <v>2.8098610139904214</v>
          </cell>
          <cell r="H118">
            <v>3.8931062513309316</v>
          </cell>
          <cell r="I118">
            <v>1.5699001482755801</v>
          </cell>
          <cell r="J118">
            <v>0.26161305239688659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1.8184272490130699E-4</v>
          </cell>
          <cell r="G119">
            <v>1.94577557950184E-3</v>
          </cell>
          <cell r="H119">
            <v>1.6785049989996238E-3</v>
          </cell>
          <cell r="I119">
            <v>3.5627336212111301E-3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29.0123851480116</v>
          </cell>
          <cell r="F120">
            <v>20.2853494515515</v>
          </cell>
          <cell r="G120">
            <v>2.1595671995893299E-2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10.232054462313538</v>
          </cell>
          <cell r="F121">
            <v>15.188967465205371</v>
          </cell>
          <cell r="G121">
            <v>70.381854738003156</v>
          </cell>
          <cell r="H121">
            <v>61.284304738289251</v>
          </cell>
          <cell r="I121">
            <v>3.640368245167493</v>
          </cell>
          <cell r="J121">
            <v>5.2696630536307E-2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2.9694874870686197E-4</v>
          </cell>
          <cell r="G122">
            <v>299.68580214517499</v>
          </cell>
          <cell r="H122">
            <v>350.63360275566299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2.44213804907724E-3</v>
          </cell>
          <cell r="F123">
            <v>2.0431467071554861E-2</v>
          </cell>
          <cell r="G123">
            <v>0.10499280118651166</v>
          </cell>
          <cell r="H123">
            <v>0.14193134464091561</v>
          </cell>
          <cell r="I123">
            <v>0.57004794493368927</v>
          </cell>
          <cell r="J123">
            <v>0.1678108373459874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7.6094836553420304</v>
          </cell>
          <cell r="F124">
            <v>108.9869483756999</v>
          </cell>
          <cell r="G124">
            <v>103.01621893433384</v>
          </cell>
          <cell r="H124">
            <v>82.468840689979714</v>
          </cell>
          <cell r="I124">
            <v>6.9598472540295428E-2</v>
          </cell>
          <cell r="J124">
            <v>2.041261123393626E-2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0.19903676386219282</v>
          </cell>
          <cell r="F125">
            <v>49.32951995986982</v>
          </cell>
          <cell r="G125">
            <v>115.99704301971023</v>
          </cell>
          <cell r="H125">
            <v>98.48059060136319</v>
          </cell>
          <cell r="I125">
            <v>4.3932767428910751</v>
          </cell>
          <cell r="J125">
            <v>5.1033866131086701E-2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6.2731515942017291</v>
          </cell>
          <cell r="F126">
            <v>9.6455121568842852</v>
          </cell>
          <cell r="G126">
            <v>9.2186934649797081</v>
          </cell>
          <cell r="H126">
            <v>7.8341980891891243</v>
          </cell>
          <cell r="I126">
            <v>8.5708894710721323E-2</v>
          </cell>
          <cell r="J126">
            <v>2.71981492839352E-2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2.1130904860375406</v>
          </cell>
          <cell r="F127">
            <v>3.3320730741229911</v>
          </cell>
          <cell r="G127">
            <v>3.2012267891375865</v>
          </cell>
          <cell r="H127">
            <v>2.4171813944845719</v>
          </cell>
          <cell r="I127">
            <v>6.6057364115727463E-2</v>
          </cell>
          <cell r="J127">
            <v>2.0039397793708502E-2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2.5842916200252288</v>
          </cell>
          <cell r="F128">
            <v>11.127893808043016</v>
          </cell>
          <cell r="G128">
            <v>10.531003194871905</v>
          </cell>
          <cell r="H128">
            <v>8.5609681508958015</v>
          </cell>
          <cell r="I128">
            <v>8.1243382069562886E-2</v>
          </cell>
          <cell r="J128">
            <v>2.6670649544177201E-2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386.41893081462001</v>
          </cell>
          <cell r="G129">
            <v>542.225497567361</v>
          </cell>
          <cell r="H129">
            <v>784.5312866404231</v>
          </cell>
          <cell r="I129">
            <v>790.50170389349591</v>
          </cell>
          <cell r="J129">
            <v>195.11896070712501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380.92671563261212</v>
          </cell>
          <cell r="F130">
            <v>0.21188754887640029</v>
          </cell>
          <cell r="G130">
            <v>0.30694529573978546</v>
          </cell>
          <cell r="H130">
            <v>0.23458860096171108</v>
          </cell>
          <cell r="I130">
            <v>6.9309474720655198E-2</v>
          </cell>
          <cell r="J130">
            <v>2.4232852314434589E-2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1.33637631730772E-3</v>
          </cell>
          <cell r="F131">
            <v>0.35372354830101105</v>
          </cell>
          <cell r="G131">
            <v>0.27463495135686261</v>
          </cell>
          <cell r="H131">
            <v>0.24176638326902253</v>
          </cell>
          <cell r="I131">
            <v>9.692821876038793E-2</v>
          </cell>
          <cell r="J131">
            <v>4.3218165449692217E-2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3.9864369024348602E-4</v>
          </cell>
          <cell r="F132">
            <v>7.3752873961728596E-2</v>
          </cell>
          <cell r="G132">
            <v>0.3231307990157557</v>
          </cell>
          <cell r="H132">
            <v>0.45780703229379194</v>
          </cell>
          <cell r="I132">
            <v>6.1720008690678156</v>
          </cell>
          <cell r="J132">
            <v>2.0101452580970296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7.2410739918765798E-3</v>
          </cell>
          <cell r="F133">
            <v>0.34056914845313602</v>
          </cell>
          <cell r="G133">
            <v>72.537778414900686</v>
          </cell>
          <cell r="H133">
            <v>332.64127232141806</v>
          </cell>
          <cell r="I133">
            <v>464.32896867344635</v>
          </cell>
          <cell r="J133">
            <v>233.94328575079081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8.3052155314244001</v>
          </cell>
          <cell r="F134">
            <v>1.2045860650820801</v>
          </cell>
          <cell r="G134">
            <v>6.2166633835519427</v>
          </cell>
          <cell r="H134">
            <v>24.112617720420054</v>
          </cell>
          <cell r="I134">
            <v>13.727395445556001</v>
          </cell>
          <cell r="J134">
            <v>2.4548795935885818E-2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0.41812884709711001</v>
          </cell>
          <cell r="F135">
            <v>58.091474258377502</v>
          </cell>
          <cell r="G135">
            <v>53.0433770921667</v>
          </cell>
          <cell r="H135">
            <v>37.875413327486882</v>
          </cell>
          <cell r="I135">
            <v>1.2634298003099793</v>
          </cell>
          <cell r="J135">
            <v>0.43400912789727808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38.063863909073</v>
          </cell>
          <cell r="F136">
            <v>29.078675412328309</v>
          </cell>
          <cell r="G136">
            <v>35.367554659451685</v>
          </cell>
          <cell r="H136">
            <v>42.605367363557548</v>
          </cell>
          <cell r="I136">
            <v>14.981313547762674</v>
          </cell>
          <cell r="J136">
            <v>3.0980773880462598E-2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11.589279728828579</v>
          </cell>
          <cell r="F137">
            <v>9.2355746677216093</v>
          </cell>
          <cell r="G137">
            <v>9.7034050492182438</v>
          </cell>
          <cell r="H137">
            <v>4.6433149708513257</v>
          </cell>
          <cell r="I137">
            <v>3.5358481552292309</v>
          </cell>
          <cell r="J137">
            <v>2.2633366960024392E-2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1.0211065047833703</v>
          </cell>
          <cell r="F138">
            <v>2.2817578201815391E-3</v>
          </cell>
          <cell r="G138">
            <v>7.2883070883305954E-3</v>
          </cell>
          <cell r="H138">
            <v>1.4153271452651229E-3</v>
          </cell>
          <cell r="I138">
            <v>3.1492685730983103E-3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1.25987819409288E-2</v>
          </cell>
          <cell r="G139">
            <v>0.32938171453857079</v>
          </cell>
          <cell r="H139">
            <v>6.69208988400979E-2</v>
          </cell>
          <cell r="I139">
            <v>9.4072657443450142E-2</v>
          </cell>
          <cell r="J139">
            <v>0.14181923922442854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1.3552859670311199E-2</v>
          </cell>
          <cell r="G140">
            <v>0.1220893496400938</v>
          </cell>
          <cell r="H140">
            <v>0.17618855298332298</v>
          </cell>
          <cell r="I140">
            <v>0.11009249016266281</v>
          </cell>
          <cell r="J140">
            <v>5.1588956540127906E-2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0.44176673432061098</v>
          </cell>
          <cell r="F141">
            <v>0.44076327212647998</v>
          </cell>
          <cell r="G141">
            <v>0.43743372849122902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1.4876685504986199E-2</v>
          </cell>
          <cell r="G142">
            <v>5.5010888286523816</v>
          </cell>
          <cell r="H142">
            <v>5.688627455837727</v>
          </cell>
          <cell r="I142">
            <v>12.779801258803509</v>
          </cell>
          <cell r="J142">
            <v>1.6466173459066098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G143">
            <v>2.368802255960509E-3</v>
          </cell>
          <cell r="H143">
            <v>2.12250798420367E-3</v>
          </cell>
          <cell r="I143">
            <v>3.9195249103847595E-3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14998.9191723187</v>
          </cell>
          <cell r="F144">
            <v>14370.1836301941</v>
          </cell>
          <cell r="G144">
            <v>12791.238965680801</v>
          </cell>
          <cell r="H144">
            <v>8450.1456376117094</v>
          </cell>
          <cell r="I144">
            <v>4094.4724111659598</v>
          </cell>
          <cell r="J144">
            <v>2423.1793067808198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-832.661287787427</v>
          </cell>
          <cell r="J145">
            <v>-1140.9288037005099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330.01216289120703</v>
          </cell>
          <cell r="F146">
            <v>321.17937442242999</v>
          </cell>
          <cell r="G146">
            <v>0.85096201973807395</v>
          </cell>
          <cell r="H146">
            <v>5.62372810388184E-2</v>
          </cell>
          <cell r="I146">
            <v>9.1017202401545802E-2</v>
          </cell>
          <cell r="J146">
            <v>2.5079846395224099E-2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-0.841932731942582</v>
          </cell>
          <cell r="J147">
            <v>-9.4775227747084507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-928.82125661298699</v>
          </cell>
          <cell r="J148">
            <v>-1088.61761888611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311.26045710126499</v>
          </cell>
          <cell r="F149">
            <v>94.743411473539794</v>
          </cell>
          <cell r="G149">
            <v>131.27520219765199</v>
          </cell>
          <cell r="H149">
            <v>32.955046071995703</v>
          </cell>
          <cell r="I149">
            <v>27.8129785155847</v>
          </cell>
          <cell r="J149">
            <v>5.0002302643412599E-2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689.16442868662705</v>
          </cell>
          <cell r="F150">
            <v>646.68614745769798</v>
          </cell>
          <cell r="G150">
            <v>594.15174598815395</v>
          </cell>
          <cell r="H150">
            <v>515.91664441648697</v>
          </cell>
          <cell r="I150">
            <v>236.08747829185899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-317.04037358762901</v>
          </cell>
          <cell r="J151">
            <v>-715.11673862763803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-0.95197098536677005</v>
          </cell>
          <cell r="J152">
            <v>-0.761230917368935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8674.5262851870102</v>
          </cell>
          <cell r="F153">
            <v>8089.2074770016097</v>
          </cell>
          <cell r="G153">
            <v>6533.9605871724098</v>
          </cell>
          <cell r="H153">
            <v>4522.8172615067997</v>
          </cell>
          <cell r="I153">
            <v>2903.1315377215401</v>
          </cell>
          <cell r="J153">
            <v>751.02429364933903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2093.6570633118299</v>
          </cell>
          <cell r="I154">
            <v>2077.4128480274799</v>
          </cell>
          <cell r="J154">
            <v>2063.74855715796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27.126082620315401</v>
          </cell>
          <cell r="F155">
            <v>161.499801201667</v>
          </cell>
          <cell r="G155">
            <v>1.6123986754539601</v>
          </cell>
          <cell r="H155">
            <v>0.36540216491937699</v>
          </cell>
          <cell r="I155">
            <v>0.61032690374940601</v>
          </cell>
          <cell r="J155">
            <v>1.45625966535475E-4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16.051498971790402</v>
          </cell>
          <cell r="F156">
            <v>15.465897819090999</v>
          </cell>
          <cell r="G156">
            <v>339.092312467684</v>
          </cell>
          <cell r="H156">
            <v>409.97375941653002</v>
          </cell>
          <cell r="I156">
            <v>87.492524886255595</v>
          </cell>
          <cell r="J156">
            <v>123.67204821209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1522.65289994771</v>
          </cell>
          <cell r="F157">
            <v>1361.49089304567</v>
          </cell>
          <cell r="G157">
            <v>1550.6101880307999</v>
          </cell>
          <cell r="H157">
            <v>1723.2497717010599</v>
          </cell>
          <cell r="I157">
            <v>1625.6049135609101</v>
          </cell>
          <cell r="J157">
            <v>781.65543195472196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2652.3195316076399</v>
          </cell>
          <cell r="F158">
            <v>2731.8142493310402</v>
          </cell>
          <cell r="G158">
            <v>2710.6782843214801</v>
          </cell>
          <cell r="H158">
            <v>2618.0988152825498</v>
          </cell>
          <cell r="I158">
            <v>2317.5340308387599</v>
          </cell>
          <cell r="J158">
            <v>1320.04164943155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213.78051578912499</v>
          </cell>
          <cell r="F159">
            <v>3.9650031119214502E-2</v>
          </cell>
          <cell r="G159">
            <v>0.109587897986392</v>
          </cell>
          <cell r="H159">
            <v>5.5970647224110298E-2</v>
          </cell>
          <cell r="I159">
            <v>9.8933120303892702E-2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-5.3485615638974304E-3</v>
          </cell>
          <cell r="J160">
            <v>-7.5556831489865797E-3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2267.7887235547901</v>
          </cell>
          <cell r="F161">
            <v>2050.2831445943398</v>
          </cell>
          <cell r="G161">
            <v>1985.8133810719701</v>
          </cell>
          <cell r="H161">
            <v>1419.3105699878899</v>
          </cell>
          <cell r="I161">
            <v>467.46891289832399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9.2701426182001292</v>
          </cell>
          <cell r="F162">
            <v>9.2700794289158193</v>
          </cell>
          <cell r="G162">
            <v>0.197100493092742</v>
          </cell>
          <cell r="H162">
            <v>9.9360244659580196E-2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-50.664238830580302</v>
          </cell>
          <cell r="J163">
            <v>-1679.0545398230599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4514.4821821735704</v>
          </cell>
          <cell r="F164">
            <v>3846.5256896661299</v>
          </cell>
          <cell r="G164">
            <v>3297.1881526765901</v>
          </cell>
          <cell r="H164">
            <v>3170.5177833132502</v>
          </cell>
          <cell r="I164">
            <v>1905.35852175901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5887.7727922187496</v>
          </cell>
          <cell r="F165">
            <v>5816.55365093614</v>
          </cell>
          <cell r="G165">
            <v>5434.3871426325704</v>
          </cell>
          <cell r="H165">
            <v>3054.3003535447101</v>
          </cell>
          <cell r="I165">
            <v>426.72191391247998</v>
          </cell>
          <cell r="J165">
            <v>59.149200275405001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-0.77346323800766403</v>
          </cell>
          <cell r="J166">
            <v>-2868.2867792964698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-0.17137836730001699</v>
          </cell>
          <cell r="J167">
            <v>-1031.8743025860099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1068.1299551402601</v>
          </cell>
          <cell r="F168">
            <v>1094.4819967810899</v>
          </cell>
          <cell r="G168">
            <v>1024.6413548928599</v>
          </cell>
          <cell r="H168">
            <v>1013.19806961027</v>
          </cell>
          <cell r="I168">
            <v>996.69855827403501</v>
          </cell>
          <cell r="J168">
            <v>986.58526888139204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-5.9297803617533E-2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-1.4295190765048101E-2</v>
          </cell>
          <cell r="J170">
            <v>-1.8476464047523601E-2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-1.11149748743069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-2.2888987696907601E-3</v>
          </cell>
          <cell r="J172">
            <v>-1.0342135091028E-3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186.27627978970699</v>
          </cell>
          <cell r="I173">
            <v>156.023635138977</v>
          </cell>
          <cell r="J173">
            <v>1.72662241595029E-5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2101.8161155422899</v>
          </cell>
          <cell r="F174">
            <v>1815.4821311430801</v>
          </cell>
          <cell r="G174">
            <v>1821.51839358488</v>
          </cell>
          <cell r="H174">
            <v>1232.3332388512199</v>
          </cell>
          <cell r="I174">
            <v>604.66538659329501</v>
          </cell>
          <cell r="J174">
            <v>131.982068584888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-5.69952279804164E-3</v>
          </cell>
          <cell r="J175">
            <v>-2.8939369459260199E-2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-1.6130487819203999E-2</v>
          </cell>
          <cell r="J176">
            <v>-1.6084136337410401E-2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2236.6417297377502</v>
          </cell>
          <cell r="F177">
            <v>2235.4033188652902</v>
          </cell>
          <cell r="G177">
            <v>2268.7818882285501</v>
          </cell>
          <cell r="H177">
            <v>2238.5109213563001</v>
          </cell>
          <cell r="I177">
            <v>2266.0992773764001</v>
          </cell>
          <cell r="J177">
            <v>2317.38982707069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34692.905558945298</v>
          </cell>
          <cell r="F178">
            <v>32503.439726595599</v>
          </cell>
          <cell r="G178">
            <v>29931.742380211301</v>
          </cell>
          <cell r="H178">
            <v>24231.692548498399</v>
          </cell>
          <cell r="I178">
            <v>13966.9851380455</v>
          </cell>
          <cell r="J178">
            <v>2.2136740637553301E-4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-0.28120795265514797</v>
          </cell>
          <cell r="I179">
            <v>-0.41845706441263802</v>
          </cell>
          <cell r="J179">
            <v>-0.85519239794478397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988.74886667401677</v>
          </cell>
          <cell r="J180">
            <v>5820.3641781176839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988.74886667401677</v>
          </cell>
          <cell r="J181">
            <v>5820.3641781176839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-39.11791307131567</v>
          </cell>
          <cell r="J182">
            <v>4.0584405657892964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833.33314875242718</v>
          </cell>
          <cell r="J183">
            <v>1904.761887497086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833.33314875242718</v>
          </cell>
          <cell r="J184">
            <v>1904.761887497086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6492.2499785341415</v>
          </cell>
          <cell r="F185">
            <v>5988.882469709496</v>
          </cell>
          <cell r="G185">
            <v>5543.5415154448865</v>
          </cell>
          <cell r="H185">
            <v>4855.2172241180779</v>
          </cell>
          <cell r="I185">
            <v>3915.0542215093742</v>
          </cell>
          <cell r="J185">
            <v>3182.3410409529101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7176.0718563994042</v>
          </cell>
          <cell r="F186">
            <v>6587.610018426094</v>
          </cell>
          <cell r="G186">
            <v>6008.0635374911608</v>
          </cell>
          <cell r="H186">
            <v>5788.7159588404629</v>
          </cell>
          <cell r="I186">
            <v>4222.8925525977666</v>
          </cell>
          <cell r="J186">
            <v>1320.041716068208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14657.926925800963</v>
          </cell>
          <cell r="F187">
            <v>14022.023263004527</v>
          </cell>
          <cell r="G187">
            <v>12440.066111256758</v>
          </cell>
          <cell r="H187">
            <v>8170.6301185412703</v>
          </cell>
          <cell r="I187">
            <v>3571.0766735196089</v>
          </cell>
          <cell r="J187">
            <v>933.84556053192455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2575.0282694593297</v>
          </cell>
          <cell r="F188">
            <v>2491.6465315404935</v>
          </cell>
          <cell r="G188">
            <v>2401.6694891016527</v>
          </cell>
          <cell r="H188">
            <v>2271.831369593217</v>
          </cell>
          <cell r="I188">
            <v>2294.522582795737</v>
          </cell>
          <cell r="J188">
            <v>2317.4400204367134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3790.4416235024933</v>
          </cell>
          <cell r="F189">
            <v>3411.7740376400125</v>
          </cell>
          <cell r="G189">
            <v>3536.4235691027725</v>
          </cell>
          <cell r="H189">
            <v>3142.5603416889512</v>
          </cell>
          <cell r="I189">
            <v>2093.0738264592287</v>
          </cell>
          <cell r="J189">
            <v>781.65549849831086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2575.0282694593297</v>
          </cell>
          <cell r="F190">
            <v>2491.6465315404935</v>
          </cell>
          <cell r="G190">
            <v>2401.6694891016527</v>
          </cell>
          <cell r="H190">
            <v>2271.831369593217</v>
          </cell>
          <cell r="I190">
            <v>531.45071696335981</v>
          </cell>
          <cell r="J190">
            <v>-2789.857514365221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-2.8147970276400976E-2</v>
          </cell>
          <cell r="J191">
            <v>-1.1973104355688025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6492.2499785341415</v>
          </cell>
          <cell r="F192">
            <v>5988.882469709496</v>
          </cell>
          <cell r="G192">
            <v>5543.5415154448856</v>
          </cell>
          <cell r="H192">
            <v>4855.2167944367866</v>
          </cell>
          <cell r="I192">
            <v>3546.2322838606669</v>
          </cell>
          <cell r="J192">
            <v>-244.45816493768692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43758.996901689803</v>
          </cell>
          <cell r="F193">
            <v>40982.46532157062</v>
          </cell>
          <cell r="G193">
            <v>37874.975226943796</v>
          </cell>
          <cell r="H193">
            <v>31356.003176811984</v>
          </cell>
          <cell r="I193">
            <v>20174.274709735473</v>
          </cell>
          <cell r="J193">
            <v>5499.8108467495904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6.0989391379451398E-5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988.74886667401904</v>
          </cell>
          <cell r="J196">
            <v>5820.3641781177002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-7.2330967189435801E-7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2093.6570633118313</v>
          </cell>
          <cell r="I198">
            <v>2077.4128480274821</v>
          </cell>
          <cell r="J198">
            <v>2063.7485571579632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2093.6570633118313</v>
          </cell>
          <cell r="I199">
            <v>2077.4128480274821</v>
          </cell>
          <cell r="J199">
            <v>2063.7485571579632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899.24498333336203</v>
          </cell>
          <cell r="J200">
            <v>1208.00302680341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0.99655939074903299</v>
          </cell>
          <cell r="J201">
            <v>10.7512388700521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1043.6193894527901</v>
          </cell>
          <cell r="J202">
            <v>1223.16586391698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114.38342138009</v>
          </cell>
          <cell r="F203">
            <v>94.167619338783794</v>
          </cell>
          <cell r="G203">
            <v>152.59747250898499</v>
          </cell>
          <cell r="H203">
            <v>30.900741607047198</v>
          </cell>
          <cell r="I203">
            <v>2.4875656030089299</v>
          </cell>
          <cell r="J203">
            <v>7.9726646059560605E-3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2783.9899598832299</v>
          </cell>
          <cell r="F204">
            <v>2574.9247173964</v>
          </cell>
          <cell r="G204">
            <v>2613.3711457402001</v>
          </cell>
          <cell r="H204">
            <v>2556.3804832696701</v>
          </cell>
          <cell r="I204">
            <v>1452.01919026821</v>
          </cell>
          <cell r="J204">
            <v>995.53977769096298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207.672576064168</v>
          </cell>
          <cell r="F205">
            <v>0.158955657021041</v>
          </cell>
          <cell r="G205">
            <v>1.6241205455591301</v>
          </cell>
          <cell r="H205">
            <v>1.5875283074597699</v>
          </cell>
          <cell r="I205">
            <v>3.0165264320143401</v>
          </cell>
          <cell r="J205">
            <v>0.109616510721495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1689.2934995922701</v>
          </cell>
          <cell r="F206">
            <v>1895.8843222723999</v>
          </cell>
          <cell r="G206">
            <v>1924.19503265501</v>
          </cell>
          <cell r="H206">
            <v>1920.6437613758201</v>
          </cell>
          <cell r="I206">
            <v>1137.34303188696</v>
          </cell>
          <cell r="J206">
            <v>1208.0854935064599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1.0956124605997599</v>
          </cell>
          <cell r="J207">
            <v>0.17655840502374601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15.8762669078901</v>
          </cell>
          <cell r="F208">
            <v>158.50905742695201</v>
          </cell>
          <cell r="G208">
            <v>0.11386408217315901</v>
          </cell>
          <cell r="H208">
            <v>4.6031854921967298E-2</v>
          </cell>
          <cell r="I208">
            <v>2.7628494891048402E-2</v>
          </cell>
          <cell r="J208">
            <v>1.07724573095078E-4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13.373322415358301</v>
          </cell>
          <cell r="J209">
            <v>7.4058068795494503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9.1064478361051506</v>
          </cell>
          <cell r="F210">
            <v>0.13477029805016899</v>
          </cell>
          <cell r="G210">
            <v>0.73454366705922403</v>
          </cell>
          <cell r="H210">
            <v>0.13598614075552301</v>
          </cell>
          <cell r="I210">
            <v>0.350273553969634</v>
          </cell>
          <cell r="J210">
            <v>1.1102635895182001E-3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0.123507107569139</v>
          </cell>
          <cell r="G211">
            <v>0.92621469486602204</v>
          </cell>
          <cell r="H211">
            <v>0.39700470838922602</v>
          </cell>
          <cell r="I211">
            <v>7.04514918034078</v>
          </cell>
          <cell r="J211">
            <v>0.113804078965837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1.69033068394869</v>
          </cell>
          <cell r="F212">
            <v>0.15992226259702799</v>
          </cell>
          <cell r="G212">
            <v>0.73824566638673905</v>
          </cell>
          <cell r="H212">
            <v>0.17846520437699201</v>
          </cell>
          <cell r="I212">
            <v>0.22635562068582399</v>
          </cell>
          <cell r="J212">
            <v>1.1655831699329999E-3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4822.0125023477003</v>
          </cell>
          <cell r="F213">
            <v>4724.0628717597701</v>
          </cell>
          <cell r="G213">
            <v>4694.3006395602397</v>
          </cell>
          <cell r="H213">
            <v>4510.27000246844</v>
          </cell>
          <cell r="I213">
            <v>4560.8455880929396</v>
          </cell>
          <cell r="J213">
            <v>4653.3615428980602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108.383693085041</v>
          </cell>
          <cell r="F214">
            <v>14.5493841354561</v>
          </cell>
          <cell r="G214">
            <v>8.1657840912508899</v>
          </cell>
          <cell r="H214">
            <v>6.6835136976200502</v>
          </cell>
          <cell r="I214">
            <v>3.7457772529630202</v>
          </cell>
          <cell r="J214">
            <v>1.35444345915042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2005.1531857310599</v>
          </cell>
          <cell r="F215">
            <v>1795.1595575842</v>
          </cell>
          <cell r="G215">
            <v>1967.4453221629999</v>
          </cell>
          <cell r="H215">
            <v>1382.12774550776</v>
          </cell>
          <cell r="I215">
            <v>841.70233963677003</v>
          </cell>
          <cell r="J215">
            <v>371.20155985782202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414.95932718488899</v>
          </cell>
          <cell r="J216">
            <v>986.43836389994499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655.76797040199403</v>
          </cell>
          <cell r="F217">
            <v>584.64194120306399</v>
          </cell>
          <cell r="G217">
            <v>583.17088231768503</v>
          </cell>
          <cell r="H217">
            <v>477.76948646578097</v>
          </cell>
          <cell r="I217">
            <v>249.017634114755</v>
          </cell>
          <cell r="J217">
            <v>18.098137575497901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1.1036247549378899</v>
          </cell>
          <cell r="J218">
            <v>0.867974170219871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6.7169605168176494E-2</v>
          </cell>
          <cell r="I219">
            <v>0.42221640639145702</v>
          </cell>
          <cell r="J219">
            <v>6.9768538585361903E-2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330.01216289120703</v>
          </cell>
          <cell r="F220">
            <v>321.17937442242999</v>
          </cell>
          <cell r="G220">
            <v>0.85096201973807395</v>
          </cell>
          <cell r="H220">
            <v>5.62372810388184E-2</v>
          </cell>
          <cell r="I220">
            <v>9.1017202401545802E-2</v>
          </cell>
          <cell r="J220">
            <v>2.5079846395224099E-2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21.886609176503399</v>
          </cell>
          <cell r="F221">
            <v>51.244230390138803</v>
          </cell>
          <cell r="G221">
            <v>1.0808823784316799</v>
          </cell>
          <cell r="H221">
            <v>47.809708124616101</v>
          </cell>
          <cell r="I221">
            <v>1.46308180349464</v>
          </cell>
          <cell r="J221">
            <v>0.23816812042458299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723.65831731153003</v>
          </cell>
          <cell r="F222">
            <v>749.837163722176</v>
          </cell>
          <cell r="G222">
            <v>520.44662603344898</v>
          </cell>
          <cell r="H222">
            <v>514.63420745196697</v>
          </cell>
          <cell r="I222">
            <v>506.25229024150599</v>
          </cell>
          <cell r="J222">
            <v>5.9556776656139898E-2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0.29680491215323102</v>
          </cell>
          <cell r="H223">
            <v>0.222593495187386</v>
          </cell>
          <cell r="I223">
            <v>0.27426900337964399</v>
          </cell>
          <cell r="J223">
            <v>0.15982166148245899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344.47163782872502</v>
          </cell>
          <cell r="F224">
            <v>344.64667987728399</v>
          </cell>
          <cell r="G224">
            <v>504.19657567754803</v>
          </cell>
          <cell r="H224">
            <v>498.56570897643797</v>
          </cell>
          <cell r="I224">
            <v>75.494955394099705</v>
          </cell>
          <cell r="J224">
            <v>9.8528120556184706E-2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210.210132036614</v>
          </cell>
          <cell r="F225">
            <v>3.89878293915593E-2</v>
          </cell>
          <cell r="G225">
            <v>0.107757652376786</v>
          </cell>
          <cell r="H225">
            <v>5.5035872187532198E-2</v>
          </cell>
          <cell r="I225">
            <v>9.7280821898613007E-2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4399.5437084626801</v>
          </cell>
          <cell r="F226">
            <v>3861.2973191641399</v>
          </cell>
          <cell r="G226">
            <v>3585.7615972456301</v>
          </cell>
          <cell r="H226">
            <v>2927.9914064777699</v>
          </cell>
          <cell r="I226">
            <v>2094.6238138174899</v>
          </cell>
          <cell r="J226">
            <v>1378.6114020267401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8.6460727256458003E-7</v>
          </cell>
          <cell r="I4">
            <v>1.1909197776402601E-6</v>
          </cell>
          <cell r="J4">
            <v>6.7278050330807598E-5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2.1120860356678198E-5</v>
          </cell>
          <cell r="J5">
            <v>2.67935531012695E-7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3.7253467042022001E-6</v>
          </cell>
          <cell r="I6">
            <v>2.4044575008470101E-6</v>
          </cell>
          <cell r="J6">
            <v>1.0243462306123601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1.23416548416081E-6</v>
          </cell>
          <cell r="I7">
            <v>1.4792256265639E-4</v>
          </cell>
          <cell r="J7">
            <v>2.54684297090723E-6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2.5701969661003901E-6</v>
          </cell>
          <cell r="F8">
            <v>3.6221342684638502E-7</v>
          </cell>
          <cell r="G8">
            <v>4.6925180072791398E-7</v>
          </cell>
          <cell r="H8">
            <v>6.0884676433815198E-7</v>
          </cell>
          <cell r="I8">
            <v>1.2730793090618399E-6</v>
          </cell>
          <cell r="J8">
            <v>2.2482626276322201E-6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1.8927846378113001E-3</v>
          </cell>
          <cell r="J9">
            <v>1.23251908150507E-5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4.0976628510794501E-3</v>
          </cell>
          <cell r="F10">
            <v>2.9280369565772702E-4</v>
          </cell>
          <cell r="G10">
            <v>7.7847643974071699E-7</v>
          </cell>
          <cell r="H10">
            <v>7.2851029771523607E-2</v>
          </cell>
          <cell r="I10">
            <v>1.4389669702309101E-2</v>
          </cell>
          <cell r="J10">
            <v>6.7104066701413806E-2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3.0021155352584698E-7</v>
          </cell>
          <cell r="F11">
            <v>3.1851355494034198E-7</v>
          </cell>
          <cell r="G11">
            <v>3.8497874130889802E-7</v>
          </cell>
          <cell r="H11">
            <v>4.75422896162958E-7</v>
          </cell>
          <cell r="I11">
            <v>1.6123079151205701E-6</v>
          </cell>
          <cell r="J11">
            <v>1.1811908786910001E-3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1.43256671173795E-2</v>
          </cell>
          <cell r="F12">
            <v>0.12513285681505301</v>
          </cell>
          <cell r="G12">
            <v>5.0589120792308801E-7</v>
          </cell>
          <cell r="H12">
            <v>6.2940746256659995E-7</v>
          </cell>
          <cell r="I12">
            <v>6.9586305058360207E-2</v>
          </cell>
          <cell r="J12">
            <v>8.1283799501062098E-2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2.2486428034952501E-5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1.6788918853989199E-7</v>
          </cell>
          <cell r="F14">
            <v>9.2768276195140002E-8</v>
          </cell>
          <cell r="G14">
            <v>1.3713005032282901E-7</v>
          </cell>
          <cell r="H14">
            <v>1.28947110456435E-7</v>
          </cell>
          <cell r="I14">
            <v>2.1420573913304199E-7</v>
          </cell>
          <cell r="J14">
            <v>4.5035416301512702E-7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6.9185767556181797E-6</v>
          </cell>
          <cell r="I15">
            <v>1.2865376514313199E-2</v>
          </cell>
          <cell r="J15">
            <v>0.72055825448740995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1.8140506046006801E-6</v>
          </cell>
          <cell r="I16">
            <v>4.8208473908494802E-2</v>
          </cell>
          <cell r="J16">
            <v>3.4486457733300199E-6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1.79172210750652E-6</v>
          </cell>
          <cell r="I17">
            <v>3.3795864514706397E-2</v>
          </cell>
          <cell r="J17">
            <v>1.86917957383596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9.8244872213083401E-7</v>
          </cell>
          <cell r="F18">
            <v>1.4012564437437699E-7</v>
          </cell>
          <cell r="G18">
            <v>1.9251628161887699E-7</v>
          </cell>
          <cell r="H18">
            <v>2.2688591625373899E-7</v>
          </cell>
          <cell r="I18">
            <v>4.4871186098890998E-7</v>
          </cell>
          <cell r="J18">
            <v>7.5925402898597205E-7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5.06555505206462E-2</v>
          </cell>
          <cell r="F19">
            <v>0.121453558130527</v>
          </cell>
          <cell r="G19">
            <v>1.6879880347986799E-2</v>
          </cell>
          <cell r="H19">
            <v>1.61271977740398E-2</v>
          </cell>
          <cell r="I19">
            <v>9.1411130486872799E-2</v>
          </cell>
          <cell r="J19">
            <v>0.25398254777722801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7.3246403418035603E-7</v>
          </cell>
          <cell r="F20">
            <v>1.38546670723271E-7</v>
          </cell>
          <cell r="G20">
            <v>4.0549612267978802E-7</v>
          </cell>
          <cell r="H20">
            <v>2.0894848390195401E-7</v>
          </cell>
          <cell r="I20">
            <v>3.8539013188773901E-7</v>
          </cell>
          <cell r="J20">
            <v>7.7479366540435804E-7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6.60197218781498E-6</v>
          </cell>
          <cell r="J21">
            <v>1.19262818585103E-6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1.18926017493473E-6</v>
          </cell>
          <cell r="F22">
            <v>3.5279771356438797E-5</v>
          </cell>
          <cell r="G22">
            <v>8.2979488476442601E-7</v>
          </cell>
          <cell r="H22">
            <v>5.6516387585316699E-7</v>
          </cell>
          <cell r="I22">
            <v>3.8481699183281103E-6</v>
          </cell>
          <cell r="J22">
            <v>7.6974729478171393E-6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5.0421899068953699E-4</v>
          </cell>
          <cell r="J23">
            <v>3.8458306787396602E-4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3.3063145068735702E-5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1.61980146527207E-5</v>
          </cell>
          <cell r="J25">
            <v>8.9816317483430793E-8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3.3759687038827702E-7</v>
          </cell>
          <cell r="J26">
            <v>7.0427102218867399E-4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4.3213459571998298E-4</v>
          </cell>
          <cell r="F27">
            <v>6.63436792758505E-4</v>
          </cell>
          <cell r="G27">
            <v>2.2221647256405201E-5</v>
          </cell>
          <cell r="H27">
            <v>2.4747807897087201E-3</v>
          </cell>
          <cell r="I27">
            <v>0.89925192516377495</v>
          </cell>
          <cell r="J27">
            <v>1.8460360052413101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3.71181395301907E-7</v>
          </cell>
          <cell r="F28">
            <v>2.8461503545789199E-7</v>
          </cell>
          <cell r="G28">
            <v>3.2636770356329201E-7</v>
          </cell>
          <cell r="H28">
            <v>3.8035317269830498E-7</v>
          </cell>
          <cell r="I28">
            <v>1.7604966764805399E-6</v>
          </cell>
          <cell r="J28">
            <v>4.6734849579055603E-7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1.25506857275956E-5</v>
          </cell>
          <cell r="J29">
            <v>1.6817652843222399E-7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0.152970599348415</v>
          </cell>
          <cell r="F30">
            <v>5.5452067687285E-2</v>
          </cell>
          <cell r="G30">
            <v>5.7047031597243596E-6</v>
          </cell>
          <cell r="H30">
            <v>2.98551216032684E-3</v>
          </cell>
          <cell r="I30">
            <v>0.18281124150404299</v>
          </cell>
          <cell r="J30">
            <v>0.13307090068716401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3.9422929957598602E-5</v>
          </cell>
          <cell r="I31">
            <v>1.2756018760175399E-2</v>
          </cell>
          <cell r="J31">
            <v>0.70888452192755802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4.9028223711493797E-3</v>
          </cell>
          <cell r="F32">
            <v>2.7862950177979499E-7</v>
          </cell>
          <cell r="G32">
            <v>2.7637346574463699E-7</v>
          </cell>
          <cell r="H32">
            <v>2.8055673336224399E-7</v>
          </cell>
          <cell r="I32">
            <v>9.1585626694889293E-6</v>
          </cell>
          <cell r="J32">
            <v>2.3281263505365199E-6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1.0847830172686201E-6</v>
          </cell>
          <cell r="F33">
            <v>5.1635902815522998E-7</v>
          </cell>
          <cell r="G33">
            <v>7.0540446191559903E-7</v>
          </cell>
          <cell r="H33">
            <v>8.6653266256294496E-7</v>
          </cell>
          <cell r="I33">
            <v>2.5761371033485399E-6</v>
          </cell>
          <cell r="J33">
            <v>9.4709261237897407E-6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1.8905704370473999E-6</v>
          </cell>
          <cell r="I34">
            <v>0.51049109086661104</v>
          </cell>
          <cell r="J34">
            <v>0.82701643752492804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1.5648822677881201E-3</v>
          </cell>
          <cell r="J35">
            <v>3.12128276722795E-3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1.9865757085927099E-5</v>
          </cell>
          <cell r="J36">
            <v>4.5383993207323601E-7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8.6460727256458003E-7</v>
          </cell>
          <cell r="I37">
            <v>2.3217390969567742E-6</v>
          </cell>
          <cell r="J37">
            <v>6.8840551740764985E-5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2.1120860356678198E-5</v>
          </cell>
          <cell r="J38">
            <v>2.1312094084815434E-5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3.7253467042022001E-6</v>
          </cell>
          <cell r="I39">
            <v>1.7273846726860747E-5</v>
          </cell>
          <cell r="J39">
            <v>1.0243582353067937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1.23416548416081E-6</v>
          </cell>
          <cell r="I40">
            <v>1.5070890566054983E-4</v>
          </cell>
          <cell r="J40">
            <v>1.5134164119014621E-4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1.0275145647379462</v>
          </cell>
          <cell r="F41">
            <v>1.027514926951373</v>
          </cell>
          <cell r="G41">
            <v>1.0275153962031738</v>
          </cell>
          <cell r="H41">
            <v>1.0275160050499381</v>
          </cell>
          <cell r="I41">
            <v>1.0275182634670967</v>
          </cell>
          <cell r="J41">
            <v>0.72468519850350432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1.8927846378113001E-3</v>
          </cell>
          <cell r="J42">
            <v>1.9051098286263599E-3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0.21266778466814479</v>
          </cell>
          <cell r="F43">
            <v>0.2129599253063999</v>
          </cell>
          <cell r="G43">
            <v>0.21295708300351116</v>
          </cell>
          <cell r="H43">
            <v>0.21222421612190273</v>
          </cell>
          <cell r="I43">
            <v>0.2056778791449968</v>
          </cell>
          <cell r="J43">
            <v>0.19355257332224049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3.0021155352584698E-7</v>
          </cell>
          <cell r="F44">
            <v>6.1872510846618896E-7</v>
          </cell>
          <cell r="G44">
            <v>1.0037038497750901E-6</v>
          </cell>
          <cell r="H44">
            <v>1.4791267459380399E-6</v>
          </cell>
          <cell r="I44">
            <v>3.9964523126099802E-6</v>
          </cell>
          <cell r="J44">
            <v>1.18518733100361E-3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4.2343881052873344E-2</v>
          </cell>
          <cell r="F45">
            <v>0.16747643208659635</v>
          </cell>
          <cell r="G45">
            <v>0.13947033468681402</v>
          </cell>
          <cell r="H45">
            <v>0.13945076244056179</v>
          </cell>
          <cell r="I45">
            <v>0.13947878820203685</v>
          </cell>
          <cell r="J45">
            <v>0.15087239494658436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2.2486428034952501E-5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0.95961786097083257</v>
          </cell>
          <cell r="F47">
            <v>0.95961795373910874</v>
          </cell>
          <cell r="G47">
            <v>0.95961809086915906</v>
          </cell>
          <cell r="H47">
            <v>0.95961821981626949</v>
          </cell>
          <cell r="I47">
            <v>0.95961863299486028</v>
          </cell>
          <cell r="J47">
            <v>0.48125473970296723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6.9185767556181797E-6</v>
          </cell>
          <cell r="I48">
            <v>3.4998182683018603E-2</v>
          </cell>
          <cell r="J48">
            <v>0.75105667123004105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1.8140506046006801E-6</v>
          </cell>
          <cell r="I49">
            <v>4.821281881137799E-2</v>
          </cell>
          <cell r="J49">
            <v>4.8212962606219649E-2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1.79172210750652E-6</v>
          </cell>
          <cell r="I50">
            <v>9.6930728412672695E-2</v>
          </cell>
          <cell r="J50">
            <v>1.9661103022486399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2.2350531840738621</v>
          </cell>
          <cell r="F51">
            <v>2.2350533241995065</v>
          </cell>
          <cell r="G51">
            <v>2.2350535167157881</v>
          </cell>
          <cell r="H51">
            <v>2.2350537436017044</v>
          </cell>
          <cell r="I51">
            <v>2.2350545385573319</v>
          </cell>
          <cell r="J51">
            <v>1.1208935986750805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5.06555505206462E-2</v>
          </cell>
          <cell r="F52">
            <v>0.17210876699232688</v>
          </cell>
          <cell r="G52">
            <v>0.18898786484521882</v>
          </cell>
          <cell r="H52">
            <v>0.20511386362917799</v>
          </cell>
          <cell r="I52">
            <v>0.20519429640487105</v>
          </cell>
          <cell r="J52">
            <v>0.34965136916195061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3.0972407398599544</v>
          </cell>
          <cell r="F53">
            <v>3.097240878406625</v>
          </cell>
          <cell r="G53">
            <v>3.0972412839027479</v>
          </cell>
          <cell r="H53">
            <v>3.0972414928512317</v>
          </cell>
          <cell r="I53">
            <v>3.0972423063698504</v>
          </cell>
          <cell r="J53">
            <v>1.5532853218038156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6.60197218781498E-6</v>
          </cell>
          <cell r="J54">
            <v>7.7468554911689923E-6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1.18926017493473E-6</v>
          </cell>
          <cell r="F55">
            <v>3.6410764973010242E-5</v>
          </cell>
          <cell r="G55">
            <v>3.705347143825768E-5</v>
          </cell>
          <cell r="H55">
            <v>3.7155063399324757E-5</v>
          </cell>
          <cell r="I55">
            <v>3.107013865099408E-5</v>
          </cell>
          <cell r="J55">
            <v>1.8134676326500673E-5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5.0421899068953699E-4</v>
          </cell>
          <cell r="J56">
            <v>5.5711513281443367E-4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3.3063145068735702E-5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1.61980146527207E-5</v>
          </cell>
          <cell r="J58">
            <v>1.62878309702041E-5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3.3759687038827702E-7</v>
          </cell>
          <cell r="J59">
            <v>7.044045328469951E-4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4.3213459571998298E-4</v>
          </cell>
          <cell r="F60">
            <v>1.0953692527276764E-3</v>
          </cell>
          <cell r="G60">
            <v>1.1169054013239299E-3</v>
          </cell>
          <cell r="H60">
            <v>3.5908299408343634E-3</v>
          </cell>
          <cell r="I60">
            <v>1.3093851836880563</v>
          </cell>
          <cell r="J60">
            <v>3.0703679176247696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2.2327387940018699E-2</v>
          </cell>
          <cell r="F61">
            <v>2.2319455436524055E-2</v>
          </cell>
          <cell r="G61">
            <v>2.2318837006008022E-2</v>
          </cell>
          <cell r="H61">
            <v>4.7299993081520442E-5</v>
          </cell>
          <cell r="I61">
            <v>2.6500753461287499E-5</v>
          </cell>
          <cell r="J61">
            <v>2.1247992177836548E-5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1.25506857275956E-5</v>
          </cell>
          <cell r="J62">
            <v>1.2718862256027899E-5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0.35526946627823941</v>
          </cell>
          <cell r="F63">
            <v>0.41072074193000518</v>
          </cell>
          <cell r="G63">
            <v>0.4107240215284762</v>
          </cell>
          <cell r="H63">
            <v>0.41370745999899966</v>
          </cell>
          <cell r="I63">
            <v>0.44011462996845191</v>
          </cell>
          <cell r="J63">
            <v>0.45374747480333749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3.9422929957598602E-5</v>
          </cell>
          <cell r="I64">
            <v>3.46716926435175E-2</v>
          </cell>
          <cell r="J64">
            <v>0.74355621457107501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6.9401310852360842E-3</v>
          </cell>
          <cell r="F65">
            <v>8.8548129347799757E-5</v>
          </cell>
          <cell r="G65">
            <v>8.8275209147259913E-5</v>
          </cell>
          <cell r="H65">
            <v>3.4834022377749907E-5</v>
          </cell>
          <cell r="I65">
            <v>2.2210108177960017E-5</v>
          </cell>
          <cell r="J65">
            <v>1.2108527321935968E-5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1.9844844550491172</v>
          </cell>
          <cell r="F66">
            <v>1.9844849714081454</v>
          </cell>
          <cell r="G66">
            <v>1.9844856768126073</v>
          </cell>
          <cell r="H66">
            <v>1.9844865433452699</v>
          </cell>
          <cell r="I66">
            <v>1.9844908388864293</v>
          </cell>
          <cell r="J66">
            <v>1.095476376992373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1.8905704370473999E-6</v>
          </cell>
          <cell r="I67">
            <v>0.51049537048080007</v>
          </cell>
          <cell r="J67">
            <v>1.3375087598035611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1.5648822677881201E-3</v>
          </cell>
          <cell r="J68">
            <v>4.2497443593958826E-3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1.9865757085927099E-5</v>
          </cell>
          <cell r="J69">
            <v>2.03195970180003E-5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3.2829352917361942E-2</v>
          </cell>
          <cell r="J70">
            <v>2.2701051448665528E-2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23.699213077707046</v>
          </cell>
          <cell r="J71">
            <v>59.149200275405029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286.1121210230508</v>
          </cell>
          <cell r="J72">
            <v>751.02430980566908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0.11258824510879076</v>
          </cell>
          <cell r="F73">
            <v>0.11274332288156749</v>
          </cell>
          <cell r="G73">
            <v>0.10855956839606316</v>
          </cell>
          <cell r="H73">
            <v>0.11235389605486162</v>
          </cell>
          <cell r="I73">
            <v>0.10888894753927787</v>
          </cell>
          <cell r="J73">
            <v>0.10246920069902354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1.3924904978259724E-5</v>
          </cell>
          <cell r="G74">
            <v>1.3543603456502607E-5</v>
          </cell>
          <cell r="H74">
            <v>9.586440402613755E-6</v>
          </cell>
          <cell r="I74">
            <v>4.7015093329657008E-6</v>
          </cell>
          <cell r="J74">
            <v>2.4501820383320769E-6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9.5946424728607823E-6</v>
          </cell>
          <cell r="J75">
            <v>1.1597818802628168E-5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0.34014560335475491</v>
          </cell>
          <cell r="F76">
            <v>4.1392392791451599E-2</v>
          </cell>
          <cell r="G76">
            <v>6.1926312830625101E-2</v>
          </cell>
          <cell r="H76">
            <v>0.11306598806150818</v>
          </cell>
          <cell r="I76">
            <v>13.686066853657893</v>
          </cell>
          <cell r="J76">
            <v>29.331300702577568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5.3485615638974296E-3</v>
          </cell>
          <cell r="J77">
            <v>7.5556831489865762E-3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5.9297803617533069E-2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1.4295190765048061E-2</v>
          </cell>
          <cell r="J79">
            <v>1.8476464047523622E-2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1.1114974874306922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2.2888987696907622E-3</v>
          </cell>
          <cell r="J81">
            <v>1.0342135091027966E-3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5.6995227980416365E-3</v>
          </cell>
          <cell r="J82">
            <v>2.8939369459260192E-2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1.6130487819204051E-2</v>
          </cell>
          <cell r="J83">
            <v>1.6084136337410425E-2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1.7932809078842764E-4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1.5278772538193862E-2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9.6793722723528983</v>
          </cell>
          <cell r="F86">
            <v>9.6927045300181884</v>
          </cell>
          <cell r="G86">
            <v>9.3330211801072469</v>
          </cell>
          <cell r="H86">
            <v>9.6592249494022262</v>
          </cell>
          <cell r="I86">
            <v>9.3619770839039251</v>
          </cell>
          <cell r="J86">
            <v>8.8103160570302279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6.3033160792921124E-4</v>
          </cell>
          <cell r="J87">
            <v>6.9140194662406886E-4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9.6793722723528983</v>
          </cell>
          <cell r="F88">
            <v>9.6927045300181884</v>
          </cell>
          <cell r="G88">
            <v>9.3330211801072469</v>
          </cell>
          <cell r="H88">
            <v>9.6592249494022262</v>
          </cell>
          <cell r="I88">
            <v>9.361338375591064</v>
          </cell>
          <cell r="J88">
            <v>8.8094235686674871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1.9874262648251435E-4</v>
          </cell>
          <cell r="J89">
            <v>2.8075517051822876E-4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5.8208072548514051E-4</v>
          </cell>
          <cell r="J90">
            <v>4.0250091221038169E-4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1.1862558093081485E-3</v>
          </cell>
          <cell r="I91">
            <v>1.1677642179936392E-3</v>
          </cell>
          <cell r="J91">
            <v>3.7274010176649566E-4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5.5188024308734969</v>
          </cell>
          <cell r="F92">
            <v>1.6798477211620513</v>
          </cell>
          <cell r="G92">
            <v>2.3275745070505769</v>
          </cell>
          <cell r="H92">
            <v>0.58430932751765363</v>
          </cell>
          <cell r="I92">
            <v>0.49313791694299175</v>
          </cell>
          <cell r="J92">
            <v>8.8656564970589766E-4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0.28460104559912019</v>
          </cell>
          <cell r="F93">
            <v>0.27421804643778286</v>
          </cell>
          <cell r="G93">
            <v>6.0122750437532551</v>
          </cell>
          <cell r="H93">
            <v>7.2690382875271293</v>
          </cell>
          <cell r="I93">
            <v>1.5512859022385754</v>
          </cell>
          <cell r="J93">
            <v>2.1927668122711013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26.997391843044444</v>
          </cell>
          <cell r="F94">
            <v>24.139909451164378</v>
          </cell>
          <cell r="G94">
            <v>27.493088440262451</v>
          </cell>
          <cell r="H94">
            <v>30.554073966330829</v>
          </cell>
          <cell r="I94">
            <v>28.82278215533519</v>
          </cell>
          <cell r="J94">
            <v>13.859138864445438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47.026942049780921</v>
          </cell>
          <cell r="F95">
            <v>48.436422860479496</v>
          </cell>
          <cell r="G95">
            <v>48.061671707827685</v>
          </cell>
          <cell r="H95">
            <v>46.420191760328805</v>
          </cell>
          <cell r="I95">
            <v>41.091028915580807</v>
          </cell>
          <cell r="J95">
            <v>23.404993784247356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37.266243183374002</v>
          </cell>
          <cell r="F96">
            <v>32.189399488352443</v>
          </cell>
          <cell r="G96">
            <v>32.296425418171687</v>
          </cell>
          <cell r="H96">
            <v>21.849880121475589</v>
          </cell>
          <cell r="I96">
            <v>10.721017492788915</v>
          </cell>
          <cell r="J96">
            <v>2.340107599022847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311.26045710126499</v>
          </cell>
          <cell r="F97">
            <v>94.743411473539794</v>
          </cell>
          <cell r="G97">
            <v>131.27520219765199</v>
          </cell>
          <cell r="H97">
            <v>32.955046071995703</v>
          </cell>
          <cell r="I97">
            <v>27.8129785155847</v>
          </cell>
          <cell r="J97">
            <v>5.0002302643412599E-2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689.16442868662705</v>
          </cell>
          <cell r="F98">
            <v>646.68614745769798</v>
          </cell>
          <cell r="G98">
            <v>594.15174598815395</v>
          </cell>
          <cell r="H98">
            <v>515.91664441648697</v>
          </cell>
          <cell r="I98">
            <v>236.08747829185899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16.051498971790402</v>
          </cell>
          <cell r="F99">
            <v>15.465897819090999</v>
          </cell>
          <cell r="G99">
            <v>339.092312467684</v>
          </cell>
          <cell r="H99">
            <v>409.97375941653002</v>
          </cell>
          <cell r="I99">
            <v>87.492524886255595</v>
          </cell>
          <cell r="J99">
            <v>123.67204821209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1522.65289994771</v>
          </cell>
          <cell r="F100">
            <v>1361.49089304567</v>
          </cell>
          <cell r="G100">
            <v>1550.6101880307999</v>
          </cell>
          <cell r="H100">
            <v>1723.2497717010599</v>
          </cell>
          <cell r="I100">
            <v>1625.6049135609101</v>
          </cell>
          <cell r="J100">
            <v>781.65543195472196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2652.3195316076399</v>
          </cell>
          <cell r="F101">
            <v>2731.8142493310402</v>
          </cell>
          <cell r="G101">
            <v>2710.6782843214801</v>
          </cell>
          <cell r="H101">
            <v>2618.0988152825498</v>
          </cell>
          <cell r="I101">
            <v>2317.5340308387599</v>
          </cell>
          <cell r="J101">
            <v>1320.04164943155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-5.3485615638974304E-3</v>
          </cell>
          <cell r="J102">
            <v>-7.5556831489865797E-3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2267.7887235547901</v>
          </cell>
          <cell r="F103">
            <v>2050.2831445943398</v>
          </cell>
          <cell r="G103">
            <v>1985.8133810719701</v>
          </cell>
          <cell r="H103">
            <v>1419.3105699878899</v>
          </cell>
          <cell r="I103">
            <v>467.46891289832399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4514.4821821735704</v>
          </cell>
          <cell r="F104">
            <v>3846.5256896661299</v>
          </cell>
          <cell r="G104">
            <v>3297.1881526765901</v>
          </cell>
          <cell r="H104">
            <v>3170.5177833132502</v>
          </cell>
          <cell r="I104">
            <v>1905.35852175901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5887.7727922187496</v>
          </cell>
          <cell r="F105">
            <v>5816.55365093614</v>
          </cell>
          <cell r="G105">
            <v>5434.3871426325704</v>
          </cell>
          <cell r="H105">
            <v>3054.3003535447101</v>
          </cell>
          <cell r="I105">
            <v>426.72191391247998</v>
          </cell>
          <cell r="J105">
            <v>59.149200275405001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-5.9297803617533E-2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-1.4295190765048101E-2</v>
          </cell>
          <cell r="J107">
            <v>-1.8476464047523601E-2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-1.11149748743069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-2.2888987696907601E-3</v>
          </cell>
          <cell r="J109">
            <v>-1.0342135091028E-3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2101.8161155422899</v>
          </cell>
          <cell r="F110">
            <v>1815.4821311430801</v>
          </cell>
          <cell r="G110">
            <v>1821.51839358488</v>
          </cell>
          <cell r="H110">
            <v>1232.3332388512199</v>
          </cell>
          <cell r="I110">
            <v>604.66538659329501</v>
          </cell>
          <cell r="J110">
            <v>131.982068584888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-5.69952279804164E-3</v>
          </cell>
          <cell r="J111">
            <v>-2.8939369459260199E-2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-1.6130487819203999E-2</v>
          </cell>
          <cell r="J112">
            <v>-1.6084136337410401E-2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5.7102127206428666</v>
          </cell>
          <cell r="F113">
            <v>1.6746390587882871</v>
          </cell>
          <cell r="G113">
            <v>2.7508476551313863</v>
          </cell>
          <cell r="H113">
            <v>0.58306481798963616</v>
          </cell>
          <cell r="I113">
            <v>0.49655708503607343</v>
          </cell>
          <cell r="J113">
            <v>0.32907241150208294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9.1947704149049834</v>
          </cell>
          <cell r="F114">
            <v>8.6280289708288329</v>
          </cell>
          <cell r="G114">
            <v>7.9274323567994216</v>
          </cell>
          <cell r="H114">
            <v>7.1313267980085033</v>
          </cell>
          <cell r="I114">
            <v>3.3986483307412212</v>
          </cell>
          <cell r="J114">
            <v>0.24879121171064741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1.4355978644454009E-3</v>
          </cell>
          <cell r="J115">
            <v>1.4203369779255694E-3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1.3977007095784227E-3</v>
          </cell>
          <cell r="J116">
            <v>1.2358840788147417E-3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3.7897154866978528E-5</v>
          </cell>
          <cell r="J117">
            <v>1.844528991108259E-4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2.97093921254949</v>
          </cell>
          <cell r="F118">
            <v>2.9709321098696639</v>
          </cell>
          <cell r="G118">
            <v>2.970930548422094</v>
          </cell>
          <cell r="H118">
            <v>2.9415784821160025</v>
          </cell>
          <cell r="I118">
            <v>2.9620457881338278</v>
          </cell>
          <cell r="J118">
            <v>14.371496971345753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2.2379106620273346E-2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2.3595801419529943E-4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2.214314860607805E-2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2.1340731075029886</v>
          </cell>
          <cell r="I122">
            <v>2.1339601541242041</v>
          </cell>
          <cell r="J122">
            <v>2.134992831928368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4.2986424695437854E-6</v>
          </cell>
          <cell r="I123">
            <v>0.26059308667166969</v>
          </cell>
          <cell r="J123">
            <v>5.5926931584378874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4.2986424695437854E-6</v>
          </cell>
          <cell r="I124">
            <v>0.26059308667166969</v>
          </cell>
          <cell r="J124">
            <v>5.5926931584378874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1.1764718390760838</v>
          </cell>
          <cell r="F125">
            <v>4.4878861546072191</v>
          </cell>
          <cell r="G125">
            <v>3.2851337383695203</v>
          </cell>
          <cell r="H125">
            <v>2.8495136447228946</v>
          </cell>
          <cell r="I125">
            <v>4.2680165204053502</v>
          </cell>
          <cell r="J125">
            <v>4.6166852179180333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0.20965224717873959</v>
          </cell>
          <cell r="F126">
            <v>1.4117236637693794E-4</v>
          </cell>
          <cell r="G126">
            <v>0.43157056850192727</v>
          </cell>
          <cell r="H126">
            <v>4.0233547442624983E-4</v>
          </cell>
          <cell r="I126">
            <v>1.8911115691535847E-3</v>
          </cell>
          <cell r="J126">
            <v>0.3278228378913165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2.245059935264582E-2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2.3231980251419641E-2</v>
          </cell>
          <cell r="F128">
            <v>4.7183419128987956E-2</v>
          </cell>
          <cell r="G128">
            <v>2.5485816708016268E-3</v>
          </cell>
          <cell r="H128">
            <v>3.6363317482910473E-4</v>
          </cell>
          <cell r="I128">
            <v>3.4918634294937303E-4</v>
          </cell>
          <cell r="J128">
            <v>4.9894503222169828E-4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0.30557008145024928</v>
          </cell>
          <cell r="F129">
            <v>4.4395972071755283</v>
          </cell>
          <cell r="G129">
            <v>2.6706431053110653E-3</v>
          </cell>
          <cell r="H129">
            <v>3.2059143272610463E-4</v>
          </cell>
          <cell r="I129">
            <v>4.2314113749084047E-4</v>
          </cell>
          <cell r="J129">
            <v>6.1193248484043845E-4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0.31049187646797893</v>
          </cell>
          <cell r="F130">
            <v>8.2493908823523217E-4</v>
          </cell>
          <cell r="G130">
            <v>8.2574162176367164E-4</v>
          </cell>
          <cell r="H130">
            <v>8.2651521021001161E-4</v>
          </cell>
          <cell r="I130">
            <v>8.3021605671471793E-4</v>
          </cell>
          <cell r="J130">
            <v>8.3810214073537579E-4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0.32753031182569181</v>
          </cell>
          <cell r="F131">
            <v>1.4407525858808627E-4</v>
          </cell>
          <cell r="G131">
            <v>2.8475228777980086</v>
          </cell>
          <cell r="H131">
            <v>2.8475664657869064</v>
          </cell>
          <cell r="I131">
            <v>4.264475436918354</v>
          </cell>
          <cell r="J131">
            <v>4.2644771543551272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9.3509420445946763</v>
          </cell>
          <cell r="F132">
            <v>8.7745745923703939</v>
          </cell>
          <cell r="G132">
            <v>8.061760461168987</v>
          </cell>
          <cell r="H132">
            <v>7.0002258401151574</v>
          </cell>
          <cell r="I132">
            <v>3.2033579144078588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30.770538989888546</v>
          </cell>
          <cell r="F133">
            <v>27.819309967358762</v>
          </cell>
          <cell r="G133">
            <v>26.944550625128493</v>
          </cell>
          <cell r="H133">
            <v>19.257945318695946</v>
          </cell>
          <cell r="I133">
            <v>6.3428617760966617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61.254846433834018</v>
          </cell>
          <cell r="F134">
            <v>52.191664717315277</v>
          </cell>
          <cell r="G134">
            <v>44.737966793440791</v>
          </cell>
          <cell r="H134">
            <v>43.019237222703488</v>
          </cell>
          <cell r="I134">
            <v>25.852897174477771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3.7980832295706906</v>
          </cell>
          <cell r="F135">
            <v>11.152907800476733</v>
          </cell>
          <cell r="G135">
            <v>14.592785331261844</v>
          </cell>
          <cell r="H135">
            <v>15.838748940192255</v>
          </cell>
          <cell r="I135">
            <v>15.844922479919259</v>
          </cell>
          <cell r="J135">
            <v>26.999993690354462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0.30685422449648425</v>
          </cell>
          <cell r="F136">
            <v>0.32416992453389593</v>
          </cell>
          <cell r="G136">
            <v>5.9971687831749847</v>
          </cell>
          <cell r="H136">
            <v>7.2465342144130904</v>
          </cell>
          <cell r="I136">
            <v>1.5586001697316128</v>
          </cell>
          <cell r="J136">
            <v>2.2030931571774084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8.6403629011177276</v>
          </cell>
          <cell r="F137">
            <v>8.8648373219340506</v>
          </cell>
          <cell r="G137">
            <v>9.3957589159071233</v>
          </cell>
          <cell r="H137">
            <v>8.4444060843789845</v>
          </cell>
          <cell r="I137">
            <v>8.8681526405059401</v>
          </cell>
          <cell r="J137">
            <v>9.0577835007666785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0.32112754847841496</v>
          </cell>
          <cell r="J138">
            <v>0.80147967852852287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79.780119135755371</v>
          </cell>
          <cell r="F139">
            <v>78.815090121085944</v>
          </cell>
          <cell r="G139">
            <v>73.63668214949287</v>
          </cell>
          <cell r="H139">
            <v>41.386183652367301</v>
          </cell>
          <cell r="I139">
            <v>5.7821397549116487</v>
          </cell>
          <cell r="J139">
            <v>0.80147967852852287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0.43672535850214667</v>
          </cell>
          <cell r="F140">
            <v>0.55206635654805192</v>
          </cell>
          <cell r="G140">
            <v>3.1563521556548984</v>
          </cell>
          <cell r="H140">
            <v>7.3131363036017323</v>
          </cell>
          <cell r="I140">
            <v>7.3131503049997333</v>
          </cell>
          <cell r="J140">
            <v>7.3131553751335971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27.216017103147905</v>
          </cell>
          <cell r="F141">
            <v>28.488496748592386</v>
          </cell>
          <cell r="G141">
            <v>27.408876772020896</v>
          </cell>
          <cell r="H141">
            <v>30.457350777441246</v>
          </cell>
          <cell r="I141">
            <v>28.806085816789452</v>
          </cell>
          <cell r="J141">
            <v>13.863977157058313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8.3423447389150955E-6</v>
          </cell>
          <cell r="I142">
            <v>2.7653551880990852E-5</v>
          </cell>
          <cell r="J142">
            <v>4.7288208070350681E-5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3.4971645469791149E-5</v>
          </cell>
          <cell r="I143">
            <v>1.4771939475023973E-4</v>
          </cell>
          <cell r="J143">
            <v>3.230582363311576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6.3035277158050131E-6</v>
          </cell>
          <cell r="I144">
            <v>2.8269148558754653E-5</v>
          </cell>
          <cell r="J144">
            <v>2.2824446527986387E-5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8.6496336630724459E-6</v>
          </cell>
          <cell r="I145">
            <v>2.5741160952226654E-5</v>
          </cell>
          <cell r="J145">
            <v>2.5311064000373681E-5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1.167613935199868E-5</v>
          </cell>
          <cell r="I146">
            <v>6.6055533358267359E-5</v>
          </cell>
          <cell r="J146">
            <v>3.2304869395929803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1.7932809078842764E-4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8.5116343000629255E-6</v>
          </cell>
          <cell r="I148">
            <v>3.781650539683358E-5</v>
          </cell>
          <cell r="J148">
            <v>5.130603122034807E-5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3.4621906380026967E-5</v>
          </cell>
          <cell r="I149">
            <v>1.4624205075835931E-4</v>
          </cell>
          <cell r="J149">
            <v>3.1982764616349719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1.0791576750363374E-5</v>
          </cell>
          <cell r="I150">
            <v>4.4979767356187406E-5</v>
          </cell>
          <cell r="J150">
            <v>2.3395938148054682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8.1975351610447105E-6</v>
          </cell>
          <cell r="I151">
            <v>4.1682453603279929E-5</v>
          </cell>
          <cell r="J151">
            <v>0.85856052159935747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7.1211601685559171E-6</v>
          </cell>
          <cell r="I152">
            <v>2.1763324402058057E-5</v>
          </cell>
          <cell r="J152">
            <v>7.0819198924343361E-5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8.4311640269991841</v>
          </cell>
          <cell r="J153">
            <v>8.4311903349647004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4.8429958852021213E-5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9.3538432102555826E-3</v>
          </cell>
          <cell r="J155">
            <v>1.1122956709332693E-2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3.4119767954532876E-4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1.5278772538193862E-2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5.0835187097193072E-3</v>
          </cell>
          <cell r="F158">
            <v>1.8901862515370779E-2</v>
          </cell>
          <cell r="G158">
            <v>2.0405737899995075E-2</v>
          </cell>
          <cell r="H158">
            <v>8.2434218709158846E-2</v>
          </cell>
          <cell r="I158">
            <v>10.599182979014843</v>
          </cell>
          <cell r="J158">
            <v>24.042413131246075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4.2556560448483484E-6</v>
          </cell>
          <cell r="I159">
            <v>0.25798715580495296</v>
          </cell>
          <cell r="J159">
            <v>5.5367662268535076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8.3423447389150955E-6</v>
          </cell>
          <cell r="I160">
            <v>2.7653551880990852E-5</v>
          </cell>
          <cell r="J160">
            <v>4.7288208070350681E-5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3.4971645469791149E-5</v>
          </cell>
          <cell r="I161">
            <v>1.4771939475023973E-4</v>
          </cell>
          <cell r="J161">
            <v>3.230582363311576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6.3035277158050131E-6</v>
          </cell>
          <cell r="I162">
            <v>2.8269148558754653E-5</v>
          </cell>
          <cell r="J162">
            <v>2.2824446527986387E-5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8.6496336630724459E-6</v>
          </cell>
          <cell r="I163">
            <v>2.5741160952226654E-5</v>
          </cell>
          <cell r="J163">
            <v>2.5311064000373681E-5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1.167613935199868E-5</v>
          </cell>
          <cell r="I164">
            <v>6.6055533358267359E-5</v>
          </cell>
          <cell r="J164">
            <v>3.2304869395929803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7.5594899413654673E-4</v>
          </cell>
          <cell r="J165">
            <v>5.2272845741608014E-4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4.8384544453805014E-4</v>
          </cell>
          <cell r="H166">
            <v>2.16603096540372E-4</v>
          </cell>
          <cell r="I166">
            <v>3.1151453246997785E-3</v>
          </cell>
          <cell r="J166">
            <v>1.415047402905706E-3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3.8024299404268028E-3</v>
          </cell>
          <cell r="G167">
            <v>1.4749313989186827E-3</v>
          </cell>
          <cell r="H167">
            <v>2.4728404569679857E-4</v>
          </cell>
          <cell r="I167">
            <v>1.1936692536791754E-2</v>
          </cell>
          <cell r="J167">
            <v>1.685477378575401E-2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0.45875364068345098</v>
          </cell>
          <cell r="J168">
            <v>1.1449709693264631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6.7862327582368827E-4</v>
          </cell>
          <cell r="H169">
            <v>2.5820250276587393E-4</v>
          </cell>
          <cell r="I169">
            <v>7.4907338472769383E-2</v>
          </cell>
          <cell r="J169">
            <v>4.8522197631758239E-2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8.044443405137142E-4</v>
          </cell>
          <cell r="H170">
            <v>2.6476967942141392E-4</v>
          </cell>
          <cell r="I170">
            <v>9.4405309473044735E-2</v>
          </cell>
          <cell r="J170">
            <v>8.0737244345388731E-2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1.7967913008934563E-3</v>
          </cell>
          <cell r="H171">
            <v>1.0680815710962877E-2</v>
          </cell>
          <cell r="I171">
            <v>8.4530881369498226E-2</v>
          </cell>
          <cell r="J171">
            <v>4.1590976605121614E-2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6.7298330202533343</v>
          </cell>
          <cell r="J172">
            <v>17.665341059549043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8.5116343000629272E-6</v>
          </cell>
          <cell r="I173">
            <v>3.781650539683358E-5</v>
          </cell>
          <cell r="J173">
            <v>5.1306031220348111E-5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3.4621906380026967E-5</v>
          </cell>
          <cell r="I174">
            <v>1.4624205075835942E-4</v>
          </cell>
          <cell r="J174">
            <v>3.1982764616349768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1.0791576750363374E-5</v>
          </cell>
          <cell r="I175">
            <v>4.4979767356187406E-5</v>
          </cell>
          <cell r="J175">
            <v>2.3395938148054718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8.1975351610447105E-6</v>
          </cell>
          <cell r="I176">
            <v>4.1682453603279936E-5</v>
          </cell>
          <cell r="J176">
            <v>0.85856052159935747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7.1211601685559171E-6</v>
          </cell>
          <cell r="I177">
            <v>2.1763324402058057E-5</v>
          </cell>
          <cell r="J177">
            <v>7.0819198924343361E-5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47.186690400798689</v>
          </cell>
          <cell r="F178">
            <v>48.283001975685721</v>
          </cell>
          <cell r="G178">
            <v>47.910246880636194</v>
          </cell>
          <cell r="H178">
            <v>46.273456953228305</v>
          </cell>
          <cell r="I178">
            <v>41.055108985754593</v>
          </cell>
          <cell r="J178">
            <v>23.411777408034432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8.6403629011177276</v>
          </cell>
          <cell r="F179">
            <v>8.8648373219340506</v>
          </cell>
          <cell r="G179">
            <v>9.3957589159071233</v>
          </cell>
          <cell r="H179">
            <v>8.4444060843789845</v>
          </cell>
          <cell r="I179">
            <v>8.8681526405059401</v>
          </cell>
          <cell r="J179">
            <v>9.0577835007666785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8.0716598086702076E-5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4.6996554301626529E-4</v>
          </cell>
          <cell r="G181">
            <v>4.5709661665696273E-4</v>
          </cell>
          <cell r="H181">
            <v>3.235423635882138E-4</v>
          </cell>
          <cell r="I181">
            <v>1.5867593998759242E-4</v>
          </cell>
          <cell r="J181">
            <v>1.1908487295925581E-4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5.8827186128504948E-4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3.35016932352238E-4</v>
          </cell>
          <cell r="J183">
            <v>4.3412744472564951E-4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1.1329508271215569</v>
          </cell>
          <cell r="F184">
            <v>0.5667369474733418</v>
          </cell>
          <cell r="G184">
            <v>1.2264322114504111</v>
          </cell>
          <cell r="H184">
            <v>4.1643392104040742E-4</v>
          </cell>
          <cell r="I184">
            <v>3.7448918997719255E-4</v>
          </cell>
          <cell r="J184">
            <v>9.5646864091637298E-5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1.459756868425233E-4</v>
          </cell>
          <cell r="J185">
            <v>6.5957494202984463E-5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7.1186064924021437</v>
          </cell>
          <cell r="F186">
            <v>8.2972055172905801</v>
          </cell>
          <cell r="G186">
            <v>8.1648281344469105</v>
          </cell>
          <cell r="H186">
            <v>8.4434975778045249</v>
          </cell>
          <cell r="I186">
            <v>8.8666785095226963</v>
          </cell>
          <cell r="J186">
            <v>9.0560847347205975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0.38880558159402429</v>
          </cell>
          <cell r="F187">
            <v>4.2485262246721821E-4</v>
          </cell>
          <cell r="G187">
            <v>4.0413998517028153E-3</v>
          </cell>
          <cell r="H187">
            <v>1.6853028982270621E-4</v>
          </cell>
          <cell r="I187">
            <v>2.027907114598279E-4</v>
          </cell>
          <cell r="J187">
            <v>5.851741045836609E-5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2.571825226276154E-4</v>
          </cell>
          <cell r="J188">
            <v>2.5644350027758945E-4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0.5328112279015409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8.106360652504345E-4</v>
          </cell>
          <cell r="G190">
            <v>0.11915603839799803</v>
          </cell>
          <cell r="H190">
            <v>2.5168076970735238E-4</v>
          </cell>
          <cell r="I190">
            <v>3.2291876925020412E-4</v>
          </cell>
          <cell r="J190">
            <v>5.7717794182784044E-4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2.6176553070770909</v>
          </cell>
          <cell r="F191">
            <v>2.8155438598835589</v>
          </cell>
          <cell r="G191">
            <v>2.4664259993702475</v>
          </cell>
          <cell r="H191">
            <v>3.2676659458677269</v>
          </cell>
          <cell r="I191">
            <v>3.2692787020166265</v>
          </cell>
          <cell r="J191">
            <v>17.413566385034578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0.39759635975488944</v>
          </cell>
          <cell r="F192">
            <v>0.19888996226472794</v>
          </cell>
          <cell r="G192">
            <v>0.43040260096522631</v>
          </cell>
          <cell r="H192">
            <v>1.4614280436582119E-4</v>
          </cell>
          <cell r="I192">
            <v>1.3142277240820943E-4</v>
          </cell>
          <cell r="J192">
            <v>3.3566191995661499E-5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9.025531588967032E-5</v>
          </cell>
          <cell r="J193">
            <v>8.9995964301663322E-5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3.1800146568403191E-4</v>
          </cell>
          <cell r="H194">
            <v>0.25222649338620068</v>
          </cell>
          <cell r="I194">
            <v>0.25301738576491023</v>
          </cell>
          <cell r="J194">
            <v>0.25301707749151159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2.1287424904860471E-4</v>
          </cell>
          <cell r="H195">
            <v>2.9907109483807726E-4</v>
          </cell>
          <cell r="I195">
            <v>7.2549783014827214E-4</v>
          </cell>
          <cell r="J195">
            <v>0.85713473087256276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2.1240342960290187E-4</v>
          </cell>
          <cell r="H196">
            <v>2.9382935703577487E-4</v>
          </cell>
          <cell r="I196">
            <v>7.3775949326029995E-4</v>
          </cell>
          <cell r="J196">
            <v>2.2650306473334116E-3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3.0152516668319786</v>
          </cell>
          <cell r="F197">
            <v>3.0152444582135391</v>
          </cell>
          <cell r="G197">
            <v>3.0152428734765104</v>
          </cell>
          <cell r="H197">
            <v>3.0152458894910965</v>
          </cell>
          <cell r="I197">
            <v>3.0153101179252904</v>
          </cell>
          <cell r="J197">
            <v>16.301845563094385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4.4123212555044808E-4</v>
          </cell>
          <cell r="J198">
            <v>4.8398136263684804E-4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5.6294122554395347</v>
          </cell>
          <cell r="F199">
            <v>5.6371661440783747</v>
          </cell>
          <cell r="G199">
            <v>5.4279784198031527</v>
          </cell>
          <cell r="H199">
            <v>5.6176948027430784</v>
          </cell>
          <cell r="I199">
            <v>5.4444473769638968</v>
          </cell>
          <cell r="J199">
            <v>5.1234600349511839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2.1340731075029886</v>
          </cell>
          <cell r="I200">
            <v>2.1339601541242041</v>
          </cell>
          <cell r="J200">
            <v>2.134992831928368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1.3280011292205216</v>
          </cell>
          <cell r="F201">
            <v>3.8996181120548066</v>
          </cell>
          <cell r="G201">
            <v>5.1023724934482031</v>
          </cell>
          <cell r="H201">
            <v>5.538024104962334</v>
          </cell>
          <cell r="I201">
            <v>5.5401826852864575</v>
          </cell>
          <cell r="J201">
            <v>9.4405572343896722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1.2520785468398405E-4</v>
          </cell>
          <cell r="J202">
            <v>1.7687575742648427E-4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3.4812262445649245E-4</v>
          </cell>
          <cell r="G203">
            <v>3.3859008641256476E-4</v>
          </cell>
          <cell r="H203">
            <v>2.3966101006534348E-4</v>
          </cell>
          <cell r="I203">
            <v>1.1753773332414235E-4</v>
          </cell>
          <cell r="J203">
            <v>8.8211017006856114E-5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2.2375144237247243E-4</v>
          </cell>
          <cell r="J204">
            <v>2.8994547006570392E-4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0.43672535850214667</v>
          </cell>
          <cell r="F205">
            <v>0.55206635654805192</v>
          </cell>
          <cell r="G205">
            <v>3.1563521556548984</v>
          </cell>
          <cell r="H205">
            <v>7.3131363036017323</v>
          </cell>
          <cell r="I205">
            <v>7.3131503049997333</v>
          </cell>
          <cell r="J205">
            <v>7.3131553751335971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1.1839506201847578</v>
          </cell>
          <cell r="F206">
            <v>3.7424478264393596E-4</v>
          </cell>
          <cell r="G206">
            <v>1.7305386394784953E-3</v>
          </cell>
          <cell r="H206">
            <v>4.5644711283683408E-4</v>
          </cell>
          <cell r="I206">
            <v>6.0650319307640674E-4</v>
          </cell>
          <cell r="J206">
            <v>2.5988881965110724E-4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1.2890715298720314</v>
          </cell>
          <cell r="F207">
            <v>4.9174201022561901</v>
          </cell>
          <cell r="G207">
            <v>3.5995526907638578</v>
          </cell>
          <cell r="H207">
            <v>3.1222395567741414</v>
          </cell>
          <cell r="I207">
            <v>4.676506825525661</v>
          </cell>
          <cell r="J207">
            <v>5.0585464769584849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4.0476731049878234</v>
          </cell>
          <cell r="F208">
            <v>4.5837776796467837</v>
          </cell>
          <cell r="G208">
            <v>4.9402015259641265</v>
          </cell>
          <cell r="H208">
            <v>5.0855712021188806</v>
          </cell>
          <cell r="I208">
            <v>7.221892010644531</v>
          </cell>
          <cell r="J208">
            <v>16.107656597346043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1.1839506201847578</v>
          </cell>
          <cell r="F209">
            <v>3.7424478264393596E-4</v>
          </cell>
          <cell r="G209">
            <v>1.7305386394784953E-3</v>
          </cell>
          <cell r="H209">
            <v>4.5644711283683408E-4</v>
          </cell>
          <cell r="I209">
            <v>6.0650319307640674E-4</v>
          </cell>
          <cell r="J209">
            <v>2.5988881965110724E-4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5.979629453617803</v>
          </cell>
          <cell r="F210">
            <v>6.9696526345240839</v>
          </cell>
          <cell r="G210">
            <v>6.8584556329354065</v>
          </cell>
          <cell r="H210">
            <v>7.0925379653558016</v>
          </cell>
          <cell r="I210">
            <v>7.4480099479990622</v>
          </cell>
          <cell r="J210">
            <v>7.6071111771653008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30.256635128912432</v>
          </cell>
          <cell r="F211">
            <v>27.354695070407665</v>
          </cell>
          <cell r="G211">
            <v>26.494754327155739</v>
          </cell>
          <cell r="H211">
            <v>18.936609042797517</v>
          </cell>
          <cell r="I211">
            <v>6.2376416784130146</v>
          </cell>
          <cell r="J211">
            <v>0.84282024408251288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4.4341506593325999</v>
          </cell>
          <cell r="F212">
            <v>4.5641505648038496</v>
          </cell>
          <cell r="G212">
            <v>4.2626297797580213</v>
          </cell>
          <cell r="H212">
            <v>2.3971235938646971</v>
          </cell>
          <cell r="I212">
            <v>4.869718291166433</v>
          </cell>
          <cell r="J212">
            <v>4.4572814510687646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6.9844826240441588E-5</v>
          </cell>
          <cell r="J213">
            <v>3.1558609666499751E-5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0.18603137875312153</v>
          </cell>
          <cell r="F214">
            <v>2.0327876673072648E-4</v>
          </cell>
          <cell r="G214">
            <v>1.9336841395707245E-3</v>
          </cell>
          <cell r="H214">
            <v>8.0636502307514937E-5</v>
          </cell>
          <cell r="I214">
            <v>9.7029048545372131E-5</v>
          </cell>
          <cell r="J214">
            <v>2.7998760984864145E-5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4.620182038085721</v>
          </cell>
          <cell r="F215">
            <v>4.5643538435705766</v>
          </cell>
          <cell r="G215">
            <v>4.2645635275193436</v>
          </cell>
          <cell r="H215">
            <v>2.3972042303670027</v>
          </cell>
          <cell r="I215">
            <v>4.8698851650412198</v>
          </cell>
          <cell r="J215">
            <v>4.4573410084394132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83.159945476817938</v>
          </cell>
          <cell r="F216">
            <v>82.154090961695132</v>
          </cell>
          <cell r="G216">
            <v>76.756400811960447</v>
          </cell>
          <cell r="H216">
            <v>43.139940343340811</v>
          </cell>
          <cell r="I216">
            <v>10.49548164614473</v>
          </cell>
          <cell r="J216">
            <v>5.1814228682392702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60.231819112272056</v>
          </cell>
          <cell r="F217">
            <v>51.320003092609525</v>
          </cell>
          <cell r="G217">
            <v>43.990999473077387</v>
          </cell>
          <cell r="H217">
            <v>42.301054754835249</v>
          </cell>
          <cell r="I217">
            <v>25.421849101948634</v>
          </cell>
          <cell r="J217">
            <v>2.2280968238807923E-3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6.0117489278699288E-6</v>
          </cell>
          <cell r="I218">
            <v>0.33624914409247714</v>
          </cell>
          <cell r="J218">
            <v>6.8203575102901084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5.8885513281421655E-6</v>
          </cell>
          <cell r="I219">
            <v>0.33624914409247714</v>
          </cell>
          <cell r="J219">
            <v>6.8203575102901084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1.2890715298720314</v>
          </cell>
          <cell r="F220">
            <v>4.9174201022561901</v>
          </cell>
          <cell r="G220">
            <v>3.5995526907638578</v>
          </cell>
          <cell r="H220">
            <v>3.1222395567741414</v>
          </cell>
          <cell r="I220">
            <v>4.676506825525661</v>
          </cell>
          <cell r="J220">
            <v>5.0585464769584849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1.2890715298720314</v>
          </cell>
          <cell r="F221">
            <v>4.9174201022561901</v>
          </cell>
          <cell r="G221">
            <v>3.5995526907638578</v>
          </cell>
          <cell r="H221">
            <v>3.1222395567741414</v>
          </cell>
          <cell r="I221">
            <v>4.676506825525661</v>
          </cell>
          <cell r="J221">
            <v>5.0585464769584849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4.1774714934779147E-5</v>
          </cell>
          <cell r="G222">
            <v>4.0630810369507767E-5</v>
          </cell>
          <cell r="H222">
            <v>2.8759321207841219E-5</v>
          </cell>
          <cell r="I222">
            <v>1.410452799889709E-5</v>
          </cell>
          <cell r="J222">
            <v>1.0585322040822735E-5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2.6876754473497422E-5</v>
          </cell>
          <cell r="J223">
            <v>3.4793456407884472E-5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0.15506258030440678</v>
          </cell>
          <cell r="F224">
            <v>7.7567085283243825E-2</v>
          </cell>
          <cell r="G224">
            <v>0.16785701437643802</v>
          </cell>
          <cell r="H224">
            <v>5.6995693702670149E-5</v>
          </cell>
          <cell r="I224">
            <v>5.1254881239201614E-5</v>
          </cell>
          <cell r="J224">
            <v>1.3090814878307953E-5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3.5199573196971387E-5</v>
          </cell>
          <cell r="J225">
            <v>3.5098426077648636E-5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3.68814650008572E-4</v>
          </cell>
          <cell r="J226">
            <v>4.2190675850825387E-4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1.1862558093081485E-3</v>
          </cell>
          <cell r="I227">
            <v>1.1677642179936392E-3</v>
          </cell>
          <cell r="J227">
            <v>3.7274010176649566E-4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1.0685286521436826E-3</v>
          </cell>
          <cell r="J228">
            <v>9.9975255848826303E-4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6.0117489278699288E-6</v>
          </cell>
          <cell r="I229">
            <v>0.33624914409247714</v>
          </cell>
          <cell r="J229">
            <v>6.8203575102901084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2.9356206579087499E-2</v>
          </cell>
          <cell r="I230">
            <v>8.9510165055933094E-3</v>
          </cell>
          <cell r="J230">
            <v>1.69077613064635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0.34014560335475491</v>
          </cell>
          <cell r="F231">
            <v>4.1392392791451599E-2</v>
          </cell>
          <cell r="G231">
            <v>6.1926312830625101E-2</v>
          </cell>
          <cell r="H231">
            <v>0.11306598806150818</v>
          </cell>
          <cell r="I231">
            <v>13.686066853657893</v>
          </cell>
          <cell r="J231">
            <v>29.331300702577568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1.3387856686158235E-5</v>
          </cell>
          <cell r="J232">
            <v>9.2575209808387678E-6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9.3538432102555826E-3</v>
          </cell>
          <cell r="J233">
            <v>1.1122956709332693E-2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7.4211951966705238E-3</v>
          </cell>
          <cell r="F234">
            <v>2.7236113134540014E-2</v>
          </cell>
          <cell r="G234">
            <v>2.8842032367484213E-2</v>
          </cell>
          <cell r="H234">
            <v>0.11292358727282045</v>
          </cell>
          <cell r="I234">
            <v>13.676365134212697</v>
          </cell>
          <cell r="J234">
            <v>29.320016013714707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2.7632947002964807E-2</v>
          </cell>
          <cell r="F235">
            <v>1.382285237739859E-2</v>
          </cell>
          <cell r="G235">
            <v>2.9912980767083205E-2</v>
          </cell>
          <cell r="H235">
            <v>1.0156924903424574E-5</v>
          </cell>
          <cell r="I235">
            <v>9.1338826823705553E-6</v>
          </cell>
          <cell r="J235">
            <v>2.3328503436984741E-6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1.4667413510492756E-4</v>
          </cell>
          <cell r="J236">
            <v>6.6273080299649465E-5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0.30509146115511943</v>
          </cell>
          <cell r="F237">
            <v>3.3337717743839134E-4</v>
          </cell>
          <cell r="G237">
            <v>3.1712419888959894E-3</v>
          </cell>
          <cell r="H237">
            <v>1.3224386378432452E-4</v>
          </cell>
          <cell r="I237">
            <v>1.5912763961441036E-4</v>
          </cell>
          <cell r="J237">
            <v>4.59179680151772E-5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7.9033382799510738E-6</v>
          </cell>
          <cell r="J238">
            <v>2.6334826207926794E-5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1.1649382558045299E-5</v>
          </cell>
          <cell r="J239">
            <v>1.1615907678078969E-5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4.0476731049878234</v>
          </cell>
          <cell r="F240">
            <v>4.5837776796467837</v>
          </cell>
          <cell r="G240">
            <v>4.9402015259641265</v>
          </cell>
          <cell r="H240">
            <v>5.0855712021188806</v>
          </cell>
          <cell r="I240">
            <v>7.221892010644531</v>
          </cell>
          <cell r="J240">
            <v>16.107656597346043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37.474058135037325</v>
          </cell>
          <cell r="F241">
            <v>32.08703797375275</v>
          </cell>
          <cell r="G241">
            <v>35.033825342586461</v>
          </cell>
          <cell r="H241">
            <v>24.629443367318206</v>
          </cell>
          <cell r="I241">
            <v>15.022032751149984</v>
          </cell>
          <cell r="J241">
            <v>6.6250071629260336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3.3704930924274787</v>
          </cell>
          <cell r="J242">
            <v>10.245897594124678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9.6793722723528983</v>
          </cell>
          <cell r="F243">
            <v>9.6927045300181884</v>
          </cell>
          <cell r="G243">
            <v>9.3330211801072469</v>
          </cell>
          <cell r="H243">
            <v>9.6592249494022262</v>
          </cell>
          <cell r="I243">
            <v>9.3619770839039251</v>
          </cell>
          <cell r="J243">
            <v>8.8103160570302279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6.0117489278699296E-6</v>
          </cell>
          <cell r="I244">
            <v>0.33624914409247703</v>
          </cell>
          <cell r="J244">
            <v>6.8203575102901102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1.78025378977908E-2</v>
          </cell>
          <cell r="E4">
            <v>1.78795657669269E-2</v>
          </cell>
          <cell r="F4">
            <v>1.77976196683962E-2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4.4091838263991467E-3</v>
          </cell>
          <cell r="E5">
            <v>3.546429646894216E-3</v>
          </cell>
          <cell r="F5">
            <v>2.2134903112762915E-3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3.1564783506721309E-4</v>
          </cell>
          <cell r="E6">
            <v>3.1701357742778207E-4</v>
          </cell>
          <cell r="F6">
            <v>3.1556063241837168E-4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3.517015553455622</v>
          </cell>
          <cell r="E8">
            <v>8.0791477760288792</v>
          </cell>
          <cell r="F8">
            <v>13.906629410307556</v>
          </cell>
          <cell r="G8">
            <v>23.508370657261054</v>
          </cell>
          <cell r="H8">
            <v>55.530442337904901</v>
          </cell>
          <cell r="I8">
            <v>114.06676758405487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6.4368651622813246E-3</v>
          </cell>
          <cell r="E9">
            <v>1.4914897509472089E-2</v>
          </cell>
          <cell r="F9">
            <v>2.6140062967969994E-2</v>
          </cell>
          <cell r="G9">
            <v>4.5899162162953623E-2</v>
          </cell>
          <cell r="H9">
            <v>0.11732454890600112</v>
          </cell>
          <cell r="I9">
            <v>0.26081094565736024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6.2358431798858534E-2</v>
          </cell>
          <cell r="E10">
            <v>0.14324730099341995</v>
          </cell>
          <cell r="F10">
            <v>0.2465714434451694</v>
          </cell>
          <cell r="G10">
            <v>0.41681508257555067</v>
          </cell>
          <cell r="H10">
            <v>0.98458231095576021</v>
          </cell>
          <cell r="I10">
            <v>2.0224604181569976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1.4630861420580701E-4</v>
          </cell>
          <cell r="F11">
            <v>2.7294488775564803E-4</v>
          </cell>
          <cell r="G11">
            <v>6.1342371730053905E-4</v>
          </cell>
          <cell r="H11">
            <v>1.3551675911637E-3</v>
          </cell>
          <cell r="I11">
            <v>4.6690779409352201E-3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2.8130861420580701E-4</v>
          </cell>
          <cell r="F12">
            <v>4.9337969593729505E-4</v>
          </cell>
          <cell r="G12">
            <v>8.6395487330978159E-4</v>
          </cell>
          <cell r="H12">
            <v>2.2084594025102901E-3</v>
          </cell>
          <cell r="I12">
            <v>4.9068944534982704E-3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2.1500650115642401E-4</v>
          </cell>
          <cell r="E13">
            <v>2.4726651395008633E-3</v>
          </cell>
          <cell r="F13">
            <v>2.2143167326617789E-3</v>
          </cell>
          <cell r="G13">
            <v>2.2753715762344764E-3</v>
          </cell>
          <cell r="H13">
            <v>1.564267686069151E-3</v>
          </cell>
          <cell r="I13">
            <v>1.033934908314258E-3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2.1500650115642401E-4</v>
          </cell>
          <cell r="E14">
            <v>2.4726651395008633E-3</v>
          </cell>
          <cell r="F14">
            <v>2.2143167326617789E-3</v>
          </cell>
          <cell r="G14">
            <v>2.2753715762344764E-3</v>
          </cell>
          <cell r="H14">
            <v>1.564267686069151E-3</v>
          </cell>
          <cell r="I14">
            <v>1.033934908314258E-3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2.4180931791957801E-4</v>
          </cell>
          <cell r="F15">
            <v>7.6242488777187906E-5</v>
          </cell>
          <cell r="G15">
            <v>7.4978510308554907E-5</v>
          </cell>
          <cell r="H15">
            <v>1.20375611016752E-4</v>
          </cell>
          <cell r="I15">
            <v>8.1543687408413803E-5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2.6442629543382845E-4</v>
          </cell>
          <cell r="F16">
            <v>3.2566007770349416E-4</v>
          </cell>
          <cell r="G16">
            <v>3.3646637604578159E-4</v>
          </cell>
          <cell r="H16">
            <v>2.3131887331880217E-4</v>
          </cell>
          <cell r="I16">
            <v>1.5412203035672576E-4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2.6748452141865447E-3</v>
          </cell>
          <cell r="E17">
            <v>8.026942660518465E-3</v>
          </cell>
          <cell r="F17">
            <v>2.2600288438388089E-2</v>
          </cell>
          <cell r="G17">
            <v>8.2368988077020394E-2</v>
          </cell>
          <cell r="H17">
            <v>0.36613563973134911</v>
          </cell>
          <cell r="I17">
            <v>1.3718608090869227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9.9537359769796899E-3</v>
          </cell>
          <cell r="E18">
            <v>2.9629900956832097E-2</v>
          </cell>
          <cell r="F18">
            <v>8.147127195121269E-2</v>
          </cell>
          <cell r="G18">
            <v>0.28350367500634627</v>
          </cell>
          <cell r="H18">
            <v>1.1697672356092761</v>
          </cell>
          <cell r="I18">
            <v>4.0506894346713267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3.9079932789524702E-5</v>
          </cell>
          <cell r="F19">
            <v>2.8362864926179999E-4</v>
          </cell>
          <cell r="G19">
            <v>1.3084668661735601E-3</v>
          </cell>
          <cell r="H19">
            <v>4.5921963591394202E-3</v>
          </cell>
          <cell r="I19">
            <v>2.50020869177329E-2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1.5107993278952469E-4</v>
          </cell>
          <cell r="F20">
            <v>4.2716539979524603E-4</v>
          </cell>
          <cell r="G20">
            <v>1.5500687882308538E-3</v>
          </cell>
          <cell r="H20">
            <v>6.8883096387508704E-3</v>
          </cell>
          <cell r="I20">
            <v>2.5807965194527702E-2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5.1663699242808662E-2</v>
          </cell>
          <cell r="E21">
            <v>9.8902254861807315E-2</v>
          </cell>
          <cell r="F21">
            <v>7.5305803677760838E-2</v>
          </cell>
          <cell r="G21">
            <v>8.0817558045214233E-2</v>
          </cell>
          <cell r="H21">
            <v>3.2748723613826435E-2</v>
          </cell>
          <cell r="I21">
            <v>1.7854537270308789E-2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5.1663699242808662E-2</v>
          </cell>
          <cell r="E22">
            <v>9.8902254861807315E-2</v>
          </cell>
          <cell r="F22">
            <v>7.5305803677760838E-2</v>
          </cell>
          <cell r="G22">
            <v>8.0817558045214233E-2</v>
          </cell>
          <cell r="H22">
            <v>3.2748723613826435E-2</v>
          </cell>
          <cell r="I22">
            <v>1.7854537270308789E-2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3.4800419969661998E-5</v>
          </cell>
          <cell r="F23">
            <v>1.6441213052964101E-4</v>
          </cell>
          <cell r="G23">
            <v>1.4030342153021301E-4</v>
          </cell>
          <cell r="H23">
            <v>3.3403407592543098E-3</v>
          </cell>
          <cell r="I23">
            <v>1.6275979683583801E-4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4.8861319863169233E-3</v>
          </cell>
          <cell r="E24">
            <v>7.5034480329754585E-3</v>
          </cell>
          <cell r="F24">
            <v>7.3889269926466728E-3</v>
          </cell>
          <cell r="G24">
            <v>6.1469176014699875E-3</v>
          </cell>
          <cell r="H24">
            <v>3.4340750335954753E-3</v>
          </cell>
          <cell r="I24">
            <v>1.8754686803682382E-3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10.912102180476086</v>
          </cell>
          <cell r="E25">
            <v>13.168761278248784</v>
          </cell>
          <cell r="F25">
            <v>16.787934644231782</v>
          </cell>
          <cell r="G25">
            <v>32.693473633474269</v>
          </cell>
          <cell r="H25">
            <v>54.488224201073571</v>
          </cell>
          <cell r="I25">
            <v>68.092611354372579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4.418701569783131E-3</v>
          </cell>
          <cell r="E26">
            <v>1.7422793669643753E-3</v>
          </cell>
          <cell r="F26">
            <v>1.9941979891814304E-3</v>
          </cell>
          <cell r="G26">
            <v>3.4595085153694409E-2</v>
          </cell>
          <cell r="H26">
            <v>2.4802468159293811</v>
          </cell>
          <cell r="I26">
            <v>8.9925888766610047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3.2726166540853616</v>
          </cell>
          <cell r="E27">
            <v>0.10230236153391789</v>
          </cell>
          <cell r="F27">
            <v>0.26367757456507768</v>
          </cell>
          <cell r="G27">
            <v>4.1879845714957247</v>
          </cell>
          <cell r="H27">
            <v>20.479654199668371</v>
          </cell>
          <cell r="I27">
            <v>24.715410223887961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2.1861781180489288</v>
          </cell>
          <cell r="E28">
            <v>7.8746280803149493E-2</v>
          </cell>
          <cell r="F28">
            <v>0.16940168597882738</v>
          </cell>
          <cell r="G28">
            <v>1.9503371699520882</v>
          </cell>
          <cell r="H28">
            <v>7.0651867885743806</v>
          </cell>
          <cell r="I28">
            <v>12.564561515709896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5.4488887067720064</v>
          </cell>
          <cell r="E29">
            <v>12.985975030872957</v>
          </cell>
          <cell r="F29">
            <v>16.352864301917549</v>
          </cell>
          <cell r="G29">
            <v>26.520559144036884</v>
          </cell>
          <cell r="H29">
            <v>24.463137584059091</v>
          </cell>
          <cell r="I29">
            <v>21.820051026367455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4.9043304700371451E-2</v>
          </cell>
          <cell r="E30">
            <v>0.15563901858248677</v>
          </cell>
          <cell r="F30">
            <v>1.4108719388425406</v>
          </cell>
          <cell r="G30">
            <v>5.4422017313877342</v>
          </cell>
          <cell r="H30">
            <v>10.595905706244976</v>
          </cell>
          <cell r="I30">
            <v>9.4272146067515745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4.9043304700371451E-2</v>
          </cell>
          <cell r="E31">
            <v>0.15563901858248677</v>
          </cell>
          <cell r="F31">
            <v>1.4108719388425406</v>
          </cell>
          <cell r="G31">
            <v>5.4422017313877342</v>
          </cell>
          <cell r="H31">
            <v>10.595905706244976</v>
          </cell>
          <cell r="I31">
            <v>9.4272146067515745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1.02715480600544E-4</v>
          </cell>
          <cell r="F32">
            <v>8.8060172895818301E-2</v>
          </cell>
          <cell r="G32">
            <v>0.30566470443077198</v>
          </cell>
          <cell r="H32">
            <v>0.27366169792817102</v>
          </cell>
          <cell r="I32">
            <v>0.48011935999401101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1.0704491252302972E-2</v>
          </cell>
          <cell r="F33">
            <v>9.70373459074165E-2</v>
          </cell>
          <cell r="G33">
            <v>0.37420645676304798</v>
          </cell>
          <cell r="H33">
            <v>0.72867154625226627</v>
          </cell>
          <cell r="I33">
            <v>0.64828208479177374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1.3280001654752292E-5</v>
          </cell>
          <cell r="E34">
            <v>3.9139394498255483E-3</v>
          </cell>
          <cell r="F34">
            <v>3.1189368085059207E-3</v>
          </cell>
          <cell r="G34">
            <v>3.0055896950340276E-3</v>
          </cell>
          <cell r="H34">
            <v>1.5699426119509371E-3</v>
          </cell>
          <cell r="I34">
            <v>1.0459688894770697E-3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1.3280001654752292E-5</v>
          </cell>
          <cell r="E35">
            <v>3.9139394498255483E-3</v>
          </cell>
          <cell r="F35">
            <v>3.1189368085059207E-3</v>
          </cell>
          <cell r="G35">
            <v>3.0055896950340276E-3</v>
          </cell>
          <cell r="H35">
            <v>1.5699426119509371E-3</v>
          </cell>
          <cell r="I35">
            <v>1.0459688894770697E-3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4.2215964980962399E-4</v>
          </cell>
          <cell r="F36">
            <v>7.34791738483796E-5</v>
          </cell>
          <cell r="G36">
            <v>7.3553700548492404E-5</v>
          </cell>
          <cell r="H36">
            <v>1.22991235002672E-4</v>
          </cell>
          <cell r="I36">
            <v>8.2430820172538997E-5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4.1805937468022703E-4</v>
          </cell>
          <cell r="F37">
            <v>4.6670598276794096E-4</v>
          </cell>
          <cell r="G37">
            <v>4.5003213796721171E-4</v>
          </cell>
          <cell r="H37">
            <v>2.3221969544944064E-4</v>
          </cell>
          <cell r="I37">
            <v>1.5595739027005599E-4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9.0766652877306758E-2</v>
          </cell>
          <cell r="E38">
            <v>0.16195109999982421</v>
          </cell>
          <cell r="F38">
            <v>0.15725184282793472</v>
          </cell>
          <cell r="G38">
            <v>0.12916205017302537</v>
          </cell>
          <cell r="H38">
            <v>1.5665991836313887E-2</v>
          </cell>
          <cell r="I38">
            <v>9.2069756033605395E-3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9.0766652877306758E-2</v>
          </cell>
          <cell r="E39">
            <v>0.16195109999982421</v>
          </cell>
          <cell r="F39">
            <v>0.15725184282793472</v>
          </cell>
          <cell r="G39">
            <v>0.12916205017302537</v>
          </cell>
          <cell r="H39">
            <v>1.5665991836313887E-2</v>
          </cell>
          <cell r="I39">
            <v>9.2069756033605395E-3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3.0047742560538899E-4</v>
          </cell>
          <cell r="F40">
            <v>2.29013246190751E-4</v>
          </cell>
          <cell r="G40">
            <v>2.5752019769291202E-4</v>
          </cell>
          <cell r="H40">
            <v>1.4215927897709699E-3</v>
          </cell>
          <cell r="I40">
            <v>2.6339087970187798E-4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7.2628973327897679E-3</v>
          </cell>
          <cell r="E41">
            <v>1.2755016692411541E-2</v>
          </cell>
          <cell r="F41">
            <v>1.2447620440273111E-2</v>
          </cell>
          <cell r="G41">
            <v>1.020782865913818E-2</v>
          </cell>
          <cell r="H41">
            <v>1.7014730782802538E-3</v>
          </cell>
          <cell r="I41">
            <v>1.0080802709557123E-3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3.6319156585395962E-6</v>
          </cell>
          <cell r="E42">
            <v>6.8039315625815231E-4</v>
          </cell>
          <cell r="F42">
            <v>3.0130273436171189E-3</v>
          </cell>
          <cell r="G42">
            <v>4.8370364272835647E-3</v>
          </cell>
          <cell r="H42">
            <v>9.0262779219581632E-2</v>
          </cell>
          <cell r="I42">
            <v>4.8076524339441276E-2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3.6319156585395962E-6</v>
          </cell>
          <cell r="E43">
            <v>6.8039315625815231E-4</v>
          </cell>
          <cell r="F43">
            <v>3.0130273436171189E-3</v>
          </cell>
          <cell r="G43">
            <v>4.8370364272835647E-3</v>
          </cell>
          <cell r="H43">
            <v>9.0262779219581632E-2</v>
          </cell>
          <cell r="I43">
            <v>4.8076524339441276E-2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5.1980710675875001E-5</v>
          </cell>
          <cell r="F44">
            <v>2.0578001595446699E-4</v>
          </cell>
          <cell r="G44">
            <v>1.66985115385929E-4</v>
          </cell>
          <cell r="H44">
            <v>9.6337819688522303E-3</v>
          </cell>
          <cell r="I44">
            <v>1.6403437596355599E-4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5.1538997211350361E-5</v>
          </cell>
          <cell r="F45">
            <v>2.5162634244788105E-4</v>
          </cell>
          <cell r="G45">
            <v>3.7581844037437936E-4</v>
          </cell>
          <cell r="H45">
            <v>9.4999266431044695E-3</v>
          </cell>
          <cell r="I45">
            <v>5.0631522665602049E-3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0.22016912481304551</v>
          </cell>
          <cell r="H46">
            <v>0.24502354770942639</v>
          </cell>
          <cell r="I46">
            <v>0.26339894229619309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8.7117574576619496</v>
          </cell>
          <cell r="H47">
            <v>9.7092391899744523</v>
          </cell>
          <cell r="I47">
            <v>10.45250368419992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4.40203390629891E-5</v>
          </cell>
          <cell r="E48">
            <v>5.4057250410862701E-5</v>
          </cell>
          <cell r="F48">
            <v>8.10791644765297E-5</v>
          </cell>
          <cell r="G48">
            <v>1.3514489550893401E-4</v>
          </cell>
          <cell r="H48">
            <v>1.33430679336001E-4</v>
          </cell>
          <cell r="I48">
            <v>1.28033496420133E-3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2.0938228369281691E-3</v>
          </cell>
          <cell r="E49">
            <v>2.1478800873390319E-3</v>
          </cell>
          <cell r="F49">
            <v>2.228959251815561E-3</v>
          </cell>
          <cell r="G49">
            <v>2.364104147324496E-3</v>
          </cell>
          <cell r="H49">
            <v>2.6309909936429528E-3</v>
          </cell>
          <cell r="I49">
            <v>2.8282892537535901E-3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5.3589266834474802E-5</v>
          </cell>
          <cell r="E50">
            <v>3.0566816754659227E-3</v>
          </cell>
          <cell r="F50">
            <v>0.67787728030051742</v>
          </cell>
          <cell r="G50">
            <v>3.5625276625286606</v>
          </cell>
          <cell r="H50">
            <v>7.3430430602629446</v>
          </cell>
          <cell r="I50">
            <v>6.540449701345417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5.3589266834474802E-5</v>
          </cell>
          <cell r="E51">
            <v>3.0566816754659227E-3</v>
          </cell>
          <cell r="F51">
            <v>0.67787728030051742</v>
          </cell>
          <cell r="G51">
            <v>3.5625276625286606</v>
          </cell>
          <cell r="H51">
            <v>7.3430430602629446</v>
          </cell>
          <cell r="I51">
            <v>6.540449701345417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2.0950654077157499E-4</v>
          </cell>
          <cell r="F52">
            <v>4.7045967677045802E-2</v>
          </cell>
          <cell r="G52">
            <v>0.21514455501618601</v>
          </cell>
          <cell r="H52">
            <v>0.15502969558160101</v>
          </cell>
          <cell r="I52">
            <v>0.342918305072338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2.1074274357865588E-4</v>
          </cell>
          <cell r="F53">
            <v>4.6618443762377185E-2</v>
          </cell>
          <cell r="G53">
            <v>0.24495569989629118</v>
          </cell>
          <cell r="H53">
            <v>0.5050381683261258</v>
          </cell>
          <cell r="I53">
            <v>0.45017853891712706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3.005471571959841E-3</v>
          </cell>
          <cell r="E54">
            <v>0.49015139683564768</v>
          </cell>
          <cell r="F54">
            <v>0.46453906750597662</v>
          </cell>
          <cell r="G54">
            <v>0.37605517322857202</v>
          </cell>
          <cell r="H54">
            <v>1.774110140253489E-2</v>
          </cell>
          <cell r="I54">
            <v>1.0303603938083557E-2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3.005471571959841E-3</v>
          </cell>
          <cell r="E55">
            <v>0.49015139683564768</v>
          </cell>
          <cell r="F55">
            <v>0.46453906750597662</v>
          </cell>
          <cell r="G55">
            <v>0.37605517322857202</v>
          </cell>
          <cell r="H55">
            <v>1.774110140253489E-2</v>
          </cell>
          <cell r="I55">
            <v>1.0303603938083557E-2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3.84280821916708E-2</v>
          </cell>
          <cell r="F56">
            <v>2.2268566153005301E-4</v>
          </cell>
          <cell r="G56">
            <v>2.54075436114156E-4</v>
          </cell>
          <cell r="H56">
            <v>1.66983759314793E-3</v>
          </cell>
          <cell r="I56">
            <v>2.6163285861782401E-4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3.8596528491275872E-2</v>
          </cell>
          <cell r="F57">
            <v>3.6618532782271486E-2</v>
          </cell>
          <cell r="G57">
            <v>2.9636131648648593E-2</v>
          </cell>
          <cell r="H57">
            <v>1.9365460387852417E-3</v>
          </cell>
          <cell r="I57">
            <v>1.1317454500133629E-3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1.7432966643795185E-5</v>
          </cell>
          <cell r="H58">
            <v>1.2671708445500927E-5</v>
          </cell>
          <cell r="I58">
            <v>3.7821419003708447E-4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7.4372165610263905E-5</v>
          </cell>
          <cell r="H59">
            <v>4.9016472947609955E-5</v>
          </cell>
          <cell r="I59">
            <v>1.2482949801559424E-3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3.6508797958638097E-7</v>
          </cell>
          <cell r="H60">
            <v>1.24296315654369E-7</v>
          </cell>
          <cell r="I60">
            <v>8.6474384930793697E-6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3.6508797958638097E-7</v>
          </cell>
          <cell r="H61">
            <v>2.4847903201845711E-7</v>
          </cell>
          <cell r="I61">
            <v>8.7275603685190172E-6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2.1658384887252813E-4</v>
          </cell>
          <cell r="E62">
            <v>2.2179705521174708E-3</v>
          </cell>
          <cell r="F62">
            <v>1.9347928499266751E-3</v>
          </cell>
          <cell r="G62">
            <v>1.8161841788417973E-3</v>
          </cell>
          <cell r="H62">
            <v>1.0191857431389258E-3</v>
          </cell>
          <cell r="I62">
            <v>4.988481029812651E-4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2.23961386745802E-2</v>
          </cell>
          <cell r="E63">
            <v>0.22935217154901499</v>
          </cell>
          <cell r="F63">
            <v>0.20006980760161519</v>
          </cell>
          <cell r="G63">
            <v>0.18780492146420091</v>
          </cell>
          <cell r="H63">
            <v>9.9101560514808729E-2</v>
          </cell>
          <cell r="I63">
            <v>4.3804896592062714E-2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3.0347071374769909E-4</v>
          </cell>
          <cell r="E64">
            <v>3.1077530020191813E-3</v>
          </cell>
          <cell r="F64">
            <v>2.710973002731916E-3</v>
          </cell>
          <cell r="G64">
            <v>2.5447821336612567E-3</v>
          </cell>
          <cell r="H64">
            <v>1.3428395733713918E-3</v>
          </cell>
          <cell r="I64">
            <v>5.9356228444529485E-4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9.3370686256289244E-6</v>
          </cell>
          <cell r="H65">
            <v>1.2085082967267153E-5</v>
          </cell>
          <cell r="I65">
            <v>7.0212999573059779E-5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5.5215759910000003E-5</v>
          </cell>
          <cell r="H66">
            <v>6.4835582547394667E-5</v>
          </cell>
          <cell r="I66">
            <v>3.2332032778729805E-4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1.7879183239526899E-7</v>
          </cell>
          <cell r="H67">
            <v>1.1223752238940101E-7</v>
          </cell>
          <cell r="I67">
            <v>1.3294146346560599E-6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1.7879183239526899E-7</v>
          </cell>
          <cell r="H68">
            <v>2.3616838718087645E-7</v>
          </cell>
          <cell r="I68">
            <v>1.4034393404725399E-6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6.2744838954501203</v>
          </cell>
          <cell r="E69">
            <v>10.94514717702868</v>
          </cell>
          <cell r="F69">
            <v>9.1712178850442108</v>
          </cell>
          <cell r="G69">
            <v>7.7961601157900855</v>
          </cell>
          <cell r="H69">
            <v>2.2678448718198956</v>
          </cell>
          <cell r="I69">
            <v>0.76544605439108349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4.9823154853683299E-2</v>
          </cell>
          <cell r="E70">
            <v>8.6911014799621863E-2</v>
          </cell>
          <cell r="F70">
            <v>7.282495524688061E-2</v>
          </cell>
          <cell r="G70">
            <v>6.1906174146814652E-2</v>
          </cell>
          <cell r="H70">
            <v>1.9704304583477616E-2</v>
          </cell>
          <cell r="I70">
            <v>7.5721044702315807E-3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8.5020106984418989E-2</v>
          </cell>
          <cell r="E71">
            <v>0.14830822733101198</v>
          </cell>
          <cell r="F71">
            <v>0.12427124505479949</v>
          </cell>
          <cell r="G71">
            <v>0.10563902595921536</v>
          </cell>
          <cell r="H71">
            <v>3.0729605309212697E-2</v>
          </cell>
          <cell r="I71">
            <v>1.0371897755976743E-2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6.3561408190348012E-6</v>
          </cell>
          <cell r="H72">
            <v>9.9260673515086708E-6</v>
          </cell>
          <cell r="I72">
            <v>6.9084074090197171E-5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5.6195130545472808E-5</v>
          </cell>
          <cell r="H73">
            <v>7.854957292302186E-5</v>
          </cell>
          <cell r="I73">
            <v>4.7303263336867773E-4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1.1381684309221E-7</v>
          </cell>
          <cell r="H74">
            <v>1.0755385400399101E-7</v>
          </cell>
          <cell r="I74">
            <v>1.27632988501884E-6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1.1381684309221E-7</v>
          </cell>
          <cell r="H75">
            <v>1.79179677843683E-7</v>
          </cell>
          <cell r="I75">
            <v>1.3131693651844401E-6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3.5837116050777804E-4</v>
          </cell>
          <cell r="F76">
            <v>3.6683841001871687E-4</v>
          </cell>
          <cell r="G76">
            <v>1.7185445286172175E-3</v>
          </cell>
          <cell r="H76">
            <v>2.3403292710348386E-3</v>
          </cell>
          <cell r="I76">
            <v>2.2911747784724926E-3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3.5837116050777804E-4</v>
          </cell>
          <cell r="F77">
            <v>3.6683841001871687E-4</v>
          </cell>
          <cell r="G77">
            <v>1.7185445286172175E-3</v>
          </cell>
          <cell r="H77">
            <v>2.3403292710348386E-3</v>
          </cell>
          <cell r="I77">
            <v>2.2911747784724922E-3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3.5840880929060724E-4</v>
          </cell>
          <cell r="F78">
            <v>3.6712229810905854E-4</v>
          </cell>
          <cell r="G78">
            <v>1.7187164002572487E-3</v>
          </cell>
          <cell r="H78">
            <v>2.3405633273675809E-3</v>
          </cell>
          <cell r="I78">
            <v>2.2914039188643757E-3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3.5840880929060724E-4</v>
          </cell>
          <cell r="F79">
            <v>3.6712229810905854E-4</v>
          </cell>
          <cell r="G79">
            <v>1.7187164002572487E-3</v>
          </cell>
          <cell r="H79">
            <v>2.3405633273675809E-3</v>
          </cell>
          <cell r="I79">
            <v>2.2914039188643757E-3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3.1202787765493602E-2</v>
          </cell>
          <cell r="F80">
            <v>6.9426936235535298E-3</v>
          </cell>
          <cell r="G80">
            <v>6.7317228284842498E-3</v>
          </cell>
          <cell r="H80">
            <v>1.05348773267906E-2</v>
          </cell>
          <cell r="I80">
            <v>6.7696501729761502E-3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3.1202787765493602E-2</v>
          </cell>
          <cell r="F81">
            <v>3.8134114187484698E-2</v>
          </cell>
          <cell r="G81">
            <v>4.4846741176005435E-2</v>
          </cell>
          <cell r="H81">
            <v>2.4711133585565075E-2</v>
          </cell>
          <cell r="I81">
            <v>1.7942334987047608E-2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6.6345618178689199</v>
          </cell>
          <cell r="E82">
            <v>17.714779372765882</v>
          </cell>
          <cell r="F82">
            <v>154.2445342051542</v>
          </cell>
          <cell r="G82">
            <v>519.1626029032027</v>
          </cell>
          <cell r="H82">
            <v>666.81831091325898</v>
          </cell>
          <cell r="I82">
            <v>343.8156148043397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4.9043304700371416E-2</v>
          </cell>
          <cell r="E83">
            <v>0.13094931456339573</v>
          </cell>
          <cell r="F83">
            <v>1.1401900980131461</v>
          </cell>
          <cell r="G83">
            <v>3.8376987692908537</v>
          </cell>
          <cell r="H83">
            <v>5.5150225990015276</v>
          </cell>
          <cell r="I83">
            <v>3.1895254640879065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8.9899211624240097E-2</v>
          </cell>
          <cell r="E84">
            <v>0.24003766087758652</v>
          </cell>
          <cell r="F84">
            <v>2.0900343388232288</v>
          </cell>
          <cell r="G84">
            <v>7.0347236165745501</v>
          </cell>
          <cell r="H84">
            <v>9.0354784676593312</v>
          </cell>
          <cell r="I84">
            <v>4.6587481680804785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H85">
            <v>3.6313161916959902E-7</v>
          </cell>
          <cell r="I85">
            <v>3.0413923602411403E-8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H86">
            <v>4.384947159136356E-6</v>
          </cell>
          <cell r="I86">
            <v>3.0891589347629697E-7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H87">
            <v>1.0985564365107399E-8</v>
          </cell>
          <cell r="I87">
            <v>1.02446570871844E-8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H88">
            <v>2.2067125292253001E-8</v>
          </cell>
          <cell r="I88">
            <v>1.21724987968605E-8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1.2231395374789943E-3</v>
          </cell>
          <cell r="E89">
            <v>8.0303737318984034E-3</v>
          </cell>
          <cell r="F89">
            <v>1.9070873896286215E-3</v>
          </cell>
          <cell r="G89">
            <v>1.3552730863887395E-2</v>
          </cell>
          <cell r="H89">
            <v>3.0441346180374439E-2</v>
          </cell>
          <cell r="I89">
            <v>2.1653220407160258E-2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1.2231395374789941E-3</v>
          </cell>
          <cell r="E90">
            <v>8.0303737318984034E-3</v>
          </cell>
          <cell r="F90">
            <v>1.9070873896286211E-3</v>
          </cell>
          <cell r="G90">
            <v>1.3552730863887391E-2</v>
          </cell>
          <cell r="H90">
            <v>3.0441346180374435E-2</v>
          </cell>
          <cell r="I90">
            <v>2.1653220407160258E-2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1.2228970299055205E-3</v>
          </cell>
          <cell r="E91">
            <v>8.0312093101945117E-3</v>
          </cell>
          <cell r="F91">
            <v>1.907326808359619E-3</v>
          </cell>
          <cell r="G91">
            <v>1.3554086272514705E-2</v>
          </cell>
          <cell r="H91">
            <v>3.0444390619435872E-2</v>
          </cell>
          <cell r="I91">
            <v>2.1655385945754717E-2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1.2228970299055205E-3</v>
          </cell>
          <cell r="E92">
            <v>8.0312093101945117E-3</v>
          </cell>
          <cell r="F92">
            <v>1.907326808359619E-3</v>
          </cell>
          <cell r="G92">
            <v>1.3554086272514705E-2</v>
          </cell>
          <cell r="H92">
            <v>3.0444390619435872E-2</v>
          </cell>
          <cell r="I92">
            <v>2.1655385945754717E-2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2.6803833696116001E-2</v>
          </cell>
          <cell r="E93">
            <v>2.5315925821049801E-2</v>
          </cell>
          <cell r="F93">
            <v>2.91462656647084E-2</v>
          </cell>
          <cell r="G93">
            <v>3.2931836546066698E-2</v>
          </cell>
          <cell r="H93">
            <v>4.0592964713388399E-2</v>
          </cell>
          <cell r="I93">
            <v>0.16269540340108399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2.6803833696116001E-2</v>
          </cell>
          <cell r="E94">
            <v>5.2114638865446178E-2</v>
          </cell>
          <cell r="F94">
            <v>8.1245936249827136E-2</v>
          </cell>
          <cell r="G94">
            <v>0.11415226646714217</v>
          </cell>
          <cell r="H94">
            <v>0.10196038998088067</v>
          </cell>
          <cell r="I94">
            <v>0.20640985667062819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12.8879378890087</v>
          </cell>
          <cell r="E95">
            <v>19.59385851582234</v>
          </cell>
          <cell r="F95">
            <v>18.329894582200779</v>
          </cell>
          <cell r="G95">
            <v>13.280013963141471</v>
          </cell>
          <cell r="H95">
            <v>1.1342654444465814</v>
          </cell>
          <cell r="I95">
            <v>0.39576761304994978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9.076665287730673E-2</v>
          </cell>
          <cell r="E96">
            <v>0.13799484213447782</v>
          </cell>
          <cell r="F96">
            <v>0.12909304755721604</v>
          </cell>
          <cell r="G96">
            <v>9.352795055182897E-2</v>
          </cell>
          <cell r="H96">
            <v>8.5889888648010716E-3</v>
          </cell>
          <cell r="I96">
            <v>3.4106825966652532E-3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0.17463330472911501</v>
          </cell>
          <cell r="E97">
            <v>0.26549943788377156</v>
          </cell>
          <cell r="F97">
            <v>0.24837255531437369</v>
          </cell>
          <cell r="G97">
            <v>0.17994598866045342</v>
          </cell>
          <cell r="H97">
            <v>1.5369450466755846E-2</v>
          </cell>
          <cell r="I97">
            <v>5.3627047838746486E-3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1.7963355959970735E-2</v>
          </cell>
          <cell r="F98">
            <v>0.28599542375021647</v>
          </cell>
          <cell r="G98">
            <v>1.899752545892007</v>
          </cell>
          <cell r="H98">
            <v>5.7970102378225628</v>
          </cell>
          <cell r="I98">
            <v>8.0126899306322343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1.7963355959970735E-2</v>
          </cell>
          <cell r="F99">
            <v>0.28599542375021647</v>
          </cell>
          <cell r="G99">
            <v>1.8997525458920064</v>
          </cell>
          <cell r="H99">
            <v>5.7970102378225619</v>
          </cell>
          <cell r="I99">
            <v>8.0126899306322326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1.7964676044802282E-2</v>
          </cell>
          <cell r="F100">
            <v>0.28602405861344504</v>
          </cell>
          <cell r="G100">
            <v>1.899942540145958</v>
          </cell>
          <cell r="H100">
            <v>5.7975899968230395</v>
          </cell>
          <cell r="I100">
            <v>8.0134912797596591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1.7964676044802282E-2</v>
          </cell>
          <cell r="F101">
            <v>0.28602405861344504</v>
          </cell>
          <cell r="G101">
            <v>1.899942540145958</v>
          </cell>
          <cell r="H101">
            <v>5.7975899968230395</v>
          </cell>
          <cell r="I101">
            <v>8.0134912797596591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2.7630341951934902E-2</v>
          </cell>
          <cell r="F102">
            <v>11.8426416757023</v>
          </cell>
          <cell r="G102">
            <v>44.618582509734303</v>
          </cell>
          <cell r="H102">
            <v>35.088441308751101</v>
          </cell>
          <cell r="I102">
            <v>64.336636742825405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2.7630341951934902E-2</v>
          </cell>
          <cell r="F103">
            <v>11.870262344811907</v>
          </cell>
          <cell r="G103">
            <v>56.483517954686675</v>
          </cell>
          <cell r="H103">
            <v>127.66366917670345</v>
          </cell>
          <cell r="I103">
            <v>115.14750881764384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31.686916850415798</v>
          </cell>
          <cell r="F104">
            <v>48.025886662150299</v>
          </cell>
          <cell r="G104">
            <v>195.84067446527251</v>
          </cell>
          <cell r="H104">
            <v>442.98774828352578</v>
          </cell>
          <cell r="I104">
            <v>151.51972191432691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0.19918559884796921</v>
          </cell>
          <cell r="F105">
            <v>0.30189320848612633</v>
          </cell>
          <cell r="G105">
            <v>1.2310646127644238</v>
          </cell>
          <cell r="H105">
            <v>2.7846439065279278</v>
          </cell>
          <cell r="I105">
            <v>0.95246081179990227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0.43229081651317552</v>
          </cell>
          <cell r="F106">
            <v>0.65519627097067268</v>
          </cell>
          <cell r="G106">
            <v>2.6717690922956758</v>
          </cell>
          <cell r="H106">
            <v>6.0434890625310391</v>
          </cell>
          <cell r="I106">
            <v>2.0671176250249275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1.3884133249557999E-2</v>
          </cell>
          <cell r="F107">
            <v>7.1798829816006604E-3</v>
          </cell>
          <cell r="G107">
            <v>9.5127766108968601E-2</v>
          </cell>
          <cell r="H107">
            <v>0.103271314025453</v>
          </cell>
          <cell r="I107">
            <v>1.5642540238293801E-2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1.3884133249557999E-2</v>
          </cell>
          <cell r="F108">
            <v>2.1064016231158601E-2</v>
          </cell>
          <cell r="G108">
            <v>0.11435218432641515</v>
          </cell>
          <cell r="H108">
            <v>0.27622466888459468</v>
          </cell>
          <cell r="I108">
            <v>9.4828147207387373E-2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7.2651421606026879E-4</v>
          </cell>
          <cell r="E109">
            <v>2.240963533962091E-3</v>
          </cell>
          <cell r="F109">
            <v>2.2053763453370088E-3</v>
          </cell>
          <cell r="G109">
            <v>8.4296077010402957E-3</v>
          </cell>
          <cell r="H109">
            <v>0.26568017024374008</v>
          </cell>
          <cell r="I109">
            <v>0.64843851549740272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4.1643901159376653E-3</v>
          </cell>
          <cell r="E110">
            <v>1.2782798183999324E-2</v>
          </cell>
          <cell r="F110">
            <v>1.257632991376997E-2</v>
          </cell>
          <cell r="G110">
            <v>4.5408744288787446E-2</v>
          </cell>
          <cell r="H110">
            <v>1.3303671060774898</v>
          </cell>
          <cell r="I110">
            <v>2.9710989441239199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2.15976141646225E-7</v>
          </cell>
          <cell r="F111">
            <v>4.1769136791825498E-7</v>
          </cell>
          <cell r="G111">
            <v>1.6354298621051199E-4</v>
          </cell>
          <cell r="H111">
            <v>2.90781033987618E-3</v>
          </cell>
          <cell r="I111">
            <v>1.1725741635766901E-2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1.3962618628041081E-5</v>
          </cell>
          <cell r="E112">
            <v>4.2262447965783645E-5</v>
          </cell>
          <cell r="F112">
            <v>4.2678400075566521E-5</v>
          </cell>
          <cell r="G112">
            <v>1.7455518100680136E-4</v>
          </cell>
          <cell r="H112">
            <v>5.05008972071401E-3</v>
          </cell>
          <cell r="I112">
            <v>1.2236029306999E-2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7.2005461165765214E-2</v>
          </cell>
          <cell r="F113">
            <v>8.3116809124087948E-2</v>
          </cell>
          <cell r="G113">
            <v>0.10421623189556167</v>
          </cell>
          <cell r="H113">
            <v>2.510392874885875E-2</v>
          </cell>
          <cell r="I113">
            <v>2.1412039253316344E-2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7.2005461165765214E-2</v>
          </cell>
          <cell r="F114">
            <v>8.3116809124087948E-2</v>
          </cell>
          <cell r="G114">
            <v>0.10421623189556167</v>
          </cell>
          <cell r="H114">
            <v>2.510392874885875E-2</v>
          </cell>
          <cell r="I114">
            <v>2.1412039253316344E-2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7.2012110142913088E-2</v>
          </cell>
          <cell r="F115">
            <v>8.3125154096864579E-2</v>
          </cell>
          <cell r="G115">
            <v>0.10422665456101797</v>
          </cell>
          <cell r="H115">
            <v>2.5106439392798056E-2</v>
          </cell>
          <cell r="I115">
            <v>2.141418067138311E-2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7.2012110142913088E-2</v>
          </cell>
          <cell r="F116">
            <v>8.3125154096864579E-2</v>
          </cell>
          <cell r="G116">
            <v>0.10422665456101797</v>
          </cell>
          <cell r="H116">
            <v>2.5106439392798056E-2</v>
          </cell>
          <cell r="I116">
            <v>2.141418067138311E-2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3.4608388015597602</v>
          </cell>
          <cell r="F117">
            <v>3.9844008410255601E-2</v>
          </cell>
          <cell r="G117">
            <v>4.41404313446793E-2</v>
          </cell>
          <cell r="H117">
            <v>0.25518879431568298</v>
          </cell>
          <cell r="I117">
            <v>4.1446713592308802E-2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3.4608388015597602</v>
          </cell>
          <cell r="F118">
            <v>3.500670523501884</v>
          </cell>
          <cell r="G118">
            <v>3.5447925008008592</v>
          </cell>
          <cell r="H118">
            <v>0.33572512214348588</v>
          </cell>
          <cell r="I118">
            <v>0.24485335609224052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61.501195498944703</v>
          </cell>
          <cell r="E119">
            <v>128.88120622117901</v>
          </cell>
          <cell r="F119">
            <v>40.135879553821397</v>
          </cell>
          <cell r="G119">
            <v>20.009332070419401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0.23132387673311114</v>
          </cell>
          <cell r="E120">
            <v>0.48927766169478154</v>
          </cell>
          <cell r="F120">
            <v>0.15448015449920655</v>
          </cell>
          <cell r="G120">
            <v>7.7014500342998116E-2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0.8333495325060255</v>
          </cell>
          <cell r="E121">
            <v>1.7463578078750559</v>
          </cell>
          <cell r="F121">
            <v>0.54384660642034477</v>
          </cell>
          <cell r="G121">
            <v>0.27112916084579086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3.0634666666666699E-2</v>
          </cell>
          <cell r="G122">
            <v>1.5317333333333299E-2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2.5095779800316916E-2</v>
          </cell>
          <cell r="E123">
            <v>2.6568106424002348E-2</v>
          </cell>
          <cell r="F123">
            <v>2.9173158955029786E-2</v>
          </cell>
          <cell r="G123">
            <v>3.1649450185709839E-2</v>
          </cell>
          <cell r="H123">
            <v>3.3888796848676163E-2</v>
          </cell>
          <cell r="I123">
            <v>3.6435936966475117E-2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1.5023785557099696</v>
          </cell>
          <cell r="E124">
            <v>1.5905205446828674</v>
          </cell>
          <cell r="F124">
            <v>1.746474059188291</v>
          </cell>
          <cell r="G124">
            <v>1.8947191773822041</v>
          </cell>
          <cell r="H124">
            <v>2.0287794230494378</v>
          </cell>
          <cell r="I124">
            <v>2.1812659654808204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3.4636077150957002E-8</v>
          </cell>
          <cell r="E125">
            <v>1.3589211497677401E-4</v>
          </cell>
          <cell r="F125">
            <v>2.40488510202836E-4</v>
          </cell>
          <cell r="G125">
            <v>2.28603586106002E-4</v>
          </cell>
          <cell r="H125">
            <v>1.0338689921287499E-4</v>
          </cell>
          <cell r="I125">
            <v>1.4961937556567499E-3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2.3166991237603307E-3</v>
          </cell>
          <cell r="E126">
            <v>2.4525912387371048E-3</v>
          </cell>
          <cell r="F126">
            <v>2.693079748939941E-3</v>
          </cell>
          <cell r="G126">
            <v>2.9216833350459428E-3</v>
          </cell>
          <cell r="H126">
            <v>3.1284128080477517E-3</v>
          </cell>
          <cell r="I126">
            <v>3.36355879632615E-3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802.48494384780997</v>
          </cell>
          <cell r="E127">
            <v>545.27966513291994</v>
          </cell>
          <cell r="F127">
            <v>407.36155823437002</v>
          </cell>
          <cell r="G127">
            <v>199.78841118551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2.8359208799871696</v>
          </cell>
          <cell r="E128">
            <v>1.9931903134941718</v>
          </cell>
          <cell r="F128">
            <v>1.563249716030588</v>
          </cell>
          <cell r="G128">
            <v>0.76668789859710285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10.947952849219787</v>
          </cell>
          <cell r="E129">
            <v>7.4390131668884063</v>
          </cell>
          <cell r="F129">
            <v>5.5574564561305575</v>
          </cell>
          <cell r="G129">
            <v>2.7256263463234616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0.15266199999999999</v>
          </cell>
          <cell r="G130">
            <v>7.6330999999999996E-2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0.19943363457485616</v>
          </cell>
          <cell r="E131">
            <v>0.23754158358698166</v>
          </cell>
          <cell r="F131">
            <v>0.19358731829148068</v>
          </cell>
          <cell r="G131">
            <v>0.16297144416074735</v>
          </cell>
          <cell r="H131">
            <v>2.36472176238956E-2</v>
          </cell>
          <cell r="I131">
            <v>4.0785434688024999E-3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2.1760853069738672E-3</v>
          </cell>
          <cell r="E132">
            <v>2.5769223063511668E-3</v>
          </cell>
          <cell r="F132">
            <v>2.0831539169565583E-3</v>
          </cell>
          <cell r="G132">
            <v>1.7524132653991384E-3</v>
          </cell>
          <cell r="H132">
            <v>2.4693966616419792E-4</v>
          </cell>
          <cell r="I132">
            <v>4.4210038302129851E-5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3.5360573506180177E-3</v>
          </cell>
          <cell r="E133">
            <v>4.2117302054429434E-3</v>
          </cell>
          <cell r="F133">
            <v>3.4323992604872447E-3</v>
          </cell>
          <cell r="G133">
            <v>2.8895646127792066E-3</v>
          </cell>
          <cell r="H133">
            <v>4.1927690822509968E-4</v>
          </cell>
          <cell r="I133">
            <v>7.2314600510682588E-5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1.8291554870585702E-5</v>
          </cell>
          <cell r="F134">
            <v>2.8649739309301299E-5</v>
          </cell>
          <cell r="G134">
            <v>2.93955766297702E-5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2.5628222927063756E-4</v>
          </cell>
          <cell r="E135">
            <v>2.7629773569954984E-4</v>
          </cell>
          <cell r="F135">
            <v>3.0236546728052474E-4</v>
          </cell>
          <cell r="G135">
            <v>2.5486377870155596E-4</v>
          </cell>
          <cell r="H135">
            <v>3.4524026434143628E-5</v>
          </cell>
          <cell r="I135">
            <v>6.1203411957008411E-6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0.73847530292103214</v>
          </cell>
          <cell r="E136">
            <v>1.6546149017452043</v>
          </cell>
          <cell r="F136">
            <v>4.4809779988875782</v>
          </cell>
          <cell r="G136">
            <v>18.361974934898328</v>
          </cell>
          <cell r="H136">
            <v>36.484595711096112</v>
          </cell>
          <cell r="I136">
            <v>42.187189341571752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0.73847530292103214</v>
          </cell>
          <cell r="E137">
            <v>1.6546149017452043</v>
          </cell>
          <cell r="F137">
            <v>4.4809779988875782</v>
          </cell>
          <cell r="G137">
            <v>18.361974934898328</v>
          </cell>
          <cell r="H137">
            <v>36.484595711096112</v>
          </cell>
          <cell r="I137">
            <v>42.187189341571752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3.42662493081683E-7</v>
          </cell>
          <cell r="E138">
            <v>3.5666400205484398E-7</v>
          </cell>
          <cell r="F138">
            <v>1.1609509719261399</v>
          </cell>
          <cell r="G138">
            <v>9.0634064091946094</v>
          </cell>
          <cell r="H138">
            <v>9.0024925690612303</v>
          </cell>
          <cell r="I138">
            <v>20.8925678804661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1.2762582997205429</v>
          </cell>
          <cell r="E139">
            <v>1.2762586563845451</v>
          </cell>
          <cell r="F139">
            <v>2.4372096283106899</v>
          </cell>
          <cell r="G139">
            <v>11.50061603750525</v>
          </cell>
          <cell r="H139">
            <v>30.019721030373798</v>
          </cell>
          <cell r="I139">
            <v>33.610759339961497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3.1429123682332802</v>
          </cell>
          <cell r="E140">
            <v>3.438396584235889</v>
          </cell>
          <cell r="F140">
            <v>3.4232687802508939</v>
          </cell>
          <cell r="G140">
            <v>2.8378737235646216</v>
          </cell>
          <cell r="H140">
            <v>5.2858697963548529E-2</v>
          </cell>
          <cell r="I140">
            <v>9.1573459979919104E-3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3.5195890815212363E-2</v>
          </cell>
          <cell r="E141">
            <v>3.7611075518433325E-2</v>
          </cell>
          <cell r="F141">
            <v>3.7323981247011272E-2</v>
          </cell>
          <cell r="G141">
            <v>3.1399787971650044E-2</v>
          </cell>
          <cell r="H141">
            <v>4.4261967474654152E-4</v>
          </cell>
          <cell r="I141">
            <v>7.9449455125995611E-5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5.5725396599880996E-2</v>
          </cell>
          <cell r="E142">
            <v>6.0964478443898788E-2</v>
          </cell>
          <cell r="F142">
            <v>6.0696254968987472E-2</v>
          </cell>
          <cell r="G142">
            <v>5.0316909992280494E-2</v>
          </cell>
          <cell r="H142">
            <v>9.3721095680050705E-4</v>
          </cell>
          <cell r="I142">
            <v>1.6236429074453751E-4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7.2850646379035202E-6</v>
          </cell>
          <cell r="F143">
            <v>3.3366311746023702E-5</v>
          </cell>
          <cell r="G143">
            <v>3.3028849046483398E-5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2.6902159522734607E-3</v>
          </cell>
          <cell r="E144">
            <v>2.8536665906923209E-3</v>
          </cell>
          <cell r="F144">
            <v>2.8468628541924593E-3</v>
          </cell>
          <cell r="G144">
            <v>2.3877140799197019E-3</v>
          </cell>
          <cell r="H144">
            <v>4.0679554563864836E-5</v>
          </cell>
          <cell r="I144">
            <v>7.397174854326043E-6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325.78832402520482</v>
          </cell>
          <cell r="E145">
            <v>384.72083270940487</v>
          </cell>
          <cell r="F145">
            <v>456.05817611966137</v>
          </cell>
          <cell r="G145">
            <v>257.63554593734165</v>
          </cell>
          <cell r="H145">
            <v>0.18547302385579117</v>
          </cell>
          <cell r="I145">
            <v>8.1546991352987902E-2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1.5205581712900023</v>
          </cell>
          <cell r="E146">
            <v>1.7956150134972944</v>
          </cell>
          <cell r="F146">
            <v>2.1285691817141847</v>
          </cell>
          <cell r="G146">
            <v>1.2024673866442093</v>
          </cell>
          <cell r="H146">
            <v>8.6566184599043633E-4</v>
          </cell>
          <cell r="I146">
            <v>3.8060585632377584E-4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4.4445883223083946</v>
          </cell>
          <cell r="E147">
            <v>5.248578890987794</v>
          </cell>
          <cell r="F147">
            <v>6.2218032212777752</v>
          </cell>
          <cell r="G147">
            <v>3.5148096307959369</v>
          </cell>
          <cell r="H147">
            <v>2.5303277470094293E-3</v>
          </cell>
          <cell r="I147">
            <v>1.112510113956178E-3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8.34321948099532E-6</v>
          </cell>
          <cell r="F148">
            <v>3.32809379428817E-2</v>
          </cell>
          <cell r="G148">
            <v>4.9031346444149903E-5</v>
          </cell>
          <cell r="H148">
            <v>2.8268938440237399E-5</v>
          </cell>
          <cell r="I148">
            <v>1.34280456944362E-5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0.10616888315975613</v>
          </cell>
          <cell r="E149">
            <v>0.1251641432871283</v>
          </cell>
          <cell r="F149">
            <v>0.15844506325462993</v>
          </cell>
          <cell r="G149">
            <v>0.10417998645180911</v>
          </cell>
          <cell r="H149">
            <v>7.9163370623829655E-5</v>
          </cell>
          <cell r="I149">
            <v>3.5007670156380644E-5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0.23836776944015792</v>
          </cell>
          <cell r="E150">
            <v>0.2953593104165142</v>
          </cell>
          <cell r="F150">
            <v>1.5414119743525401</v>
          </cell>
          <cell r="G150">
            <v>1.5510811698733973</v>
          </cell>
          <cell r="H150">
            <v>0.32027374974469791</v>
          </cell>
          <cell r="I150">
            <v>3.6129228331157698E-2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1.9775814526987196E-3</v>
          </cell>
          <cell r="E151">
            <v>2.4984400589132798E-3</v>
          </cell>
          <cell r="F151">
            <v>1.3496909555402481E-2</v>
          </cell>
          <cell r="G151">
            <v>1.333257248101035E-2</v>
          </cell>
          <cell r="H151">
            <v>2.6590742281741935E-3</v>
          </cell>
          <cell r="I151">
            <v>3.0093225744962749E-4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4.2263788907829416E-3</v>
          </cell>
          <cell r="E152">
            <v>5.2368672059665521E-3</v>
          </cell>
          <cell r="F152">
            <v>2.7329999545257753E-2</v>
          </cell>
          <cell r="G152">
            <v>2.7501439182152448E-2</v>
          </cell>
          <cell r="H152">
            <v>5.6786125841258436E-3</v>
          </cell>
          <cell r="I152">
            <v>6.4058915480776015E-4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1.6152519586184699E-5</v>
          </cell>
          <cell r="F153">
            <v>7.7720081383559302E-4</v>
          </cell>
          <cell r="G153">
            <v>1.1989004477174501E-4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1.5112174236928E-4</v>
          </cell>
          <cell r="E154">
            <v>1.7446594045738921E-4</v>
          </cell>
          <cell r="F154">
            <v>9.38726310413652E-4</v>
          </cell>
          <cell r="G154">
            <v>9.2439839362273954E-4</v>
          </cell>
          <cell r="H154">
            <v>1.9908083458428896E-4</v>
          </cell>
          <cell r="I154">
            <v>2.587060592028539E-5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2.7226013160404388</v>
          </cell>
          <cell r="E155">
            <v>2.6855948878033962</v>
          </cell>
          <cell r="F155">
            <v>5.0552844988627301</v>
          </cell>
          <cell r="G155">
            <v>15.587455991382679</v>
          </cell>
          <cell r="H155">
            <v>8.8323134954111282</v>
          </cell>
          <cell r="I155">
            <v>1.5770622993113499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3.2955467741239905E-2</v>
          </cell>
          <cell r="E156">
            <v>3.238771603352214E-2</v>
          </cell>
          <cell r="F156">
            <v>5.02046782570435E-2</v>
          </cell>
          <cell r="G156">
            <v>0.12862204976184902</v>
          </cell>
          <cell r="H156">
            <v>7.1808586254241996E-2</v>
          </cell>
          <cell r="I156">
            <v>1.3257169771863113E-2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4.8273072979440411E-2</v>
          </cell>
          <cell r="E157">
            <v>4.7616930634812156E-2</v>
          </cell>
          <cell r="F157">
            <v>8.9632703880544784E-2</v>
          </cell>
          <cell r="G157">
            <v>0.27637333318054402</v>
          </cell>
          <cell r="H157">
            <v>0.15660130311012635</v>
          </cell>
          <cell r="I157">
            <v>2.796209750552037E-2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1.76619639735327E-5</v>
          </cell>
          <cell r="F158">
            <v>1.6141886947063601E-3</v>
          </cell>
          <cell r="G158">
            <v>7.2802022665917603E-3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2.5510698120610816E-3</v>
          </cell>
          <cell r="F159">
            <v>3.9668096037521134E-3</v>
          </cell>
          <cell r="G159">
            <v>1.0137583905713426E-2</v>
          </cell>
          <cell r="H159">
            <v>7.9955966454903372E-3</v>
          </cell>
          <cell r="I159">
            <v>1.4864210981445185E-3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1.06872587564684E-2</v>
          </cell>
          <cell r="F160">
            <v>0.10277689538381718</v>
          </cell>
          <cell r="G160">
            <v>0.19923577673372372</v>
          </cell>
          <cell r="H160">
            <v>9.9606671176803122E-2</v>
          </cell>
          <cell r="I160">
            <v>1.9651527142029019E-2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7.5068040617283429E-5</v>
          </cell>
          <cell r="F161">
            <v>7.6556213967378134E-4</v>
          </cell>
          <cell r="G161">
            <v>1.5736773689519227E-3</v>
          </cell>
          <cell r="H161">
            <v>8.8427154003122216E-4</v>
          </cell>
          <cell r="I161">
            <v>1.9397548338075666E-4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1.4481380428819031E-4</v>
          </cell>
          <cell r="F162">
            <v>1.3926408588593121E-3</v>
          </cell>
          <cell r="G162">
            <v>2.6996717714596751E-3</v>
          </cell>
          <cell r="H162">
            <v>1.3496838912845956E-3</v>
          </cell>
          <cell r="I162">
            <v>2.6628085558304937E-4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8.3956528083712095E-6</v>
          </cell>
          <cell r="F163">
            <v>1.05780843838894E-4</v>
          </cell>
          <cell r="G163">
            <v>1.43991427227786E-4</v>
          </cell>
          <cell r="H163">
            <v>4.0503687167572398E-5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8.2838802154784096E-6</v>
          </cell>
          <cell r="F164">
            <v>1.12182289327333E-4</v>
          </cell>
          <cell r="G164">
            <v>2.3455259582645701E-4</v>
          </cell>
          <cell r="H164">
            <v>1.2900427019054401E-4</v>
          </cell>
          <cell r="I164">
            <v>2.8147204471357601E-5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1.12983443235162E-2</v>
          </cell>
          <cell r="F167">
            <v>9.8366744303650708E-2</v>
          </cell>
          <cell r="G167">
            <v>0.15740231481139372</v>
          </cell>
          <cell r="H167">
            <v>0.10034564732314877</v>
          </cell>
          <cell r="I167">
            <v>2.6233980589690221E-2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6.3891848143860321E-5</v>
          </cell>
          <cell r="F168">
            <v>5.9094302983014207E-4</v>
          </cell>
          <cell r="G168">
            <v>9.964355769374717E-4</v>
          </cell>
          <cell r="H168">
            <v>7.473709649274226E-4</v>
          </cell>
          <cell r="I168">
            <v>2.1102742535091242E-4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1.5309409652460902E-4</v>
          </cell>
          <cell r="F169">
            <v>1.3328827141416077E-3</v>
          </cell>
          <cell r="G169">
            <v>2.132822693921324E-3</v>
          </cell>
          <cell r="H169">
            <v>1.3596971181998462E-3</v>
          </cell>
          <cell r="I169">
            <v>3.5547399173021962E-4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5.1308877380872E-6</v>
          </cell>
          <cell r="F170">
            <v>4.8256133435671502E-5</v>
          </cell>
          <cell r="G170">
            <v>4.5550563846073899E-5</v>
          </cell>
          <cell r="H170">
            <v>2.6959442455344898E-5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5.0625794552868402E-6</v>
          </cell>
          <cell r="F171">
            <v>5.2386496326191297E-5</v>
          </cell>
          <cell r="G171">
            <v>8.8879473778996599E-5</v>
          </cell>
          <cell r="H171">
            <v>7.0370361773902697E-5</v>
          </cell>
          <cell r="I171">
            <v>2.03813522827758E-5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1.0514394122233799E-2</v>
          </cell>
          <cell r="F172">
            <v>7.9889843229464089E-2</v>
          </cell>
          <cell r="G172">
            <v>0.15404182944825534</v>
          </cell>
          <cell r="H172">
            <v>9.9043088420265407E-2</v>
          </cell>
          <cell r="I172">
            <v>2.6082672758751861E-2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8.0620221084980547E-5</v>
          </cell>
          <cell r="F173">
            <v>6.4226779774290154E-4</v>
          </cell>
          <cell r="G173">
            <v>1.3011023220582717E-3</v>
          </cell>
          <cell r="H173">
            <v>9.4590349764933385E-4</v>
          </cell>
          <cell r="I173">
            <v>2.6817431775448395E-4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1.4344330316826479E-4</v>
          </cell>
          <cell r="F174">
            <v>1.0899023632941884E-3</v>
          </cell>
          <cell r="G174">
            <v>2.1015256404946147E-3</v>
          </cell>
          <cell r="H174">
            <v>1.351201751981795E-3</v>
          </cell>
          <cell r="I174">
            <v>3.5583455332540093E-4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8.9805102208686899E-6</v>
          </cell>
          <cell r="F175">
            <v>8.6138192537213895E-5</v>
          </cell>
          <cell r="G175">
            <v>1.17334631639675E-4</v>
          </cell>
          <cell r="H175">
            <v>6.2454020083573905E-5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8.8609513329778195E-6</v>
          </cell>
          <cell r="F176">
            <v>9.3345183933937398E-5</v>
          </cell>
          <cell r="G176">
            <v>1.9267614442714201E-4</v>
          </cell>
          <cell r="H176">
            <v>1.3816567906445499E-4</v>
          </cell>
          <cell r="I176">
            <v>3.9233151280972397E-5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1.21634331130455E-2</v>
          </cell>
          <cell r="F177">
            <v>0.1015629228928453</v>
          </cell>
          <cell r="G177">
            <v>0.16161133152836815</v>
          </cell>
          <cell r="H177">
            <v>0.10840708710212837</v>
          </cell>
          <cell r="I177">
            <v>2.87728125057552E-2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6.3943713409439509E-5</v>
          </cell>
          <cell r="F178">
            <v>5.6726105722105645E-4</v>
          </cell>
          <cell r="G178">
            <v>9.5000229400311084E-4</v>
          </cell>
          <cell r="H178">
            <v>7.5710212192833272E-4</v>
          </cell>
          <cell r="I178">
            <v>2.152032126477691E-4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1.6481616684343528E-4</v>
          </cell>
          <cell r="F179">
            <v>1.3761913671117246E-3</v>
          </cell>
          <cell r="G179">
            <v>2.189855440763798E-3</v>
          </cell>
          <cell r="H179">
            <v>1.4689307195410335E-3</v>
          </cell>
          <cell r="I179">
            <v>3.8987550820806572E-4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4.7700375419736099E-6</v>
          </cell>
          <cell r="F180">
            <v>3.8341812397441702E-5</v>
          </cell>
          <cell r="G180">
            <v>3.4601603905211899E-5</v>
          </cell>
          <cell r="H180">
            <v>2.34309799953543E-5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4.7065333122928899E-6</v>
          </cell>
          <cell r="F181">
            <v>4.2268499609301103E-5</v>
          </cell>
          <cell r="G181">
            <v>6.9628745686965997E-5</v>
          </cell>
          <cell r="H181">
            <v>6.1653922210711402E-5</v>
          </cell>
          <cell r="I181">
            <v>1.8506406525109801E-5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1.1118863824861601E-2</v>
          </cell>
          <cell r="F182">
            <v>8.2752336115777841E-2</v>
          </cell>
          <cell r="G182">
            <v>0.14310601579031668</v>
          </cell>
          <cell r="H182">
            <v>9.6848773836151258E-2</v>
          </cell>
          <cell r="I182">
            <v>2.8180792362118963E-2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6.8579188850944765E-5</v>
          </cell>
          <cell r="F183">
            <v>5.3631603726520677E-4</v>
          </cell>
          <cell r="G183">
            <v>9.705136019043328E-4</v>
          </cell>
          <cell r="H183">
            <v>7.6259856356891058E-4</v>
          </cell>
          <cell r="I183">
            <v>2.3573309750000448E-4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1.5168982025732001E-4</v>
          </cell>
          <cell r="F184">
            <v>1.128954107991513E-3</v>
          </cell>
          <cell r="G184">
            <v>1.9523330940015894E-3</v>
          </cell>
          <cell r="H184">
            <v>1.3212656730716395E-3</v>
          </cell>
          <cell r="I184">
            <v>3.8445828597706604E-4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5.4536874912902202E-6</v>
          </cell>
          <cell r="F185">
            <v>4.1509670564304901E-5</v>
          </cell>
          <cell r="G185">
            <v>4.06756702851289E-5</v>
          </cell>
          <cell r="H185">
            <v>3.2128483466390702E-5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5.3810817266591899E-6</v>
          </cell>
          <cell r="F186">
            <v>4.6030121754207998E-5</v>
          </cell>
          <cell r="G186">
            <v>7.8646288895479701E-5</v>
          </cell>
          <cell r="H186">
            <v>7.10985032677492E-5</v>
          </cell>
          <cell r="I186">
            <v>2.2467548665564201E-5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1.5147952017515001E-2</v>
          </cell>
          <cell r="F187">
            <v>0.15485740479036569</v>
          </cell>
          <cell r="G187">
            <v>0.26452498432474292</v>
          </cell>
          <cell r="H187">
            <v>0.2480390516302883</v>
          </cell>
          <cell r="I187">
            <v>8.6334841516646402E-2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8.0732547132956724E-5</v>
          </cell>
          <cell r="F188">
            <v>8.764552453533758E-4</v>
          </cell>
          <cell r="G188">
            <v>1.5787915639147061E-3</v>
          </cell>
          <cell r="H188">
            <v>1.7986778387764075E-3</v>
          </cell>
          <cell r="I188">
            <v>6.5950496490418682E-4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2.0525680240535236E-4</v>
          </cell>
          <cell r="F189">
            <v>2.0983388182976323E-3</v>
          </cell>
          <cell r="G189">
            <v>3.5843493810940813E-3</v>
          </cell>
          <cell r="H189">
            <v>3.3609627592180009E-3</v>
          </cell>
          <cell r="I189">
            <v>1.1698488010385691E-3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6.7472983293557402E-6</v>
          </cell>
          <cell r="F190">
            <v>7.0737708972758699E-5</v>
          </cell>
          <cell r="G190">
            <v>7.2044484634476298E-5</v>
          </cell>
          <cell r="H190">
            <v>1.16350724181298E-4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6.6574705284084003E-6</v>
          </cell>
          <cell r="F191">
            <v>7.6072372864786897E-5</v>
          </cell>
          <cell r="G191">
            <v>1.34708014783166E-4</v>
          </cell>
          <cell r="H191">
            <v>1.8515648491115801E-4</v>
          </cell>
          <cell r="I191">
            <v>7.0565651168871102E-5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1.1884925161443001E-2</v>
          </cell>
          <cell r="F192">
            <v>8.2472741427285598E-2</v>
          </cell>
          <cell r="G192">
            <v>0.13296542374533143</v>
          </cell>
          <cell r="H192">
            <v>0.10272572262825415</v>
          </cell>
          <cell r="I192">
            <v>3.0334759355020897E-2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6.8144803964620941E-5</v>
          </cell>
          <cell r="F193">
            <v>4.9683495095755091E-4</v>
          </cell>
          <cell r="G193">
            <v>8.3698838927331713E-4</v>
          </cell>
          <cell r="H193">
            <v>7.5706935542286862E-4</v>
          </cell>
          <cell r="I193">
            <v>2.360673259883611E-4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1.6214086168407952E-4</v>
          </cell>
          <cell r="F194">
            <v>1.1251397193354127E-3</v>
          </cell>
          <cell r="G194">
            <v>1.8139894098953813E-3</v>
          </cell>
          <cell r="H194">
            <v>1.4014423278070152E-3</v>
          </cell>
          <cell r="I194">
            <v>4.1384392025949394E-4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5.0336494623198198E-6</v>
          </cell>
          <cell r="F195">
            <v>3.2679602099099301E-5</v>
          </cell>
          <cell r="G195">
            <v>3.0058578465247599E-5</v>
          </cell>
          <cell r="H195">
            <v>2.6220175380782E-5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4.96663572735976E-6</v>
          </cell>
          <cell r="F196">
            <v>3.69268856667265E-5</v>
          </cell>
          <cell r="G196">
            <v>6.0606544736932302E-5</v>
          </cell>
          <cell r="H196">
            <v>5.9663221543293403E-5</v>
          </cell>
          <cell r="I196">
            <v>1.9197738768983399E-5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16.8183524969925</v>
          </cell>
          <cell r="F197">
            <v>16.753617094857987</v>
          </cell>
          <cell r="G197">
            <v>3.0445680338291941</v>
          </cell>
          <cell r="H197">
            <v>0.22339972165756158</v>
          </cell>
          <cell r="I197">
            <v>3.5102419860284159E-2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3.7288031199962705E-2</v>
          </cell>
          <cell r="F198">
            <v>3.7149389286654871E-2</v>
          </cell>
          <cell r="G198">
            <v>7.6379191021647124E-3</v>
          </cell>
          <cell r="H198">
            <v>5.7896155017678197E-4</v>
          </cell>
          <cell r="I198">
            <v>9.9998618030570257E-5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0.22944546380617303</v>
          </cell>
          <cell r="F199">
            <v>0.22856230688755749</v>
          </cell>
          <cell r="G199">
            <v>4.1535716696169088E-2</v>
          </cell>
          <cell r="H199">
            <v>3.0477451795028919E-3</v>
          </cell>
          <cell r="I199">
            <v>4.7888703765735412E-4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8.1038576054168697E-4</v>
          </cell>
          <cell r="F200">
            <v>2.3786062309349701E-6</v>
          </cell>
          <cell r="G200">
            <v>1.6208605120864901E-4</v>
          </cell>
          <cell r="H200">
            <v>2.0346675717838201E-6</v>
          </cell>
          <cell r="I200">
            <v>9.6448667508805806E-7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8.1038576054168697E-4</v>
          </cell>
          <cell r="F201">
            <v>8.0775011844345533E-4</v>
          </cell>
          <cell r="G201">
            <v>1.6651397805761599E-4</v>
          </cell>
          <cell r="H201">
            <v>1.3437384695060299E-5</v>
          </cell>
          <cell r="I201">
            <v>2.644759115855436E-6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1.1323556993714699E-2</v>
          </cell>
          <cell r="F202">
            <v>4.97502043555203E-2</v>
          </cell>
          <cell r="G202">
            <v>7.6351320852826754E-2</v>
          </cell>
          <cell r="H202">
            <v>6.6068563552897988E-2</v>
          </cell>
          <cell r="I202">
            <v>2.1159133277581649E-2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6.1705513079578233E-5</v>
          </cell>
          <cell r="F203">
            <v>2.8345170325365452E-4</v>
          </cell>
          <cell r="G203">
            <v>4.5399434799490372E-4</v>
          </cell>
          <cell r="H203">
            <v>4.6304922369376028E-4</v>
          </cell>
          <cell r="I203">
            <v>1.556005627104667E-4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1.5448236007796338E-4</v>
          </cell>
          <cell r="F204">
            <v>6.7872038684202343E-4</v>
          </cell>
          <cell r="G204">
            <v>1.04162784246694E-3</v>
          </cell>
          <cell r="H204">
            <v>9.0134465965754592E-4</v>
          </cell>
          <cell r="I204">
            <v>2.8866484689743104E-4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5.17096466510185E-6</v>
          </cell>
          <cell r="F205">
            <v>2.05007299315083E-5</v>
          </cell>
          <cell r="G205">
            <v>1.8409954351860301E-5</v>
          </cell>
          <cell r="H205">
            <v>2.07245762866717E-5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5.1021228321238096E-6</v>
          </cell>
          <cell r="F206">
            <v>2.5037884663717198E-5</v>
          </cell>
          <cell r="G206">
            <v>3.9100096881326802E-5</v>
          </cell>
          <cell r="H206">
            <v>4.3323720264052202E-5</v>
          </cell>
          <cell r="I206">
            <v>1.47810879757346E-5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4.2770855894969297E-2</v>
          </cell>
          <cell r="F207">
            <v>7.0743559213992391E-2</v>
          </cell>
          <cell r="G207">
            <v>0.93546035023364937</v>
          </cell>
          <cell r="H207">
            <v>0.28863877008581945</v>
          </cell>
          <cell r="I207">
            <v>4.1784563336739591E-2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6.7974696849115043E-5</v>
          </cell>
          <cell r="F208">
            <v>1.1483820619845757E-4</v>
          </cell>
          <cell r="G208">
            <v>1.6741294503677987E-3</v>
          </cell>
          <cell r="H208">
            <v>5.3666569085788725E-4</v>
          </cell>
          <cell r="I208">
            <v>8.3826216780703692E-5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5.8350417319194114E-4</v>
          </cell>
          <cell r="F209">
            <v>9.65123590913948E-4</v>
          </cell>
          <cell r="G209">
            <v>1.276207844793519E-2</v>
          </cell>
          <cell r="H209">
            <v>3.9377731253181442E-3</v>
          </cell>
          <cell r="I209">
            <v>5.7004861305238173E-4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1.5039608287034599E-6</v>
          </cell>
          <cell r="F210">
            <v>1.16685363878049E-6</v>
          </cell>
          <cell r="G210">
            <v>3.4001932038898502E-5</v>
          </cell>
          <cell r="H210">
            <v>1.2697527658060399E-6</v>
          </cell>
          <cell r="I210">
            <v>5.0945145045569305E-7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1.5039608287034599E-6</v>
          </cell>
          <cell r="F211">
            <v>2.6585431575071282E-6</v>
          </cell>
          <cell r="G211">
            <v>3.6456853904165704E-5</v>
          </cell>
          <cell r="H211">
            <v>1.1843770202383464E-5</v>
          </cell>
          <cell r="I211">
            <v>1.9417168902979701E-6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0.4161947243842421</v>
          </cell>
          <cell r="E212">
            <v>0.36070409053568619</v>
          </cell>
          <cell r="F212">
            <v>0.27746395358372777</v>
          </cell>
          <cell r="G212">
            <v>0.13873276454118769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0.46789107628098475</v>
          </cell>
          <cell r="E213">
            <v>0.37693279258850088</v>
          </cell>
          <cell r="F213">
            <v>0.2622296108863949</v>
          </cell>
          <cell r="G213">
            <v>0.11309623718413052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2.8026653508113862E-2</v>
          </cell>
          <cell r="G214">
            <v>1.40133333333333E-2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8674.5262851870102</v>
          </cell>
          <cell r="E215">
            <v>8089.2074770016097</v>
          </cell>
          <cell r="F215">
            <v>6533.9605871724098</v>
          </cell>
          <cell r="G215">
            <v>4522.8172615067997</v>
          </cell>
          <cell r="H215">
            <v>2903.1315377215401</v>
          </cell>
          <cell r="I215">
            <v>751.02429364933903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116.60360898251623</v>
          </cell>
          <cell r="E216">
            <v>108.73571127883301</v>
          </cell>
          <cell r="F216">
            <v>87.829970233054482</v>
          </cell>
          <cell r="G216">
            <v>60.796036362318034</v>
          </cell>
          <cell r="H216">
            <v>39.024103855372175</v>
          </cell>
          <cell r="I216">
            <v>10.095322810030545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118.34278697390188</v>
          </cell>
          <cell r="E217">
            <v>110.35753720329615</v>
          </cell>
          <cell r="F217">
            <v>89.139980725408137</v>
          </cell>
          <cell r="G217">
            <v>61.702827578537459</v>
          </cell>
          <cell r="H217">
            <v>39.606160132626748</v>
          </cell>
          <cell r="I217">
            <v>10.245897594124678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3.39130776581845E-2</v>
          </cell>
          <cell r="F218">
            <v>5.0478228992262598E-2</v>
          </cell>
          <cell r="G218">
            <v>5.0540350715515086</v>
          </cell>
          <cell r="H218">
            <v>0.24866023792588801</v>
          </cell>
          <cell r="I218">
            <v>2.8045069994821099E-2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3.6196694627527214E-5</v>
          </cell>
          <cell r="F219">
            <v>5.4881928279059338E-5</v>
          </cell>
          <cell r="G219">
            <v>6.1189540764129621E-3</v>
          </cell>
          <cell r="H219">
            <v>3.2135795136437186E-4</v>
          </cell>
          <cell r="I219">
            <v>3.9314286671095252E-5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4.6266135959324017E-4</v>
          </cell>
          <cell r="F220">
            <v>6.8865251012636573E-4</v>
          </cell>
          <cell r="G220">
            <v>6.8950000976146106E-2</v>
          </cell>
          <cell r="H220">
            <v>3.3923634096301217E-3</v>
          </cell>
          <cell r="I220">
            <v>3.8260668478609959E-4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7.8821347652310203E-7</v>
          </cell>
          <cell r="F221">
            <v>4.8017186750760396E-7</v>
          </cell>
          <cell r="G221">
            <v>1.31998793141961E-4</v>
          </cell>
          <cell r="H221">
            <v>1.41801241537021E-6</v>
          </cell>
          <cell r="I221">
            <v>3.65310643257371E-7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7.8821347652310203E-7</v>
          </cell>
          <cell r="F222">
            <v>1.26838534403071E-6</v>
          </cell>
          <cell r="G222">
            <v>1.3294597656401499E-4</v>
          </cell>
          <cell r="H222">
            <v>7.0210686633420301E-6</v>
          </cell>
          <cell r="I222">
            <v>8.5101002366893403E-7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7.61352244260061E-3</v>
          </cell>
          <cell r="E223">
            <v>0.18094083946595016</v>
          </cell>
          <cell r="F223">
            <v>0.43636695980608403</v>
          </cell>
          <cell r="G223">
            <v>0.88108007171663161</v>
          </cell>
          <cell r="H223">
            <v>1.6567050075650864</v>
          </cell>
          <cell r="I223">
            <v>3.9889440076978118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7.61352244260061E-3</v>
          </cell>
          <cell r="E224">
            <v>0.18094083946595013</v>
          </cell>
          <cell r="F224">
            <v>0.43636695980608398</v>
          </cell>
          <cell r="G224">
            <v>0.88108007171663161</v>
          </cell>
          <cell r="H224">
            <v>1.6567050075650864</v>
          </cell>
          <cell r="I224">
            <v>3.9889440076978113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7.6122717806474541E-3</v>
          </cell>
          <cell r="E225">
            <v>0.18095896782005624</v>
          </cell>
          <cell r="F225">
            <v>0.43641064955707998</v>
          </cell>
          <cell r="G225">
            <v>0.88116818853543644</v>
          </cell>
          <cell r="H225">
            <v>1.656870694634575</v>
          </cell>
          <cell r="I225">
            <v>3.9893429419929918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7.6122717806474541E-3</v>
          </cell>
          <cell r="E226">
            <v>0.18095896782005624</v>
          </cell>
          <cell r="F226">
            <v>0.43641064955707998</v>
          </cell>
          <cell r="G226">
            <v>0.88116818853543644</v>
          </cell>
          <cell r="H226">
            <v>1.656870694634575</v>
          </cell>
          <cell r="I226">
            <v>3.9893429419929918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4.5887637088845501E-3</v>
          </cell>
          <cell r="E227">
            <v>2.6494105211024399</v>
          </cell>
          <cell r="F227">
            <v>6.9166378331460496</v>
          </cell>
          <cell r="G227">
            <v>11.106752773007999</v>
          </cell>
          <cell r="H227">
            <v>11.056255097629499</v>
          </cell>
          <cell r="I227">
            <v>19.614568070649501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4.5887637088845501E-3</v>
          </cell>
          <cell r="E228">
            <v>2.6185936747929417</v>
          </cell>
          <cell r="F228">
            <v>9.291776934628329</v>
          </cell>
          <cell r="G228">
            <v>18.505041099512379</v>
          </cell>
          <cell r="H228">
            <v>26.02783169156352</v>
          </cell>
          <cell r="I228">
            <v>25.42470662118992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5.7049772817918901E-5</v>
          </cell>
          <cell r="F229">
            <v>1.194031019049292E-3</v>
          </cell>
          <cell r="G229">
            <v>6.6209171106188045E-4</v>
          </cell>
          <cell r="H229">
            <v>2.393137390927628E-3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4.1056721120709595E-8</v>
          </cell>
          <cell r="F230">
            <v>8.8847885729804369E-7</v>
          </cell>
          <cell r="G230">
            <v>5.0382633221913554E-7</v>
          </cell>
          <cell r="H230">
            <v>2.1111333390841933E-6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7.7830522261826705E-7</v>
          </cell>
          <cell r="F231">
            <v>1.6289645553196344E-5</v>
          </cell>
          <cell r="G231">
            <v>9.0326290731498025E-6</v>
          </cell>
          <cell r="H231">
            <v>3.2648531936256886E-5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1.28376515188873E-8</v>
          </cell>
          <cell r="F232">
            <v>2.22757297826961E-8</v>
          </cell>
          <cell r="G232">
            <v>1.16686096088771E-8</v>
          </cell>
          <cell r="H232">
            <v>2.8573239085050701E-8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1.28376515188873E-8</v>
          </cell>
          <cell r="F233">
            <v>3.5113381301583398E-8</v>
          </cell>
          <cell r="G233">
            <v>3.1864692681252303E-8</v>
          </cell>
          <cell r="H233">
            <v>6.1166269980006098E-8</v>
          </cell>
          <cell r="I233">
            <v>5.0142787623794699E-9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1410.20562156812</v>
          </cell>
          <cell r="E234">
            <v>1167.2447238426701</v>
          </cell>
          <cell r="F234">
            <v>838.87730701392002</v>
          </cell>
          <cell r="G234">
            <v>356.94060691015602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1.5766918783017962</v>
          </cell>
          <cell r="E235">
            <v>1.3375734469837322</v>
          </cell>
          <cell r="F235">
            <v>0.99635316023661991</v>
          </cell>
          <cell r="G235">
            <v>0.42394626572704414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19.238821576645574</v>
          </cell>
          <cell r="E236">
            <v>15.924211785029668</v>
          </cell>
          <cell r="F236">
            <v>11.444438022018009</v>
          </cell>
          <cell r="G236">
            <v>4.8695853603022581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1.9774666666666701E-2</v>
          </cell>
          <cell r="G237">
            <v>9.8873333333333296E-3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6.6037882393778101E-6</v>
          </cell>
          <cell r="F238">
            <v>5.8395977684815003E-5</v>
          </cell>
          <cell r="G238">
            <v>5.3294328874590899E-5</v>
          </cell>
          <cell r="H238">
            <v>7.7399122012975795E-5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5.3767980499154705E-4</v>
          </cell>
          <cell r="F239">
            <v>4.7545949015500603E-3</v>
          </cell>
          <cell r="G239">
            <v>4.3392191447897098E-3</v>
          </cell>
          <cell r="H239">
            <v>6.30182908990047E-3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7.285634213977601E-6</v>
          </cell>
          <cell r="F240">
            <v>6.4425405170055242E-5</v>
          </cell>
          <cell r="G240">
            <v>5.879700738197446E-5</v>
          </cell>
          <cell r="H240">
            <v>8.5390638074531885E-5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7.7987777722831297E-7</v>
          </cell>
          <cell r="E241">
            <v>5.2684721747507597E-6</v>
          </cell>
          <cell r="F241">
            <v>7.3886145494401598E-6</v>
          </cell>
          <cell r="G241">
            <v>6.5225583734389296E-6</v>
          </cell>
          <cell r="H241">
            <v>1.84362452361575E-5</v>
          </cell>
          <cell r="I241">
            <v>1.2453708816139201E-6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1.5951121280949672</v>
          </cell>
          <cell r="E242">
            <v>1.5951173965671419</v>
          </cell>
          <cell r="F242">
            <v>6.5142278401486564E-5</v>
          </cell>
          <cell r="G242">
            <v>5.7411196744849846E-5</v>
          </cell>
          <cell r="H242">
            <v>7.8701833497674123E-5</v>
          </cell>
          <cell r="I242">
            <v>5.8358212830217005E-6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6.613773463766999E-2</v>
          </cell>
          <cell r="E243">
            <v>0.10288550531845198</v>
          </cell>
          <cell r="F243">
            <v>0.13713016060888597</v>
          </cell>
          <cell r="G243">
            <v>5.0637746043664906</v>
          </cell>
          <cell r="H243">
            <v>11.747985668749418</v>
          </cell>
          <cell r="I243">
            <v>11.709698974071207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6.613773463766999E-2</v>
          </cell>
          <cell r="E244">
            <v>0.10288550531845198</v>
          </cell>
          <cell r="F244">
            <v>0.13713016060888597</v>
          </cell>
          <cell r="G244">
            <v>5.0637746043664906</v>
          </cell>
          <cell r="H244">
            <v>11.747985668749418</v>
          </cell>
          <cell r="I244">
            <v>11.709698974071207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6.6141581090987264E-2</v>
          </cell>
          <cell r="E245">
            <v>0.10289582735855225</v>
          </cell>
          <cell r="F245">
            <v>0.13714392368730083</v>
          </cell>
          <cell r="G245">
            <v>5.0642810324670648</v>
          </cell>
          <cell r="H245">
            <v>11.749160584843979</v>
          </cell>
          <cell r="I245">
            <v>11.710870060966197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6.6141581090987264E-2</v>
          </cell>
          <cell r="E246">
            <v>0.10289582735855225</v>
          </cell>
          <cell r="F246">
            <v>0.13714392368730083</v>
          </cell>
          <cell r="G246">
            <v>5.0642810324670648</v>
          </cell>
          <cell r="H246">
            <v>11.749160584843979</v>
          </cell>
          <cell r="I246">
            <v>11.710870060966197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1.0409659727687599E-2</v>
          </cell>
          <cell r="E247">
            <v>2.3588695104938599E-2</v>
          </cell>
          <cell r="F247">
            <v>0.60412086112249896</v>
          </cell>
          <cell r="G247">
            <v>78.774612455402604</v>
          </cell>
          <cell r="H247">
            <v>75.861993259308704</v>
          </cell>
          <cell r="I247">
            <v>175.987755258199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1.0409659727687599E-2</v>
          </cell>
          <cell r="E248">
            <v>3.338292191585808E-2</v>
          </cell>
          <cell r="F248">
            <v>0.62741352822282437</v>
          </cell>
          <cell r="G248">
            <v>75.237887240777624</v>
          </cell>
          <cell r="H248">
            <v>248.68795865796372</v>
          </cell>
          <cell r="I248">
            <v>231.14250794337741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3.263740532536433</v>
          </cell>
          <cell r="E249">
            <v>4.2032532073846509</v>
          </cell>
          <cell r="F249">
            <v>17.18638946155685</v>
          </cell>
          <cell r="G249">
            <v>36.341583177184425</v>
          </cell>
          <cell r="H249">
            <v>69.718970258193252</v>
          </cell>
          <cell r="I249">
            <v>36.14858775174185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8.4374487069466833E-2</v>
          </cell>
          <cell r="E250">
            <v>0.10883607422722581</v>
          </cell>
          <cell r="F250">
            <v>0.45234637808280997</v>
          </cell>
          <cell r="G250">
            <v>0.97545264689099476</v>
          </cell>
          <cell r="H250">
            <v>1.9474950430495572</v>
          </cell>
          <cell r="I250">
            <v>1.0467978419678226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4.4224126457133237E-2</v>
          </cell>
          <cell r="E251">
            <v>5.695465050656702E-2</v>
          </cell>
          <cell r="F251">
            <v>0.23287790598315514</v>
          </cell>
          <cell r="G251">
            <v>0.49243337638461243</v>
          </cell>
          <cell r="H251">
            <v>0.94470149401345849</v>
          </cell>
          <cell r="I251">
            <v>0.48981826221872449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4.4876926407406903E-3</v>
          </cell>
          <cell r="F252">
            <v>0.118340675992841</v>
          </cell>
          <cell r="G252">
            <v>0.24979404353664</v>
          </cell>
          <cell r="H252">
            <v>0.27170671701196802</v>
          </cell>
          <cell r="I252">
            <v>0.28457705092552099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2.9121728135012577E-2</v>
          </cell>
          <cell r="E253">
            <v>3.7459567951883065E-2</v>
          </cell>
          <cell r="F253">
            <v>0.15579964846258648</v>
          </cell>
          <cell r="G253">
            <v>0.38987477664208908</v>
          </cell>
          <cell r="H253">
            <v>0.79240491608019215</v>
          </cell>
          <cell r="I253">
            <v>0.50445155193411684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15.7106703120745</v>
          </cell>
          <cell r="F254">
            <v>9.8372357730697093</v>
          </cell>
          <cell r="G254">
            <v>8.1138667239189992</v>
          </cell>
          <cell r="H254">
            <v>16.151514049849201</v>
          </cell>
          <cell r="I254">
            <v>16.151591440925099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1165.2609004181199</v>
          </cell>
          <cell r="F255">
            <v>729.62807995166702</v>
          </cell>
          <cell r="G255">
            <v>601.80574455311398</v>
          </cell>
          <cell r="H255">
            <v>1197.9582940123501</v>
          </cell>
          <cell r="I255">
            <v>1197.96403411082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15.897147345404125</v>
          </cell>
          <cell r="F256">
            <v>9.9539983622328521</v>
          </cell>
          <cell r="G256">
            <v>8.210173868391708</v>
          </cell>
          <cell r="H256">
            <v>16.343223656375898</v>
          </cell>
          <cell r="I256">
            <v>16.343301966041238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6.19483002389459E-7</v>
          </cell>
          <cell r="E257">
            <v>9.1980103133457998E-6</v>
          </cell>
          <cell r="F257">
            <v>4.9234260714874399E-6</v>
          </cell>
          <cell r="G257">
            <v>4.5439415812174001E-6</v>
          </cell>
          <cell r="H257">
            <v>12.546820383203899</v>
          </cell>
          <cell r="I257">
            <v>3.6047694361096001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17.176522538490705</v>
          </cell>
          <cell r="E258">
            <v>17.176531736501016</v>
          </cell>
          <cell r="F258">
            <v>15.301532920370418</v>
          </cell>
          <cell r="G258">
            <v>10.301535286081059</v>
          </cell>
          <cell r="H258">
            <v>16.15151587499998</v>
          </cell>
          <cell r="I258">
            <v>16.151592486939716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4.5646266095261422E-2</v>
          </cell>
          <cell r="E259">
            <v>6.9956642540443134E-2</v>
          </cell>
          <cell r="F259">
            <v>9.1237410842928329E-2</v>
          </cell>
          <cell r="G259">
            <v>8.876930371299524E-2</v>
          </cell>
          <cell r="H259">
            <v>0.74071235906700639</v>
          </cell>
          <cell r="I259">
            <v>1.8646498197433181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4.5646266095261422E-2</v>
          </cell>
          <cell r="E260">
            <v>6.995664254044312E-2</v>
          </cell>
          <cell r="F260">
            <v>9.1237410842928315E-2</v>
          </cell>
          <cell r="G260">
            <v>8.876930371299524E-2</v>
          </cell>
          <cell r="H260">
            <v>0.74071235906700639</v>
          </cell>
          <cell r="I260">
            <v>1.8646498197433179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4.5647691320265985E-2</v>
          </cell>
          <cell r="E261">
            <v>6.9963671364946925E-2</v>
          </cell>
          <cell r="F261">
            <v>9.1246584187398241E-2</v>
          </cell>
          <cell r="G261">
            <v>8.8778181531156089E-2</v>
          </cell>
          <cell r="H261">
            <v>0.74078643771047836</v>
          </cell>
          <cell r="I261">
            <v>1.8648363033740529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4.5647691320265985E-2</v>
          </cell>
          <cell r="E262">
            <v>6.9963671364946925E-2</v>
          </cell>
          <cell r="F262">
            <v>9.1246584187398241E-2</v>
          </cell>
          <cell r="G262">
            <v>8.8778181531156089E-2</v>
          </cell>
          <cell r="H262">
            <v>0.74078643771047836</v>
          </cell>
          <cell r="I262">
            <v>1.8648363033740529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8.6476324358984395E-3</v>
          </cell>
          <cell r="E263">
            <v>4.2619058968311897E-2</v>
          </cell>
          <cell r="F263">
            <v>0.357228612378301</v>
          </cell>
          <cell r="G263">
            <v>9.9081224158483902E-2</v>
          </cell>
          <cell r="H263">
            <v>9.73318801514894E-2</v>
          </cell>
          <cell r="I263">
            <v>7.3014464610864804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8.6476324358984395E-3</v>
          </cell>
          <cell r="E264">
            <v>5.0448900718254835E-2</v>
          </cell>
          <cell r="F264">
            <v>0.39991469054147372</v>
          </cell>
          <cell r="G264">
            <v>0.44149792354314887</v>
          </cell>
          <cell r="H264">
            <v>7.0676385416244107</v>
          </cell>
          <cell r="I264">
            <v>8.301129419429131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8.2738042202520496</v>
          </cell>
          <cell r="E265">
            <v>12.0252655296465</v>
          </cell>
          <cell r="F265">
            <v>11.06731797828513</v>
          </cell>
          <cell r="G265">
            <v>7.5243628592501244</v>
          </cell>
          <cell r="H265">
            <v>4.2765063595145487E-2</v>
          </cell>
          <cell r="I265">
            <v>2.1892382856970052E-2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0.12363204657371434</v>
          </cell>
          <cell r="E266">
            <v>0.17993859369671952</v>
          </cell>
          <cell r="F266">
            <v>0.16561548659764977</v>
          </cell>
          <cell r="G266">
            <v>0.11263070300533673</v>
          </cell>
          <cell r="H266">
            <v>6.8428769500310357E-4</v>
          </cell>
          <cell r="I266">
            <v>3.6005328283185949E-4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0.11211116829609825</v>
          </cell>
          <cell r="E267">
            <v>0.16294397736648361</v>
          </cell>
          <cell r="F267">
            <v>0.14996365824234573</v>
          </cell>
          <cell r="G267">
            <v>0.10195613630420222</v>
          </cell>
          <cell r="H267">
            <v>5.7947240643828595E-4</v>
          </cell>
          <cell r="I267">
            <v>2.9664475415948566E-4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5.9024362801647898E-5</v>
          </cell>
          <cell r="F268">
            <v>1.06142494940208E-4</v>
          </cell>
          <cell r="G268">
            <v>1.1384565348176199E-4</v>
          </cell>
          <cell r="H268">
            <v>8.6674282343510406E-5</v>
          </cell>
          <cell r="I268">
            <v>4.94916520232262E-5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4.2719727029675442E-2</v>
          </cell>
          <cell r="E269">
            <v>6.1936127847175414E-2</v>
          </cell>
          <cell r="F269">
            <v>6.2041912892466224E-2</v>
          </cell>
          <cell r="G269">
            <v>5.3862088646361564E-2</v>
          </cell>
          <cell r="H269">
            <v>2.7389656340420348E-4</v>
          </cell>
          <cell r="I269">
            <v>1.4990252153637703E-4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0.14995397460632376</v>
          </cell>
          <cell r="E270">
            <v>0.82542988178360654</v>
          </cell>
          <cell r="F270">
            <v>3.1822297259859504</v>
          </cell>
          <cell r="G270">
            <v>10.194223433209233</v>
          </cell>
          <cell r="H270">
            <v>16.480684596488146</v>
          </cell>
          <cell r="I270">
            <v>16.561658329676568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0.14995397460632376</v>
          </cell>
          <cell r="E271">
            <v>0.82542988178360599</v>
          </cell>
          <cell r="F271">
            <v>3.1822297259859496</v>
          </cell>
          <cell r="G271">
            <v>10.194223433209231</v>
          </cell>
          <cell r="H271">
            <v>16.480684596488146</v>
          </cell>
          <cell r="I271">
            <v>16.561658329676568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0.14996569031291987</v>
          </cell>
          <cell r="E272">
            <v>0.82551246548892265</v>
          </cell>
          <cell r="F272">
            <v>3.1825480294752295</v>
          </cell>
          <cell r="G272">
            <v>10.195242957506684</v>
          </cell>
          <cell r="H272">
            <v>16.482332829788405</v>
          </cell>
          <cell r="I272">
            <v>16.563314660957243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0.14996569031291987</v>
          </cell>
          <cell r="E273">
            <v>0.82551246548892265</v>
          </cell>
          <cell r="F273">
            <v>3.1825480294752295</v>
          </cell>
          <cell r="G273">
            <v>10.195242957506684</v>
          </cell>
          <cell r="H273">
            <v>16.482332829788405</v>
          </cell>
          <cell r="I273">
            <v>16.563314660957243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2.4541521050563599E-2</v>
          </cell>
          <cell r="E274">
            <v>9.0809834869084192</v>
          </cell>
          <cell r="F274">
            <v>39.038423343056898</v>
          </cell>
          <cell r="G274">
            <v>122.902896124867</v>
          </cell>
          <cell r="H274">
            <v>133.72571091404899</v>
          </cell>
          <cell r="I274">
            <v>268.84760195676398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2.4541521050563599E-2</v>
          </cell>
          <cell r="E275">
            <v>8.9839148314190691</v>
          </cell>
          <cell r="F275">
            <v>46.984037908833727</v>
          </cell>
          <cell r="G275">
            <v>157.16427871531113</v>
          </cell>
          <cell r="H275">
            <v>290.31415060599039</v>
          </cell>
          <cell r="I275">
            <v>329.69293644004244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11.78620507141026</v>
          </cell>
          <cell r="E276">
            <v>0.28144305533352321</v>
          </cell>
          <cell r="F276">
            <v>0.31299907478514566</v>
          </cell>
          <cell r="G276">
            <v>0.29946983436477509</v>
          </cell>
          <cell r="H276">
            <v>0.11568624353196946</v>
          </cell>
          <cell r="I276">
            <v>2.1493960045657661E-2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0.11649289940437157</v>
          </cell>
          <cell r="E277">
            <v>2.7855737909489252E-3</v>
          </cell>
          <cell r="F277">
            <v>3.100318908361092E-3</v>
          </cell>
          <cell r="G277">
            <v>2.9711712105308726E-3</v>
          </cell>
          <cell r="H277">
            <v>1.1657222170562026E-3</v>
          </cell>
          <cell r="I277">
            <v>2.3110548391038315E-4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0.15970467576436667</v>
          </cell>
          <cell r="E278">
            <v>3.8135915356845903E-3</v>
          </cell>
          <cell r="F278">
            <v>4.2411798751374819E-3</v>
          </cell>
          <cell r="G278">
            <v>4.0578568342110452E-3</v>
          </cell>
          <cell r="H278">
            <v>1.5675642755009465E-3</v>
          </cell>
          <cell r="I278">
            <v>2.9124607107937193E-4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2.9554488515003002E-5</v>
          </cell>
          <cell r="F279">
            <v>4.6561227880977303E-5</v>
          </cell>
          <cell r="G279">
            <v>4.6843219968126903E-5</v>
          </cell>
          <cell r="H279">
            <v>2.8964362328748299E-5</v>
          </cell>
          <cell r="I279">
            <v>2.1315955505215499E-5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5.0840620043868918E-2</v>
          </cell>
          <cell r="E280">
            <v>1.2049283410736078E-3</v>
          </cell>
          <cell r="F280">
            <v>1.2513266054620803E-3</v>
          </cell>
          <cell r="G280">
            <v>1.2978885945534036E-3</v>
          </cell>
          <cell r="H280">
            <v>4.7810220461825398E-4</v>
          </cell>
          <cell r="I280">
            <v>9.4443757288724747E-5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4722.28894473524</v>
          </cell>
          <cell r="E281">
            <v>4315.6632082568503</v>
          </cell>
          <cell r="F281">
            <v>3630.0347130670302</v>
          </cell>
          <cell r="G281">
            <v>1095.98922731171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18.30299081835652</v>
          </cell>
          <cell r="E282">
            <v>17.107601809803608</v>
          </cell>
          <cell r="F282">
            <v>14.869973195213579</v>
          </cell>
          <cell r="G282">
            <v>4.7312448217885059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63.987655077713235</v>
          </cell>
          <cell r="E283">
            <v>58.477821250092774</v>
          </cell>
          <cell r="F283">
            <v>49.187462236680688</v>
          </cell>
          <cell r="G283">
            <v>14.850802538099014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1.6628807068405631</v>
          </cell>
          <cell r="G284">
            <v>0.83144226641486751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5.6843463319341794</v>
          </cell>
          <cell r="E285">
            <v>0.30328949843198466</v>
          </cell>
          <cell r="F285">
            <v>0.34086422941579131</v>
          </cell>
          <cell r="G285">
            <v>0.31941155374522284</v>
          </cell>
          <cell r="H285">
            <v>0.30870435764715609</v>
          </cell>
          <cell r="I285">
            <v>3.8406748603995629E-2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5.205271974279025E-2</v>
          </cell>
          <cell r="E286">
            <v>2.7807140508002213E-3</v>
          </cell>
          <cell r="F286">
            <v>3.1265104600005679E-3</v>
          </cell>
          <cell r="G286">
            <v>2.9320232546095589E-3</v>
          </cell>
          <cell r="H286">
            <v>2.8406606762967188E-3</v>
          </cell>
          <cell r="I286">
            <v>3.6439802815817581E-4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7.7023663034338566E-2</v>
          </cell>
          <cell r="E287">
            <v>4.1096137998913969E-3</v>
          </cell>
          <cell r="F287">
            <v>4.6187564961489413E-3</v>
          </cell>
          <cell r="G287">
            <v>4.3280698339461122E-3</v>
          </cell>
          <cell r="H287">
            <v>4.1829858759777289E-3</v>
          </cell>
          <cell r="I287">
            <v>5.2041664775061898E-4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1.8706153067967301E-5</v>
          </cell>
          <cell r="F288">
            <v>2.42758677197255E-5</v>
          </cell>
          <cell r="G288">
            <v>2.0395069563412299E-5</v>
          </cell>
          <cell r="H288">
            <v>1.54673242918109E-5</v>
          </cell>
          <cell r="I288">
            <v>1.13549669043991E-5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2.2988949578552072E-2</v>
          </cell>
          <cell r="E289">
            <v>1.2495801153797684E-3</v>
          </cell>
          <cell r="F289">
            <v>1.2737180134300974E-3</v>
          </cell>
          <cell r="G289">
            <v>1.2939019260008108E-3</v>
          </cell>
          <cell r="H289">
            <v>1.2294388612583071E-3</v>
          </cell>
          <cell r="I289">
            <v>1.4987979311280666E-4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3823.97176316284</v>
          </cell>
          <cell r="E290">
            <v>3569.7777577755301</v>
          </cell>
          <cell r="F290">
            <v>2531.3463698688902</v>
          </cell>
          <cell r="G290">
            <v>971.11845038740103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17.686182429889019</v>
          </cell>
          <cell r="E291">
            <v>17.235952184892923</v>
          </cell>
          <cell r="F291">
            <v>12.993712717758884</v>
          </cell>
          <cell r="G291">
            <v>5.4782389212162652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52.16878258066631</v>
          </cell>
          <cell r="E292">
            <v>48.700924389843451</v>
          </cell>
          <cell r="F292">
            <v>34.534056887706505</v>
          </cell>
          <cell r="G292">
            <v>13.248546390005478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0.70637189845147208</v>
          </cell>
          <cell r="G293">
            <v>0.35318594810046278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2.526072984287875E-4</v>
          </cell>
          <cell r="F294">
            <v>2.7652841231413564E-4</v>
          </cell>
          <cell r="G294">
            <v>4.5510381078854513E-4</v>
          </cell>
          <cell r="H294">
            <v>5.4743092641869101E-4</v>
          </cell>
          <cell r="I294">
            <v>5.3796292102879133E-4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1.3868772814787473E-4</v>
          </cell>
          <cell r="F295">
            <v>1.5182101827908106E-4</v>
          </cell>
          <cell r="G295">
            <v>2.4986338075856066E-4</v>
          </cell>
          <cell r="H295">
            <v>2.867344406909666E-4</v>
          </cell>
          <cell r="I295">
            <v>2.6371013116579714E-4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1.8370873315838522E-3</v>
          </cell>
          <cell r="E296">
            <v>1.1986745038162423E-2</v>
          </cell>
          <cell r="F296">
            <v>2.4752367286003385E-3</v>
          </cell>
          <cell r="G296">
            <v>1.8904685376816586E-2</v>
          </cell>
          <cell r="H296">
            <v>1.304707391050363E-2</v>
          </cell>
          <cell r="I296">
            <v>1.0286050147772875E-2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1.2221689501458709E-3</v>
          </cell>
          <cell r="E297">
            <v>7.9744862136340508E-3</v>
          </cell>
          <cell r="F297">
            <v>1.6467140249384982E-3</v>
          </cell>
          <cell r="G297">
            <v>1.2576821516646158E-2</v>
          </cell>
          <cell r="H297">
            <v>7.9941869677894999E-3</v>
          </cell>
          <cell r="I297">
            <v>5.7521508718379076E-3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4.0011516958136613E-4</v>
          </cell>
          <cell r="F298">
            <v>3.9013335935278085E-4</v>
          </cell>
          <cell r="G298">
            <v>6.0231260781834375E-4</v>
          </cell>
          <cell r="H298">
            <v>5.492630217515419E-4</v>
          </cell>
          <cell r="I298">
            <v>5.4418150372752218E-4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2.1967324068581802E-4</v>
          </cell>
          <cell r="F299">
            <v>2.141929770829199E-4</v>
          </cell>
          <cell r="G299">
            <v>3.306846941189891E-4</v>
          </cell>
          <cell r="H299">
            <v>2.8769244912181204E-4</v>
          </cell>
          <cell r="I299">
            <v>2.6674679791211051E-4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2.4685194369993824E-2</v>
          </cell>
          <cell r="F302">
            <v>0.27067618391480358</v>
          </cell>
          <cell r="G302">
            <v>1.6044961440173473</v>
          </cell>
          <cell r="H302">
            <v>5.0808854119469968</v>
          </cell>
          <cell r="I302">
            <v>6.2376925997189758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1.7617620531665681E-2</v>
          </cell>
          <cell r="F303">
            <v>0.19317936993710452</v>
          </cell>
          <cell r="G303">
            <v>1.145115723462927</v>
          </cell>
          <cell r="H303">
            <v>3.2996071721913482</v>
          </cell>
          <cell r="I303">
            <v>3.7095973346694029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E304">
            <v>8.2684522660575352E-5</v>
          </cell>
          <cell r="F304">
            <v>3.8842992987818354E-4</v>
          </cell>
          <cell r="G304">
            <v>1.11755104008817E-3</v>
          </cell>
          <cell r="H304">
            <v>3.5964018361759081E-2</v>
          </cell>
          <cell r="I304">
            <v>2.7695913742445691E-2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E305">
            <v>5.5007976221937777E-5</v>
          </cell>
          <cell r="F305">
            <v>2.5841286445275636E-4</v>
          </cell>
          <cell r="G305">
            <v>7.4347917919689887E-4</v>
          </cell>
          <cell r="H305">
            <v>2.1883359147522638E-2</v>
          </cell>
          <cell r="I305">
            <v>1.5334373956592998E-2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148.45116367114699</v>
          </cell>
          <cell r="E306">
            <v>103.12071791436701</v>
          </cell>
          <cell r="F306">
            <v>70.304192039287997</v>
          </cell>
          <cell r="G306">
            <v>33.440676066594101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1.5512243532677976</v>
          </cell>
          <cell r="E307">
            <v>1.1000078828717779</v>
          </cell>
          <cell r="F307">
            <v>0.77291568206553019</v>
          </cell>
          <cell r="G307">
            <v>0.38585067711791443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2.0115333830778743</v>
          </cell>
          <cell r="E308">
            <v>1.3972997007366768</v>
          </cell>
          <cell r="F308">
            <v>0.95263132844563636</v>
          </cell>
          <cell r="G308">
            <v>0.45312569195926933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0.3718641233342822</v>
          </cell>
          <cell r="G309">
            <v>0.18593103802324853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2.3951648458277793E-2</v>
          </cell>
          <cell r="F310">
            <v>2.8153033511882593E-2</v>
          </cell>
          <cell r="G310">
            <v>3.5627214840892894E-2</v>
          </cell>
          <cell r="H310">
            <v>7.0795788320692247E-3</v>
          </cell>
          <cell r="I310">
            <v>5.7996082646944898E-3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1.7882377864176204E-2</v>
          </cell>
          <cell r="F311">
            <v>2.1019145473818494E-2</v>
          </cell>
          <cell r="G311">
            <v>2.6599393321207875E-2</v>
          </cell>
          <cell r="H311">
            <v>4.9644691434995551E-3</v>
          </cell>
          <cell r="I311">
            <v>3.7609901145885306E-3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4.8433925685006192E-4</v>
          </cell>
          <cell r="F312">
            <v>0.13004968758074745</v>
          </cell>
          <cell r="G312">
            <v>1.0503217755946199</v>
          </cell>
          <cell r="H312">
            <v>3.5210917369363153</v>
          </cell>
          <cell r="I312">
            <v>4.327610840166658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3.4566895070291801E-4</v>
          </cell>
          <cell r="F313">
            <v>9.2815394188036776E-2</v>
          </cell>
          <cell r="G313">
            <v>0.7496060270468895</v>
          </cell>
          <cell r="H313">
            <v>2.2868269695702348</v>
          </cell>
          <cell r="I313">
            <v>2.5741899610293646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7.2492432190167336E-2</v>
          </cell>
          <cell r="F314">
            <v>8.3172799433007608E-2</v>
          </cell>
          <cell r="G314">
            <v>0.10373958637937614</v>
          </cell>
          <cell r="H314">
            <v>8.0172910331226983E-3</v>
          </cell>
          <cell r="I314">
            <v>6.4903945895198861E-3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5.412308330158893E-2</v>
          </cell>
          <cell r="F315">
            <v>6.2097079876285322E-2</v>
          </cell>
          <cell r="G315">
            <v>7.7452309236286321E-2</v>
          </cell>
          <cell r="H315">
            <v>5.612535629057989E-3</v>
          </cell>
          <cell r="I315">
            <v>4.2030664033005606E-3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1.4224593757926369</v>
          </cell>
          <cell r="E316">
            <v>1.6225848601756829</v>
          </cell>
          <cell r="F316">
            <v>3.009693392714341</v>
          </cell>
          <cell r="G316">
            <v>4.2765903112008257</v>
          </cell>
          <cell r="H316">
            <v>5.4347121670058351</v>
          </cell>
          <cell r="I316">
            <v>5.9419753978951029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8.0852421293079318E-3</v>
          </cell>
          <cell r="E317">
            <v>9.2227529960631546E-3</v>
          </cell>
          <cell r="F317">
            <v>1.7107061353871061E-2</v>
          </cell>
          <cell r="G317">
            <v>2.4308088330918853E-2</v>
          </cell>
          <cell r="H317">
            <v>3.0890839148817777E-2</v>
          </cell>
          <cell r="I317">
            <v>3.3774117304124884E-2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2.5220910918309147E-2</v>
          </cell>
          <cell r="E318">
            <v>2.8769235109497998E-2</v>
          </cell>
          <cell r="F318">
            <v>5.3363358026850077E-2</v>
          </cell>
          <cell r="G318">
            <v>7.5826069347532471E-2</v>
          </cell>
          <cell r="H318">
            <v>9.6360144805068132E-2</v>
          </cell>
          <cell r="I318">
            <v>0.10535417372154439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1.04927605676584E-6</v>
          </cell>
          <cell r="E319">
            <v>8.9036157684909397E-6</v>
          </cell>
          <cell r="F319">
            <v>4.9358528963155599E-4</v>
          </cell>
          <cell r="G319">
            <v>1.13720994567244E-3</v>
          </cell>
          <cell r="H319">
            <v>1.3352873761945201E-3</v>
          </cell>
          <cell r="I319">
            <v>2.4071679211937701E-3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5.8402578308559437E-4</v>
          </cell>
          <cell r="E320">
            <v>7.1888840223562382E-4</v>
          </cell>
          <cell r="F320">
            <v>1.2124457151022432E-3</v>
          </cell>
          <cell r="G320">
            <v>2.0401794434223379E-3</v>
          </cell>
          <cell r="H320">
            <v>3.0213110412052758E-3</v>
          </cell>
          <cell r="I320">
            <v>3.3373466791431473E-3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2.3993685091865863E-2</v>
          </cell>
          <cell r="E321">
            <v>5.3603038119259892E-2</v>
          </cell>
          <cell r="F321">
            <v>0.19826607377733943</v>
          </cell>
          <cell r="G321">
            <v>0.84228580842683698</v>
          </cell>
          <cell r="H321">
            <v>2.1280349679281563</v>
          </cell>
          <cell r="I321">
            <v>4.4195967756264221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3.5214527804385762E-2</v>
          </cell>
          <cell r="E322">
            <v>7.86709364994604E-2</v>
          </cell>
          <cell r="F322">
            <v>0.29098682178109636</v>
          </cell>
          <cell r="G322">
            <v>1.2361876429786813</v>
          </cell>
          <cell r="H322">
            <v>3.1232278935016944</v>
          </cell>
          <cell r="I322">
            <v>6.4864572883901133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1.14855846046508E-3</v>
          </cell>
          <cell r="F323">
            <v>1.01109677825347E-2</v>
          </cell>
          <cell r="G323">
            <v>4.5841264683787401E-2</v>
          </cell>
          <cell r="H323">
            <v>9.1332808204980007E-2</v>
          </cell>
          <cell r="I323">
            <v>0.347602480762219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1.699E-3</v>
          </cell>
          <cell r="E324">
            <v>3.7405272595153164E-3</v>
          </cell>
          <cell r="F324">
            <v>1.3851493471990845E-2</v>
          </cell>
          <cell r="G324">
            <v>5.8730569916664872E-2</v>
          </cell>
          <cell r="H324">
            <v>0.18333522975284344</v>
          </cell>
          <cell r="I324">
            <v>0.40812685532870635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1.4869078819376933E-4</v>
          </cell>
          <cell r="E325">
            <v>3.8251044988612257E-4</v>
          </cell>
          <cell r="F325">
            <v>4.4485931503454454E-4</v>
          </cell>
          <cell r="G325">
            <v>6.7592257396151614E-3</v>
          </cell>
          <cell r="H325">
            <v>2.4352192061386876E-2</v>
          </cell>
          <cell r="I325">
            <v>5.8906548892381394E-2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3.9264180479477645E-4</v>
          </cell>
          <cell r="E326">
            <v>9.9495590284773218E-4</v>
          </cell>
          <cell r="F326">
            <v>1.1375967422470078E-3</v>
          </cell>
          <cell r="G326">
            <v>1.5126748112453474E-2</v>
          </cell>
          <cell r="H326">
            <v>4.9905913983190345E-2</v>
          </cell>
          <cell r="I326">
            <v>0.11005846437470712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2.0201138744112701E-6</v>
          </cell>
          <cell r="F327">
            <v>2.7161695282180698E-6</v>
          </cell>
          <cell r="G327">
            <v>1.50272197013065E-4</v>
          </cell>
          <cell r="H327">
            <v>3.8301512279355099E-4</v>
          </cell>
          <cell r="I327">
            <v>1.1424734754350301E-3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8.5818769669021541E-6</v>
          </cell>
          <cell r="F328">
            <v>1.0991558731390914E-5</v>
          </cell>
          <cell r="G328">
            <v>1.5158086955243647E-4</v>
          </cell>
          <cell r="H328">
            <v>5.3375047028448642E-4</v>
          </cell>
          <cell r="I328">
            <v>1.3608843268343267E-3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2.3400344322473064E-4</v>
          </cell>
          <cell r="E329">
            <v>3.4666755014722806E-4</v>
          </cell>
          <cell r="F329">
            <v>3.4512908541335739E-4</v>
          </cell>
          <cell r="G329">
            <v>5.0072596167488495E-4</v>
          </cell>
          <cell r="H329">
            <v>3.2913590183204597E-2</v>
          </cell>
          <cell r="I329">
            <v>5.5031575507752818E-2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8.5036283068819186E-4</v>
          </cell>
          <cell r="E330">
            <v>1.244602969016123E-3</v>
          </cell>
          <cell r="F330">
            <v>1.2280138219938847E-3</v>
          </cell>
          <cell r="G330">
            <v>1.5814931642519458E-3</v>
          </cell>
          <cell r="H330">
            <v>9.3221673640611985E-2</v>
          </cell>
          <cell r="I330">
            <v>0.14368868423204625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6.7209355833847799E-7</v>
          </cell>
          <cell r="F331">
            <v>1.0126257489410901E-6</v>
          </cell>
          <cell r="G331">
            <v>8.7960765392346401E-6</v>
          </cell>
          <cell r="H331">
            <v>5.0090686674507899E-4</v>
          </cell>
          <cell r="I331">
            <v>9.0747060148384001E-4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5.4498003796621702E-6</v>
          </cell>
          <cell r="E332">
            <v>7.8006384284535798E-6</v>
          </cell>
          <cell r="F332">
            <v>7.97563300861387E-6</v>
          </cell>
          <cell r="G332">
            <v>1.0886994854509198E-5</v>
          </cell>
          <cell r="H332">
            <v>7.1543511986989715E-4</v>
          </cell>
          <cell r="I332">
            <v>1.1960525280937432E-3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8.9262778805694007E-5</v>
          </cell>
          <cell r="E333">
            <v>1.7378601255160428E-4</v>
          </cell>
          <cell r="F333">
            <v>1.4430453581213169E-4</v>
          </cell>
          <cell r="G333">
            <v>1.6003302237242023E-4</v>
          </cell>
          <cell r="H333">
            <v>9.7175092556491698E-4</v>
          </cell>
          <cell r="I333">
            <v>2.4826727872186102E-3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4.8785363821225491E-4</v>
          </cell>
          <cell r="E334">
            <v>9.3899115817962394E-4</v>
          </cell>
          <cell r="F334">
            <v>7.742974519716647E-4</v>
          </cell>
          <cell r="G334">
            <v>7.9394146668739136E-4</v>
          </cell>
          <cell r="H334">
            <v>4.1050994438796883E-3</v>
          </cell>
          <cell r="I334">
            <v>9.5691940914903236E-3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3.6205304684292899E-7</v>
          </cell>
          <cell r="F335">
            <v>3.7897835928470101E-7</v>
          </cell>
          <cell r="G335">
            <v>1.7657169573387E-6</v>
          </cell>
          <cell r="H335">
            <v>1.6985625365404701E-5</v>
          </cell>
          <cell r="I335">
            <v>4.8138717141913798E-5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2.055481357495079E-6</v>
          </cell>
          <cell r="E336">
            <v>3.8386217467804493E-6</v>
          </cell>
          <cell r="F336">
            <v>3.2312901184767604E-6</v>
          </cell>
          <cell r="G336">
            <v>3.3937361206464504E-6</v>
          </cell>
          <cell r="H336">
            <v>2.1157861325915001E-5</v>
          </cell>
          <cell r="I336">
            <v>5.3956654718804599E-5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6.5913689365225296E-6</v>
          </cell>
          <cell r="F337">
            <v>1.7757525901488339E-5</v>
          </cell>
          <cell r="G337">
            <v>1.1347511646060773E-5</v>
          </cell>
          <cell r="H337">
            <v>2.3622328043506403E-5</v>
          </cell>
          <cell r="I337">
            <v>9.8216736938273306E-6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5.2132763068599168E-5</v>
          </cell>
          <cell r="F338">
            <v>1.3691847247566521E-4</v>
          </cell>
          <cell r="G338">
            <v>7.9721957934936647E-5</v>
          </cell>
          <cell r="H338">
            <v>1.5008532174488052E-4</v>
          </cell>
          <cell r="I338">
            <v>5.7642461201194647E-5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1.7378332967206701E-7</v>
          </cell>
          <cell r="F339">
            <v>1.7889557193872399E-7</v>
          </cell>
          <cell r="G339">
            <v>2.0873117724635101E-7</v>
          </cell>
          <cell r="H339">
            <v>3.93542498206466E-7</v>
          </cell>
          <cell r="I339">
            <v>1.6614336775449901E-7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1.7378332967206701E-7</v>
          </cell>
          <cell r="F340">
            <v>3.52678901610791E-7</v>
          </cell>
          <cell r="G340">
            <v>2.4875039085941301E-7</v>
          </cell>
          <cell r="H340">
            <v>5.526467599684707E-7</v>
          </cell>
          <cell r="I340">
            <v>2.3153771434110362E-7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1.3793016894866152E-2</v>
          </cell>
          <cell r="E341">
            <v>0.32780915663201826</v>
          </cell>
          <cell r="F341">
            <v>0.79055654977542877</v>
          </cell>
          <cell r="G341">
            <v>1.5863436859554743</v>
          </cell>
          <cell r="H341">
            <v>2.3217015016582083</v>
          </cell>
          <cell r="I341">
            <v>2.4017468765276861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7.6134184866645995E-3</v>
          </cell>
          <cell r="E342">
            <v>0.18094288669573608</v>
          </cell>
          <cell r="F342">
            <v>0.43636848244956999</v>
          </cell>
          <cell r="G342">
            <v>0.87562412465052453</v>
          </cell>
          <cell r="H342">
            <v>1.2078379867109723</v>
          </cell>
          <cell r="I342">
            <v>1.1346207878772816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5.7029670609082099E-5</v>
          </cell>
          <cell r="E343">
            <v>3.3268226645937801E-2</v>
          </cell>
          <cell r="F343">
            <v>8.8221805878327994E-2</v>
          </cell>
          <cell r="G343">
            <v>0.14549374713122501</v>
          </cell>
          <cell r="H343">
            <v>0.15307815959776599</v>
          </cell>
          <cell r="I343">
            <v>0.28791491502625099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1.5287401510424604E-3</v>
          </cell>
          <cell r="E344">
            <v>3.5021790046395274E-2</v>
          </cell>
          <cell r="F344">
            <v>0.12011806571997052</v>
          </cell>
          <cell r="G344">
            <v>0.24106442846043008</v>
          </cell>
          <cell r="H344">
            <v>0.35283298277845154</v>
          </cell>
          <cell r="I344">
            <v>0.36500337569164476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16.051498971790402</v>
          </cell>
          <cell r="E345">
            <v>15.465897819090999</v>
          </cell>
          <cell r="F345">
            <v>339.092312467684</v>
          </cell>
          <cell r="G345">
            <v>409.97375941653002</v>
          </cell>
          <cell r="H345">
            <v>87.492524886255595</v>
          </cell>
          <cell r="I345">
            <v>123.67204821209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0.30685422449648425</v>
          </cell>
          <cell r="E346">
            <v>0.32416992453389593</v>
          </cell>
          <cell r="F346">
            <v>5.9971687831749847</v>
          </cell>
          <cell r="G346">
            <v>7.2465342144130904</v>
          </cell>
          <cell r="H346">
            <v>1.5586001697316128</v>
          </cell>
          <cell r="I346">
            <v>2.2030931571774084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0.28460104559912019</v>
          </cell>
          <cell r="E347">
            <v>0.27421804643778286</v>
          </cell>
          <cell r="F347">
            <v>6.0122750437532551</v>
          </cell>
          <cell r="G347">
            <v>7.2690382875271293</v>
          </cell>
          <cell r="H347">
            <v>1.5512859022385754</v>
          </cell>
          <cell r="I347">
            <v>2.1927668122711013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2.3231980251419641E-2</v>
          </cell>
          <cell r="E348">
            <v>4.7183419128987956E-2</v>
          </cell>
          <cell r="F348">
            <v>2.5485816708016268E-3</v>
          </cell>
          <cell r="G348">
            <v>3.6363317482910473E-4</v>
          </cell>
          <cell r="H348">
            <v>3.4918634294937303E-4</v>
          </cell>
          <cell r="I348">
            <v>4.9894503222169828E-4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3.8024299404268028E-3</v>
          </cell>
          <cell r="F349">
            <v>1.4749313989186827E-3</v>
          </cell>
          <cell r="G349">
            <v>2.4728404569679857E-4</v>
          </cell>
          <cell r="H349">
            <v>1.1936692536791754E-2</v>
          </cell>
          <cell r="I349">
            <v>1.685477378575401E-2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1.6788918853989199E-7</v>
          </cell>
          <cell r="E350">
            <v>9.2768276195140002E-8</v>
          </cell>
          <cell r="F350">
            <v>1.3713005032282901E-7</v>
          </cell>
          <cell r="G350">
            <v>1.28947110456435E-7</v>
          </cell>
          <cell r="H350">
            <v>2.1420573913304199E-7</v>
          </cell>
          <cell r="I350">
            <v>4.5035416301512702E-7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0.95961786097083257</v>
          </cell>
          <cell r="E351">
            <v>0.95961795373910874</v>
          </cell>
          <cell r="F351">
            <v>0.95961809086915906</v>
          </cell>
          <cell r="G351">
            <v>0.95961821981626949</v>
          </cell>
          <cell r="H351">
            <v>0.95961863299486028</v>
          </cell>
          <cell r="I351">
            <v>0.48125473970296723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9.6812301353729535E-2</v>
          </cell>
          <cell r="E352">
            <v>0.15060828036119811</v>
          </cell>
          <cell r="F352">
            <v>0.20073501429343019</v>
          </cell>
          <cell r="G352">
            <v>7.4074533283979473</v>
          </cell>
          <cell r="H352">
            <v>17.955026429362771</v>
          </cell>
          <cell r="I352">
            <v>17.70442989767951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6.613773463766999E-2</v>
          </cell>
          <cell r="E353">
            <v>0.10288868606035884</v>
          </cell>
          <cell r="F353">
            <v>0.13713297713396766</v>
          </cell>
          <cell r="G353">
            <v>5.0604331859076961</v>
          </cell>
          <cell r="H353">
            <v>11.552597448150642</v>
          </cell>
          <cell r="I353">
            <v>10.307616661157887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7.2460351971214605E-5</v>
          </cell>
          <cell r="E354">
            <v>1.65975844811996E-4</v>
          </cell>
          <cell r="F354">
            <v>4.3209199539425303E-3</v>
          </cell>
          <cell r="G354">
            <v>0.57937010423622404</v>
          </cell>
          <cell r="H354">
            <v>0.59128488927116696</v>
          </cell>
          <cell r="I354">
            <v>1.4585090444208899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7.3595883370277705E-3</v>
          </cell>
          <cell r="E355">
            <v>1.1426511745905485E-2</v>
          </cell>
          <cell r="F355">
            <v>1.5241690063534536E-2</v>
          </cell>
          <cell r="G355">
            <v>0.56202694693904875</v>
          </cell>
          <cell r="H355">
            <v>1.8937848304264491</v>
          </cell>
          <cell r="I355">
            <v>1.8673851488489543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2.78788662646401E-2</v>
          </cell>
          <cell r="E356">
            <v>2.423381504131138E-2</v>
          </cell>
          <cell r="F356">
            <v>1.8586663466248557E-2</v>
          </cell>
          <cell r="G356">
            <v>9.2939423035588737E-3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4.0449712495902117E-2</v>
          </cell>
          <cell r="E357">
            <v>3.4836396696331921E-2</v>
          </cell>
          <cell r="F357">
            <v>2.6353527786670682E-2</v>
          </cell>
          <cell r="G357">
            <v>1.317762960465268E-2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1.2999999999999999E-3</v>
          </cell>
          <cell r="G358">
            <v>6.4999999999999997E-4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6.104972298199289E-2</v>
          </cell>
          <cell r="E359">
            <v>9.3568686546594934E-2</v>
          </cell>
          <cell r="F359">
            <v>0.1220303193958997</v>
          </cell>
          <cell r="G359">
            <v>0.11017810168941339</v>
          </cell>
          <cell r="H359">
            <v>0.67440356712559135</v>
          </cell>
          <cell r="I359">
            <v>0.84786332809342935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4.5646266095261463E-2</v>
          </cell>
          <cell r="E360">
            <v>6.9960369280459414E-2</v>
          </cell>
          <cell r="F360">
            <v>9.1240846948281301E-2</v>
          </cell>
          <cell r="G360">
            <v>8.2379062540040127E-2</v>
          </cell>
          <cell r="H360">
            <v>0.47848948332478369</v>
          </cell>
          <cell r="I360">
            <v>0.53529409049784138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5.2250602767596601E-5</v>
          </cell>
          <cell r="E361">
            <v>2.6025645944328799E-4</v>
          </cell>
          <cell r="F361">
            <v>2.21687943987613E-3</v>
          </cell>
          <cell r="G361">
            <v>6.31985937836367E-4</v>
          </cell>
          <cell r="H361">
            <v>6.5727326249904604E-4</v>
          </cell>
          <cell r="I361">
            <v>5.2368962914427601E-2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4.2734719004404861E-3</v>
          </cell>
          <cell r="E362">
            <v>6.4362374538539102E-3</v>
          </cell>
          <cell r="F362">
            <v>8.4157668531461057E-3</v>
          </cell>
          <cell r="G362">
            <v>7.5890942123959006E-3</v>
          </cell>
          <cell r="H362">
            <v>4.6399494054807165E-2</v>
          </cell>
          <cell r="I362">
            <v>5.831535682162451E-2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0.194186336892856</v>
          </cell>
          <cell r="E363">
            <v>1.0689144294252839</v>
          </cell>
          <cell r="F363">
            <v>4.1209060741145231</v>
          </cell>
          <cell r="G363">
            <v>13.197126801900195</v>
          </cell>
          <cell r="H363">
            <v>22.484716169617229</v>
          </cell>
          <cell r="I363">
            <v>23.128846275292727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0.14995397460632404</v>
          </cell>
          <cell r="E364">
            <v>0.82543380636925323</v>
          </cell>
          <cell r="F364">
            <v>3.1822333882005935</v>
          </cell>
          <cell r="G364">
            <v>10.191044586316528</v>
          </cell>
          <cell r="H364">
            <v>16.278885931055406</v>
          </cell>
          <cell r="I364">
            <v>15.216798873159865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1.52118315725775E-4</v>
          </cell>
          <cell r="E365">
            <v>5.6842461087894897E-2</v>
          </cell>
          <cell r="F365">
            <v>0.24802849435941501</v>
          </cell>
          <cell r="G365">
            <v>0.80088930916366097</v>
          </cell>
          <cell r="H365">
            <v>0.91837365947463701</v>
          </cell>
          <cell r="I365">
            <v>1.95111327022083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1.5354987248515774E-2</v>
          </cell>
          <cell r="E366">
            <v>8.4168989488995469E-2</v>
          </cell>
          <cell r="F366">
            <v>0.32453065020971417</v>
          </cell>
          <cell r="G366">
            <v>1.0391680894921334</v>
          </cell>
          <cell r="H366">
            <v>1.9570841358927304</v>
          </cell>
          <cell r="I366">
            <v>2.3489630839942639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1.2902726779600301E-2</v>
          </cell>
          <cell r="F367">
            <v>0.10238653681646799</v>
          </cell>
          <cell r="G367">
            <v>5.8282061198386595E-2</v>
          </cell>
          <cell r="H367">
            <v>0.14171187862546794</v>
          </cell>
          <cell r="I367">
            <v>3.2793669762394145E-2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2.7506947978215096E-5</v>
          </cell>
          <cell r="F368">
            <v>2.2847340131600317E-4</v>
          </cell>
          <cell r="G368">
            <v>1.3447237930507168E-4</v>
          </cell>
          <cell r="H368">
            <v>3.7770400030516613E-4</v>
          </cell>
          <cell r="I368">
            <v>9.0629937721307087E-5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2.2877175141135291E-4</v>
          </cell>
          <cell r="F369">
            <v>1.8153641279515611E-3</v>
          </cell>
          <cell r="G369">
            <v>1.0333698794040191E-3</v>
          </cell>
          <cell r="H369">
            <v>2.5126219614444679E-3</v>
          </cell>
          <cell r="I369">
            <v>5.8144804543252106E-4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7.3879723929742997E-7</v>
          </cell>
          <cell r="F370">
            <v>4.4532737111695796E-6</v>
          </cell>
          <cell r="G370">
            <v>1.3486918816667699E-6</v>
          </cell>
          <cell r="H370">
            <v>5.9962444250757603E-6</v>
          </cell>
          <cell r="I370">
            <v>7.3308652898075601E-7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7.3879723929742997E-7</v>
          </cell>
          <cell r="F371">
            <v>5.1920709504670096E-6</v>
          </cell>
          <cell r="G371">
            <v>3.0976297564884104E-6</v>
          </cell>
          <cell r="H371">
            <v>8.6165163108786507E-6</v>
          </cell>
          <cell r="I371">
            <v>2.3520938346418394E-6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4.4650278565245965E-5</v>
          </cell>
          <cell r="F372">
            <v>8.2619937160637684E-5</v>
          </cell>
          <cell r="G372">
            <v>1.5015524503490549E-4</v>
          </cell>
          <cell r="H372">
            <v>2.8916886508205457E-4</v>
          </cell>
          <cell r="I372">
            <v>6.6249275545115392E-3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9.6000750630025465E-5</v>
          </cell>
          <cell r="F373">
            <v>1.7319168887538244E-4</v>
          </cell>
          <cell r="G373">
            <v>2.9882423708896461E-4</v>
          </cell>
          <cell r="H373">
            <v>5.1189069097525486E-4</v>
          </cell>
          <cell r="I373">
            <v>1.0963882505679487E-2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3.2140101529348398E-6</v>
          </cell>
          <cell r="F374">
            <v>3.2410562597856798E-6</v>
          </cell>
          <cell r="G374">
            <v>5.7393879216035696E-6</v>
          </cell>
          <cell r="H374">
            <v>1.36584840754689E-5</v>
          </cell>
          <cell r="I374">
            <v>5.1760910767783305E-4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3.2140101529348398E-6</v>
          </cell>
          <cell r="F375">
            <v>6.4550664127205201E-6</v>
          </cell>
          <cell r="G375">
            <v>1.1768612681879101E-5</v>
          </cell>
          <cell r="H375">
            <v>2.4270782609501479E-5</v>
          </cell>
          <cell r="I375">
            <v>5.261395639445136E-4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1.1700184241327301E-2</v>
          </cell>
          <cell r="F376">
            <v>7.8140343159099609E-2</v>
          </cell>
          <cell r="G376">
            <v>0.13794404546676051</v>
          </cell>
          <cell r="H376">
            <v>0.14921291968469452</v>
          </cell>
          <cell r="I376">
            <v>4.9083927797257801E-2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1.7632857306588797E-5</v>
          </cell>
          <cell r="F377">
            <v>1.2285762084568192E-4</v>
          </cell>
          <cell r="G377">
            <v>2.2560136536225203E-4</v>
          </cell>
          <cell r="H377">
            <v>2.7288689943309714E-4</v>
          </cell>
          <cell r="I377">
            <v>9.3467197341133551E-5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2.074500752008391E-4</v>
          </cell>
          <cell r="F378">
            <v>1.3854670772889997E-3</v>
          </cell>
          <cell r="G378">
            <v>2.4458164089851144E-3</v>
          </cell>
          <cell r="H378">
            <v>2.6456191433456497E-3</v>
          </cell>
          <cell r="I378">
            <v>8.7028240775279854E-4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4.5506819494710001E-7</v>
          </cell>
          <cell r="F379">
            <v>2.3141642451483502E-6</v>
          </cell>
          <cell r="G379">
            <v>2.2503781624077399E-6</v>
          </cell>
          <cell r="H379">
            <v>2.0523544150569201E-6</v>
          </cell>
          <cell r="I379">
            <v>4.7268646394168E-7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4.5506819494710001E-7</v>
          </cell>
          <cell r="F380">
            <v>2.7692324400954501E-6</v>
          </cell>
          <cell r="G380">
            <v>4.9498786781795877E-6</v>
          </cell>
          <cell r="H380">
            <v>6.0433870582789304E-6</v>
          </cell>
          <cell r="I380">
            <v>2.1281961893069265E-6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2.1594542714162328E-2</v>
          </cell>
          <cell r="E381">
            <v>9.4435412018266982E-2</v>
          </cell>
          <cell r="F381">
            <v>14.487812363498872</v>
          </cell>
          <cell r="G381">
            <v>44.638597592655373</v>
          </cell>
          <cell r="H381">
            <v>29.008185756423977</v>
          </cell>
          <cell r="I381">
            <v>5.9019682661518504E-2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3.6507199936962075E-5</v>
          </cell>
          <cell r="E382">
            <v>1.6414674253920698E-4</v>
          </cell>
          <cell r="F382">
            <v>2.6752776604323777E-2</v>
          </cell>
          <cell r="G382">
            <v>8.7856388582136291E-2</v>
          </cell>
          <cell r="H382">
            <v>6.3232139521242445E-2</v>
          </cell>
          <cell r="I382">
            <v>1.3214307892404231E-4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2.9460494835146443E-4</v>
          </cell>
          <cell r="E383">
            <v>1.2883412280800407E-3</v>
          </cell>
          <cell r="F383">
            <v>0.19765091901089871</v>
          </cell>
          <cell r="G383">
            <v>0.60898496033636196</v>
          </cell>
          <cell r="H383">
            <v>0.39574605397577034</v>
          </cell>
          <cell r="I383">
            <v>8.0517984531403204E-4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2.8223634139835802E-6</v>
          </cell>
          <cell r="F384">
            <v>5.0141221681400503E-4</v>
          </cell>
          <cell r="G384">
            <v>1.4836773192865901E-3</v>
          </cell>
          <cell r="H384">
            <v>1.22300849265695E-3</v>
          </cell>
          <cell r="I384">
            <v>8.7354516183906597E-7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3.6542902775560133E-6</v>
          </cell>
          <cell r="F385">
            <v>5.0506650709156143E-4</v>
          </cell>
          <cell r="G385">
            <v>1.9879937584243797E-3</v>
          </cell>
          <cell r="H385">
            <v>1.5415021735068436E-3</v>
          </cell>
          <cell r="I385">
            <v>3.1492062018069651E-6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1.0149276517682999E-2</v>
          </cell>
          <cell r="F386">
            <v>1.3299234287190147</v>
          </cell>
          <cell r="G386">
            <v>2.0598597149189328</v>
          </cell>
          <cell r="H386">
            <v>4.43844892365503</v>
          </cell>
          <cell r="I386">
            <v>0.70398644110980424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1.0153259471909734E-5</v>
          </cell>
          <cell r="F387">
            <v>1.3990565869243161E-3</v>
          </cell>
          <cell r="G387">
            <v>2.2307745468564937E-3</v>
          </cell>
          <cell r="H387">
            <v>5.4398315342741354E-3</v>
          </cell>
          <cell r="I387">
            <v>8.8741750361547825E-4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1.7995171130643568E-4</v>
          </cell>
          <cell r="F388">
            <v>2.3580202636861902E-2</v>
          </cell>
          <cell r="G388">
            <v>3.6522335370903124E-2</v>
          </cell>
          <cell r="H388">
            <v>7.869590290168503E-2</v>
          </cell>
          <cell r="I388">
            <v>1.2482029097691565E-2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2.4909323519731601E-7</v>
          </cell>
          <cell r="F389">
            <v>3.0231395118509301E-5</v>
          </cell>
          <cell r="G389">
            <v>1.8073938755166099E-5</v>
          </cell>
          <cell r="H389">
            <v>5.5060152417898098E-5</v>
          </cell>
          <cell r="I389">
            <v>4.2948272207328299E-7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2.4909323519731601E-7</v>
          </cell>
          <cell r="F390">
            <v>3.0480488353706601E-5</v>
          </cell>
          <cell r="G390">
            <v>4.84529200574457E-5</v>
          </cell>
          <cell r="H390">
            <v>1.18244939955498E-4</v>
          </cell>
          <cell r="I390">
            <v>1.92887547741853E-5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8.01161899897855</v>
          </cell>
          <cell r="E391">
            <v>9.6382583640934456</v>
          </cell>
          <cell r="F391">
            <v>17.448948597637223</v>
          </cell>
          <cell r="G391">
            <v>29.052713675498538</v>
          </cell>
          <cell r="H391">
            <v>2.9606387467305946</v>
          </cell>
          <cell r="I391">
            <v>4.39368978338152E-2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9.5599324185359838E-3</v>
          </cell>
          <cell r="E392">
            <v>1.153626012730785E-2</v>
          </cell>
          <cell r="F392">
            <v>2.1672609881973032E-2</v>
          </cell>
          <cell r="G392">
            <v>3.8849641443645666E-2</v>
          </cell>
          <cell r="H392">
            <v>4.171826745846134E-3</v>
          </cell>
          <cell r="I392">
            <v>6.8200689651320797E-5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0.10929903136396386</v>
          </cell>
          <cell r="E393">
            <v>0.13149056431232514</v>
          </cell>
          <cell r="F393">
            <v>0.23804841197322252</v>
          </cell>
          <cell r="G393">
            <v>0.39635352899725163</v>
          </cell>
          <cell r="H393">
            <v>4.0390705958125488E-2</v>
          </cell>
          <cell r="I393">
            <v>5.9941197590471077E-4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2.82379250196988E-6</v>
          </cell>
          <cell r="F394">
            <v>1.8989205974483301E-4</v>
          </cell>
          <cell r="G394">
            <v>4.1941825422197601E-4</v>
          </cell>
          <cell r="H394">
            <v>1.7353162489633901E-6</v>
          </cell>
          <cell r="I394">
            <v>3.1653742627639001E-7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1.8345660171130491E-4</v>
          </cell>
          <cell r="E395">
            <v>2.1944176846164083E-4</v>
          </cell>
          <cell r="F395">
            <v>4.0935506967215539E-4</v>
          </cell>
          <cell r="G395">
            <v>7.3324054438840948E-4</v>
          </cell>
          <cell r="H395">
            <v>7.8995714966120621E-5</v>
          </cell>
          <cell r="I395">
            <v>1.4424622343286659E-6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F396">
            <v>1.5242379257757741E-3</v>
          </cell>
          <cell r="G396">
            <v>1.0303108231709201E-3</v>
          </cell>
          <cell r="H396">
            <v>2.5920478393045301E-3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F397">
            <v>1.0652520850255852E-6</v>
          </cell>
          <cell r="G397">
            <v>7.247566028520414E-7</v>
          </cell>
          <cell r="H397">
            <v>2.1250856539523743E-6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F398">
            <v>2.7025495137868253E-5</v>
          </cell>
          <cell r="G398">
            <v>1.8267922396647537E-5</v>
          </cell>
          <cell r="H398">
            <v>4.5958295023130081E-5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F399">
            <v>3.0447144341432298E-8</v>
          </cell>
          <cell r="G399">
            <v>1.09883047384588E-8</v>
          </cell>
          <cell r="H399">
            <v>3.1966604389472397E-8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F400">
            <v>3.0447144341432298E-8</v>
          </cell>
          <cell r="G400">
            <v>3.3266381480360703E-8</v>
          </cell>
          <cell r="H400">
            <v>6.3277253933442295E-8</v>
          </cell>
          <cell r="I400">
            <v>5.6097758121997402E-9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44.990966146237866</v>
          </cell>
          <cell r="E401">
            <v>55.523567350540716</v>
          </cell>
          <cell r="F401">
            <v>103.84202697910172</v>
          </cell>
          <cell r="G401">
            <v>184.10358179249926</v>
          </cell>
          <cell r="H401">
            <v>82.19970513505892</v>
          </cell>
          <cell r="I401">
            <v>6.3388790469902867E-2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3.5568966600726795E-2</v>
          </cell>
          <cell r="E402">
            <v>4.4032496365023217E-2</v>
          </cell>
          <cell r="F402">
            <v>8.5601285985187084E-2</v>
          </cell>
          <cell r="G402">
            <v>0.1655543660885534</v>
          </cell>
          <cell r="H402">
            <v>8.0382783911487427E-2</v>
          </cell>
          <cell r="I402">
            <v>6.590272925610126E-5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0.61379217116286333</v>
          </cell>
          <cell r="E403">
            <v>0.7574838656281152</v>
          </cell>
          <cell r="F403">
            <v>1.4166715822524125</v>
          </cell>
          <cell r="G403">
            <v>2.5116450449181409</v>
          </cell>
          <cell r="H403">
            <v>1.1214148040253609</v>
          </cell>
          <cell r="I403">
            <v>8.6478568171763771E-4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1.55434018274526E-6</v>
          </cell>
          <cell r="F404">
            <v>7.8368555939735797E-4</v>
          </cell>
          <cell r="G404">
            <v>2.08141495123578E-3</v>
          </cell>
          <cell r="H404">
            <v>3.1376083192139398E-6</v>
          </cell>
          <cell r="I404">
            <v>2.0024509865884501E-7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6.8365395490464103E-4</v>
          </cell>
          <cell r="E405">
            <v>8.3092102307991925E-4</v>
          </cell>
          <cell r="F405">
            <v>1.614621438168429E-3</v>
          </cell>
          <cell r="G405">
            <v>3.1220860013074303E-3</v>
          </cell>
          <cell r="H405">
            <v>1.5159067829653499E-3</v>
          </cell>
          <cell r="I405">
            <v>1.2749426119514299E-6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0.33191825615738224</v>
          </cell>
          <cell r="E406">
            <v>2.6827422149509079E-3</v>
          </cell>
          <cell r="F406">
            <v>8.6349752219452916E-3</v>
          </cell>
          <cell r="G406">
            <v>2.8917172606074317E-3</v>
          </cell>
          <cell r="H406">
            <v>4.5020383589943402E-3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1.7499962767948511E-4</v>
          </cell>
          <cell r="E407">
            <v>1.4253488209443386E-6</v>
          </cell>
          <cell r="F407">
            <v>4.6886886950069676E-6</v>
          </cell>
          <cell r="G407">
            <v>1.7029281928747945E-6</v>
          </cell>
          <cell r="H407">
            <v>3.0031469361861775E-6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4.5282163186545973E-3</v>
          </cell>
          <cell r="E408">
            <v>3.6599484515019211E-5</v>
          </cell>
          <cell r="F408">
            <v>1.1780320903063169E-4</v>
          </cell>
          <cell r="G408">
            <v>3.9450440117427437E-5</v>
          </cell>
          <cell r="H408">
            <v>6.1419350054493194E-5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1.2662520547407E-8</v>
          </cell>
          <cell r="F409">
            <v>3.2565190070849298E-8</v>
          </cell>
          <cell r="G409">
            <v>2.1180593161920002E-8</v>
          </cell>
          <cell r="H409">
            <v>3.3623254592982102E-8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3.8665384405336492E-6</v>
          </cell>
          <cell r="E410">
            <v>5.4417931393705777E-8</v>
          </cell>
          <cell r="F410">
            <v>1.0675343116670766E-7</v>
          </cell>
          <cell r="G410">
            <v>5.905397971650837E-8</v>
          </cell>
          <cell r="H410">
            <v>7.02156076451175E-8</v>
          </cell>
          <cell r="I410">
            <v>5.9004990972786198E-9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7.7103990403424904E-3</v>
          </cell>
          <cell r="E411">
            <v>7.7414237132773503E-3</v>
          </cell>
          <cell r="F411">
            <v>7.6418686380219899E-3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1.3602906901108941E-3</v>
          </cell>
          <cell r="E412">
            <v>1.0948895413829167E-3</v>
          </cell>
          <cell r="F412">
            <v>6.797224849080935E-4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1.3670920284295188E-4</v>
          </cell>
          <cell r="E413">
            <v>1.3725928569640697E-4</v>
          </cell>
          <cell r="F413">
            <v>1.3549412478762381E-4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1.4861396303901497E-5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1.27093546931573</v>
          </cell>
          <cell r="E415">
            <v>1.26942038129943</v>
          </cell>
          <cell r="F415">
            <v>1.26439681628593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0.24220043356202181</v>
          </cell>
          <cell r="E416">
            <v>0.19378310925376585</v>
          </cell>
          <cell r="F416">
            <v>0.12110903780455266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1.7338819499532442E-2</v>
          </cell>
          <cell r="E417">
            <v>1.7318149813089032E-2</v>
          </cell>
          <cell r="F417">
            <v>1.7249615501854453E-2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2.2839181087762699E-3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3.5214358313582245E-2</v>
          </cell>
          <cell r="E419">
            <v>7.8673851729215788E-2</v>
          </cell>
          <cell r="F419">
            <v>0.29101092433570352</v>
          </cell>
          <cell r="G419">
            <v>1.237114013946069</v>
          </cell>
          <cell r="H419">
            <v>3.1244259236199619</v>
          </cell>
          <cell r="I419">
            <v>6.4875873243685556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3.5214358313582245E-2</v>
          </cell>
          <cell r="E420">
            <v>7.8673851729215788E-2</v>
          </cell>
          <cell r="F420">
            <v>0.29101092433570352</v>
          </cell>
          <cell r="G420">
            <v>1.237114013946069</v>
          </cell>
          <cell r="H420">
            <v>3.1244259236199619</v>
          </cell>
          <cell r="I420">
            <v>6.4875873243685556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3.7298046429118802E-3</v>
          </cell>
          <cell r="E421">
            <v>4.5986805676672699E-3</v>
          </cell>
          <cell r="F421">
            <v>2.2435222367335899E-2</v>
          </cell>
          <cell r="G421">
            <v>0.10160881707417201</v>
          </cell>
          <cell r="H421">
            <v>0.15908524288365</v>
          </cell>
          <cell r="I421">
            <v>0.57907232168135403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3.7298046429118802E-3</v>
          </cell>
          <cell r="E422">
            <v>8.3284852105791497E-3</v>
          </cell>
          <cell r="F422">
            <v>3.0763707577915099E-2</v>
          </cell>
          <cell r="G422">
            <v>0.130762501814251</v>
          </cell>
          <cell r="H422">
            <v>0.330250179324174</v>
          </cell>
          <cell r="I422">
            <v>0.68573361867370597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2.8171177844502912E-3</v>
          </cell>
          <cell r="H423">
            <v>1.0083329189108724E-2</v>
          </cell>
          <cell r="I423">
            <v>4.0078393431526027E-3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1.201833025266119E-2</v>
          </cell>
          <cell r="H424">
            <v>3.7903394605709455E-2</v>
          </cell>
          <cell r="I424">
            <v>1.4765927275650679E-2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6.1291711334490205E-5</v>
          </cell>
          <cell r="H425">
            <v>1.9109256923251401E-4</v>
          </cell>
          <cell r="I425">
            <v>1.3306133395020899E-5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6.1291711334490205E-5</v>
          </cell>
          <cell r="H426">
            <v>2.315203262516069E-4</v>
          </cell>
          <cell r="I426">
            <v>1.1612912343683305E-4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6.851034207038106E-5</v>
          </cell>
          <cell r="H427">
            <v>1.9228351850125714E-3</v>
          </cell>
          <cell r="I427">
            <v>7.6805343896402896E-4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4.0514327898659132E-4</v>
          </cell>
          <cell r="H428">
            <v>1.0252296652861169E-2</v>
          </cell>
          <cell r="I428">
            <v>3.924755657928704E-3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1.4986255308258601E-6</v>
          </cell>
          <cell r="H429">
            <v>2.1321578130854199E-5</v>
          </cell>
          <cell r="I429">
            <v>3.3889952308692501E-6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1.4986255308258601E-6</v>
          </cell>
          <cell r="H430">
            <v>4.1959455201438598E-5</v>
          </cell>
          <cell r="I430">
            <v>1.7655211645769869E-5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2.9432518259705979E-5</v>
          </cell>
          <cell r="H431">
            <v>2.1240690437699166E-3</v>
          </cell>
          <cell r="I431">
            <v>8.5554649128718515E-3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2.6021516089339117E-4</v>
          </cell>
          <cell r="H432">
            <v>1.6382813004887527E-2</v>
          </cell>
          <cell r="I432">
            <v>5.8989217834709354E-2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6.30262101071085E-7</v>
          </cell>
          <cell r="H433">
            <v>4.5160712253123899E-5</v>
          </cell>
          <cell r="I433">
            <v>1.7045356128439699E-4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6.30262101071085E-7</v>
          </cell>
          <cell r="H434">
            <v>4.6188014244820302E-5</v>
          </cell>
          <cell r="I434">
            <v>1.8592206474919999E-4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107.713806138913</v>
          </cell>
          <cell r="E435">
            <v>91.724601761825298</v>
          </cell>
          <cell r="F435">
            <v>68.277837124150594</v>
          </cell>
          <cell r="G435">
            <v>32.395376461242499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0.72071241562768185</v>
          </cell>
          <cell r="E436">
            <v>0.62769482670678378</v>
          </cell>
          <cell r="F436">
            <v>0.48283671810687512</v>
          </cell>
          <cell r="G436">
            <v>0.24142002678932767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1.4595366685489535</v>
          </cell>
          <cell r="E437">
            <v>1.2428807826805603</v>
          </cell>
          <cell r="F437">
            <v>0.92517394477168902</v>
          </cell>
          <cell r="G437">
            <v>0.43896174066724269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4.38946666666667E-2</v>
          </cell>
          <cell r="G438">
            <v>2.1947333333333301E-2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H439">
            <v>1.8128230969352245E-6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H440">
            <v>2.1511882436473141E-5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1.00333455210166E-8</v>
          </cell>
          <cell r="H441">
            <v>3.00107378921348E-8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1.00333455210166E-8</v>
          </cell>
          <cell r="H442">
            <v>5.6233809416863203E-8</v>
          </cell>
          <cell r="I442">
            <v>5.2665434677512399E-9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16.475934146490602</v>
          </cell>
          <cell r="E446">
            <v>16.9662393451068</v>
          </cell>
          <cell r="F446">
            <v>15.564379910394999</v>
          </cell>
          <cell r="G446">
            <v>16.5539613523088</v>
          </cell>
          <cell r="H446">
            <v>18.1505384913408</v>
          </cell>
          <cell r="I446">
            <v>18.459094190451001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17.569015869339751</v>
          </cell>
          <cell r="E447">
            <v>34.535255214446551</v>
          </cell>
          <cell r="F447">
            <v>48.203521594046101</v>
          </cell>
          <cell r="G447">
            <v>57.223960211869098</v>
          </cell>
          <cell r="H447">
            <v>59.771414393438477</v>
          </cell>
          <cell r="I447">
            <v>45.704924923144937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36.31685524738527</v>
          </cell>
          <cell r="E448">
            <v>40.457398898448524</v>
          </cell>
          <cell r="F448">
            <v>28.994339497156915</v>
          </cell>
          <cell r="G448">
            <v>22.196392751246712</v>
          </cell>
          <cell r="H448">
            <v>0.17955619340038839</v>
          </cell>
          <cell r="I448">
            <v>1.6393041979871601E-2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0.33629098740555169</v>
          </cell>
          <cell r="E449">
            <v>0.37089581691159246</v>
          </cell>
          <cell r="F449">
            <v>0.26517938320641621</v>
          </cell>
          <cell r="G449">
            <v>0.20491681688729055</v>
          </cell>
          <cell r="H449">
            <v>1.4663829598211419E-3</v>
          </cell>
          <cell r="I449">
            <v>1.3953233285372502E-4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0.49209830958516726</v>
          </cell>
          <cell r="E450">
            <v>0.54820323710634966</v>
          </cell>
          <cell r="F450">
            <v>0.39287722895876576</v>
          </cell>
          <cell r="G450">
            <v>0.30076412942068714</v>
          </cell>
          <cell r="H450">
            <v>2.4330107506827709E-3</v>
          </cell>
          <cell r="I450">
            <v>2.2212794010666176E-4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1.07560561428948E-5</v>
          </cell>
          <cell r="F451">
            <v>1.12792354294954E-3</v>
          </cell>
          <cell r="G451">
            <v>1.41383377963007E-4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3.6539241711039581E-2</v>
          </cell>
          <cell r="E452">
            <v>3.9625221139378393E-2</v>
          </cell>
          <cell r="F452">
            <v>4.0273379911557314E-2</v>
          </cell>
          <cell r="G452">
            <v>3.1122748247627181E-2</v>
          </cell>
          <cell r="H452">
            <v>2.1810280478511373E-4</v>
          </cell>
          <cell r="I452">
            <v>2.0454108431048616E-5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4.4389801373832874E-2</v>
          </cell>
          <cell r="H453">
            <v>1.4115756609460384</v>
          </cell>
          <cell r="I453">
            <v>8.7236429279683101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1.8673631770100741E-4</v>
          </cell>
          <cell r="H454">
            <v>2.7367590037738342E-3</v>
          </cell>
          <cell r="I454">
            <v>9.4129989049934715E-4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1.8939686361428714E-4</v>
          </cell>
          <cell r="H455">
            <v>3.8630843445783885E-3</v>
          </cell>
          <cell r="I455">
            <v>1.0159632490606774E-3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1.5266989078784732E-4</v>
          </cell>
          <cell r="H456">
            <v>4.8694413626140966E-4</v>
          </cell>
          <cell r="I456">
            <v>5.9878074522751808E-4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2.4240990282664679E-4</v>
          </cell>
          <cell r="H457">
            <v>4.034396856496413E-4</v>
          </cell>
          <cell r="I457">
            <v>2.4557703877219566E-4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5.4581021472782107E-3</v>
          </cell>
          <cell r="H458">
            <v>0.44886601985038205</v>
          </cell>
          <cell r="I458">
            <v>2.854322622325582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3.3449859137110443E-3</v>
          </cell>
          <cell r="H459">
            <v>0.19538779765587203</v>
          </cell>
          <cell r="I459">
            <v>1.4020821089375028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6.394524272796371E-3</v>
          </cell>
          <cell r="H460">
            <v>0.26222271663618357</v>
          </cell>
          <cell r="I460">
            <v>1.3293557210909401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3.1833990881372305E-3</v>
          </cell>
          <cell r="H461">
            <v>0.20179864607303438</v>
          </cell>
          <cell r="I461">
            <v>1.344859544552897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1.136853580864045E-3</v>
          </cell>
          <cell r="H462">
            <v>1.7657471277087054E-3</v>
          </cell>
          <cell r="I462">
            <v>1.7613400452852613E-3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2.3047626933149688E-4</v>
          </cell>
          <cell r="H463">
            <v>5.6473363077742724E-4</v>
          </cell>
          <cell r="I463">
            <v>5.6851729722569462E-4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5.0301358723507513E-3</v>
          </cell>
          <cell r="H464">
            <v>0.21057735096662669</v>
          </cell>
          <cell r="I464">
            <v>1.7289047590188946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1.4038000664881496E-3</v>
          </cell>
          <cell r="H465">
            <v>3.7158961365214445E-3</v>
          </cell>
          <cell r="I465">
            <v>1.1223907623083992E-3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1.6394567931842229E-4</v>
          </cell>
          <cell r="H466">
            <v>1.4528411161273529E-2</v>
          </cell>
          <cell r="I466">
            <v>1.3450182548178367E-2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3.197439392967081E-3</v>
          </cell>
          <cell r="H467">
            <v>4.7642460667614815E-3</v>
          </cell>
          <cell r="I467">
            <v>2.890810232366038E-3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4.155614259139585E-3</v>
          </cell>
          <cell r="H468">
            <v>8.7136024522583549E-3</v>
          </cell>
          <cell r="I468">
            <v>4.9983734529055572E-3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4.1171582239546275E-3</v>
          </cell>
          <cell r="H469">
            <v>1.0072048604067909E-2</v>
          </cell>
          <cell r="I469">
            <v>7.9901459937163147E-3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1.7587022428380806E-4</v>
          </cell>
          <cell r="H470">
            <v>2.7583244009753009E-4</v>
          </cell>
          <cell r="I470">
            <v>1.7359907418067899E-4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1.8336146922851162E-4</v>
          </cell>
          <cell r="H471">
            <v>2.0787255987868151E-4</v>
          </cell>
          <cell r="I471">
            <v>1.5519912988231041E-4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1.3988447418499713E-4</v>
          </cell>
          <cell r="H472">
            <v>1.0208058941220859E-4</v>
          </cell>
          <cell r="I472">
            <v>8.0961966415557673E-5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1.6465453283554186E-4</v>
          </cell>
          <cell r="H473">
            <v>2.2548695293709306E-4</v>
          </cell>
          <cell r="I473">
            <v>1.6057696536746555E-4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8.0989544125450292E-4</v>
          </cell>
          <cell r="H474">
            <v>8.8757682655944063E-4</v>
          </cell>
          <cell r="I474">
            <v>4.832665529831038E-4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4.3644203361992498E-3</v>
          </cell>
          <cell r="H475">
            <v>3.9435771433081274E-2</v>
          </cell>
          <cell r="I475">
            <v>2.7508872802063308E-2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4.5619124014298802E-3</v>
          </cell>
          <cell r="H476">
            <v>0.99658988979927599</v>
          </cell>
          <cell r="I476">
            <v>0.79880348204695395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4.5619124014298802E-3</v>
          </cell>
          <cell r="H477">
            <v>1.2059750807448508</v>
          </cell>
          <cell r="I477">
            <v>1.6093110994015092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2.1876041845500702</v>
          </cell>
          <cell r="F478">
            <v>2.1875990640717902</v>
          </cell>
          <cell r="G478">
            <v>2.18759661906781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0.88660610122733441</v>
          </cell>
          <cell r="F479">
            <v>0.88660402596741794</v>
          </cell>
          <cell r="G479">
            <v>0.8866030350406976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1.5313661999635401E-5</v>
          </cell>
          <cell r="E480">
            <v>2.1875893658854499</v>
          </cell>
          <cell r="F480">
            <v>2.3954345045457101E-6</v>
          </cell>
          <cell r="G480">
            <v>2.7110538531877901E-6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1.5313661999635401E-5</v>
          </cell>
          <cell r="E481">
            <v>2.1876046795474502</v>
          </cell>
          <cell r="F481">
            <v>2.1876015393176891</v>
          </cell>
          <cell r="G481">
            <v>2.1875974905588569</v>
          </cell>
          <cell r="H481">
            <v>-1.7475298985658583E-9</v>
          </cell>
          <cell r="I481">
            <v>-1.5691782145499676E-9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27.531663984101172</v>
          </cell>
          <cell r="E482">
            <v>42.590647391700685</v>
          </cell>
          <cell r="F482">
            <v>68.39987392479766</v>
          </cell>
          <cell r="G482">
            <v>101.59759380463551</v>
          </cell>
          <cell r="H482">
            <v>11.151404056399155</v>
          </cell>
          <cell r="I482">
            <v>0.37471792951462563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0.13102893852508452</v>
          </cell>
          <cell r="E483">
            <v>0.20269778543183414</v>
          </cell>
          <cell r="F483">
            <v>0.32552928441925588</v>
          </cell>
          <cell r="G483">
            <v>0.48352416623316313</v>
          </cell>
          <cell r="H483">
            <v>5.3071860727999624E-2</v>
          </cell>
          <cell r="I483">
            <v>1.78336088145534E-3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0.37305777756234665</v>
          </cell>
          <cell r="E484">
            <v>0.57710904324797607</v>
          </cell>
          <cell r="F484">
            <v>0.92682755995660659</v>
          </cell>
          <cell r="G484">
            <v>1.3766611626644378</v>
          </cell>
          <cell r="H484">
            <v>0.15110303599456812</v>
          </cell>
          <cell r="I484">
            <v>5.0774787197103701E-3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1.1975428523276699E-5</v>
          </cell>
          <cell r="F485">
            <v>1.23795800909719E-2</v>
          </cell>
          <cell r="G485">
            <v>2.7478405537577799E-2</v>
          </cell>
          <cell r="H485">
            <v>1.5684217516371299E-4</v>
          </cell>
          <cell r="I485">
            <v>5.12373285505728E-5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1.2434959058461313E-2</v>
          </cell>
          <cell r="E486">
            <v>1.4133919450308931E-2</v>
          </cell>
          <cell r="F486">
            <v>2.6513474057934798E-2</v>
          </cell>
          <cell r="G486">
            <v>4.7568000034705363E-2</v>
          </cell>
          <cell r="H486">
            <v>5.267948075084598E-3</v>
          </cell>
          <cell r="I486">
            <v>1.7272154340628503E-4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274.20678653980644</v>
          </cell>
          <cell r="E487">
            <v>391.63509872813364</v>
          </cell>
          <cell r="F487">
            <v>363.00863938859459</v>
          </cell>
          <cell r="G487">
            <v>303.5433558056863</v>
          </cell>
          <cell r="H487">
            <v>0.18094492168139109</v>
          </cell>
          <cell r="I487">
            <v>2.3354739453957801E-2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2.2503462623525285</v>
          </cell>
          <cell r="E488">
            <v>3.207692935873113</v>
          </cell>
          <cell r="F488">
            <v>2.9968024781910332</v>
          </cell>
          <cell r="G488">
            <v>2.5058871017872946</v>
          </cell>
          <cell r="H488">
            <v>1.2536990643779336E-3</v>
          </cell>
          <cell r="I488">
            <v>1.5966762198034782E-4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3.715539113005506</v>
          </cell>
          <cell r="E489">
            <v>5.3067086548527636</v>
          </cell>
          <cell r="F489">
            <v>4.9188162518779786</v>
          </cell>
          <cell r="G489">
            <v>4.1130536017030632</v>
          </cell>
          <cell r="H489">
            <v>2.4518282070649226E-3</v>
          </cell>
          <cell r="I489">
            <v>3.1645988419997013E-4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9.8523536698693305E-6</v>
          </cell>
          <cell r="F490">
            <v>5.2373755194408498E-4</v>
          </cell>
          <cell r="G490">
            <v>6.6338371964458896E-5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0.21742645770543895</v>
          </cell>
          <cell r="E491">
            <v>0.2433769861883292</v>
          </cell>
          <cell r="F491">
            <v>0.24054944511460333</v>
          </cell>
          <cell r="G491">
            <v>0.19013575211068454</v>
          </cell>
          <cell r="H491">
            <v>1.2271489268171249E-4</v>
          </cell>
          <cell r="I491">
            <v>1.5701722502643902E-5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0.36900450575102672</v>
          </cell>
          <cell r="E492">
            <v>0.4358153208689266</v>
          </cell>
          <cell r="F492">
            <v>0.34912168278612693</v>
          </cell>
          <cell r="G492">
            <v>0.27298837422894823</v>
          </cell>
          <cell r="H492">
            <v>4.2569273552740448E-2</v>
          </cell>
          <cell r="I492">
            <v>8.1798183059649792E-3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3.7766467343626001E-3</v>
          </cell>
          <cell r="E493">
            <v>4.5626100108003241E-3</v>
          </cell>
          <cell r="F493">
            <v>3.6874625629238094E-3</v>
          </cell>
          <cell r="G493">
            <v>2.906787868128563E-3</v>
          </cell>
          <cell r="H493">
            <v>3.7967504209673414E-4</v>
          </cell>
          <cell r="I493">
            <v>7.2678478867271395E-5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5.0341678820058043E-3</v>
          </cell>
          <cell r="E494">
            <v>5.9456387567384372E-3</v>
          </cell>
          <cell r="F494">
            <v>4.7629151812568476E-3</v>
          </cell>
          <cell r="G494">
            <v>3.7242615856609529E-3</v>
          </cell>
          <cell r="H494">
            <v>5.8075407302510761E-4</v>
          </cell>
          <cell r="I494">
            <v>1.1159370130920856E-4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1.51529924622231E-5</v>
          </cell>
          <cell r="F495">
            <v>6.1653002529053302E-5</v>
          </cell>
          <cell r="G495">
            <v>3.55519310538984E-5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4.4471113540858141E-4</v>
          </cell>
          <cell r="E496">
            <v>4.8773594104457754E-4</v>
          </cell>
          <cell r="F496">
            <v>5.4448183512688484E-4</v>
          </cell>
          <cell r="G496">
            <v>4.2965515089269898E-4</v>
          </cell>
          <cell r="H496">
            <v>5.422489642087846E-5</v>
          </cell>
          <cell r="I496">
            <v>1.0390121201367006E-5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273.63603143318221</v>
          </cell>
          <cell r="E497">
            <v>423.61136503898354</v>
          </cell>
          <cell r="F497">
            <v>418.04787336685661</v>
          </cell>
          <cell r="G497">
            <v>336.86702455119638</v>
          </cell>
          <cell r="H497">
            <v>0.2091766244033596</v>
          </cell>
          <cell r="I497">
            <v>2.6752159494161099E-2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1.9132554882882</v>
          </cell>
          <cell r="E498">
            <v>2.9619944038809569</v>
          </cell>
          <cell r="F498">
            <v>2.9226245346435187</v>
          </cell>
          <cell r="G498">
            <v>2.3744603619676568</v>
          </cell>
          <cell r="H498">
            <v>1.320202825627074E-3</v>
          </cell>
          <cell r="I498">
            <v>1.6999286336822998E-4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3.7078053039726635</v>
          </cell>
          <cell r="E499">
            <v>5.7399913961921998</v>
          </cell>
          <cell r="F499">
            <v>5.6646053301742159</v>
          </cell>
          <cell r="G499">
            <v>4.5645938286069967</v>
          </cell>
          <cell r="H499">
            <v>2.834371604381567E-3</v>
          </cell>
          <cell r="I499">
            <v>3.6249538609974382E-4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8.3538764119754608E-6</v>
          </cell>
          <cell r="F500">
            <v>4.7003342873612897E-4</v>
          </cell>
          <cell r="G500">
            <v>5.43719145426663E-5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0.18201265115837512</v>
          </cell>
          <cell r="E501">
            <v>0.20366184672813323</v>
          </cell>
          <cell r="F501">
            <v>0.20099094125160477</v>
          </cell>
          <cell r="G501">
            <v>0.16328214211537087</v>
          </cell>
          <cell r="H501">
            <v>1.1107379212953113E-4</v>
          </cell>
          <cell r="I501">
            <v>1.4947868918463433E-5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88.89811606969873</v>
          </cell>
          <cell r="E502">
            <v>93.644537540715348</v>
          </cell>
          <cell r="F502">
            <v>69.517933429495301</v>
          </cell>
          <cell r="G502">
            <v>60.640324171389018</v>
          </cell>
          <cell r="H502">
            <v>5.4974808196038588E-2</v>
          </cell>
          <cell r="I502">
            <v>1.08585898718859E-2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0.84642829084824067</v>
          </cell>
          <cell r="E503">
            <v>0.90031922130771658</v>
          </cell>
          <cell r="F503">
            <v>0.67574448111751839</v>
          </cell>
          <cell r="G503">
            <v>0.63167070378810919</v>
          </cell>
          <cell r="H503">
            <v>3.9486924681504616E-4</v>
          </cell>
          <cell r="I503">
            <v>7.7421245632213669E-5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1.2127983092728316</v>
          </cell>
          <cell r="E504">
            <v>1.2775516717696502</v>
          </cell>
          <cell r="F504">
            <v>0.94840291172571889</v>
          </cell>
          <cell r="G504">
            <v>0.82728955213354838</v>
          </cell>
          <cell r="H504">
            <v>7.4999738330202735E-4</v>
          </cell>
          <cell r="I504">
            <v>1.4813901598752921E-4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1.10785864571185E-5</v>
          </cell>
          <cell r="F505">
            <v>3.9362598934996502E-5</v>
          </cell>
          <cell r="G505">
            <v>2.2040593744678399E-5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6.4364006024110146E-2</v>
          </cell>
          <cell r="E506">
            <v>6.8309406151802088E-2</v>
          </cell>
          <cell r="F506">
            <v>6.7727138135364628E-2</v>
          </cell>
          <cell r="G506">
            <v>5.1402384507984608E-2</v>
          </cell>
          <cell r="H506">
            <v>3.6622533168180236E-5</v>
          </cell>
          <cell r="I506">
            <v>7.2926326133628205E-6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H507">
            <v>5.9375827179706358E-7</v>
          </cell>
          <cell r="I507">
            <v>6.8015108695267922E-7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H508">
            <v>3.309341863124532E-5</v>
          </cell>
          <cell r="I508">
            <v>3.5204366607724488E-5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1.24464771816941E-8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1.24464771816941E-8</v>
          </cell>
          <cell r="H510">
            <v>2.8969112392864901E-8</v>
          </cell>
          <cell r="I510">
            <v>2.8969112392864901E-8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273.4193533022169</v>
          </cell>
          <cell r="E511">
            <v>322.20167178298732</v>
          </cell>
          <cell r="F511">
            <v>580.68980230640443</v>
          </cell>
          <cell r="G511">
            <v>496.52493000946066</v>
          </cell>
          <cell r="H511">
            <v>16.416905159241995</v>
          </cell>
          <cell r="I511">
            <v>0.17887401278016701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1.6857111386813712</v>
          </cell>
          <cell r="E512">
            <v>1.9715291976791101</v>
          </cell>
          <cell r="F512">
            <v>3.4937620917521581</v>
          </cell>
          <cell r="G512">
            <v>2.9921941882632015</v>
          </cell>
          <cell r="H512">
            <v>9.6968405591881079E-2</v>
          </cell>
          <cell r="I512">
            <v>1.147166592539823E-3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3.7048692859379018</v>
          </cell>
          <cell r="E513">
            <v>4.3658763114225945</v>
          </cell>
          <cell r="F513">
            <v>7.8684255055068464</v>
          </cell>
          <cell r="G513">
            <v>6.7279800814290098</v>
          </cell>
          <cell r="H513">
            <v>0.22245128942062242</v>
          </cell>
          <cell r="I513">
            <v>2.4237671108423699E-3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8.7471359584384902E-6</v>
          </cell>
          <cell r="F514">
            <v>0.124523651792163</v>
          </cell>
          <cell r="G514">
            <v>1.49782810439374E-4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0.1330482907107112</v>
          </cell>
          <cell r="E515">
            <v>0.15524312629231454</v>
          </cell>
          <cell r="F515">
            <v>0.27520736923413952</v>
          </cell>
          <cell r="G515">
            <v>0.23565792787284909</v>
          </cell>
          <cell r="H515">
            <v>1.0884029445952809E-2</v>
          </cell>
          <cell r="I515">
            <v>1.2650006909950196E-4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367.73321637752258</v>
          </cell>
          <cell r="E516">
            <v>390.42201973964939</v>
          </cell>
          <cell r="F516">
            <v>386.66121827442174</v>
          </cell>
          <cell r="G516">
            <v>295.33317357073332</v>
          </cell>
          <cell r="H516">
            <v>5.9229594690442797E-2</v>
          </cell>
          <cell r="I516">
            <v>1.18084507844466E-2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2.6502298205652934</v>
          </cell>
          <cell r="E517">
            <v>2.8358998278918937</v>
          </cell>
          <cell r="F517">
            <v>2.8061257096868979</v>
          </cell>
          <cell r="G517">
            <v>2.1806275117863736</v>
          </cell>
          <cell r="H517">
            <v>3.8986855090626264E-4</v>
          </cell>
          <cell r="I517">
            <v>7.8257452860018467E-5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5.0168242343454619</v>
          </cell>
          <cell r="E518">
            <v>5.3263577044972585</v>
          </cell>
          <cell r="F518">
            <v>5.2750507267997602</v>
          </cell>
          <cell r="G518">
            <v>4.0291019586730137</v>
          </cell>
          <cell r="H518">
            <v>8.0804358377138826E-4</v>
          </cell>
          <cell r="I518">
            <v>1.6109755504019945E-4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7.7897395195137408E-6</v>
          </cell>
          <cell r="F519">
            <v>2.8121390444047299E-5</v>
          </cell>
          <cell r="G519">
            <v>1.7737272906203502E-5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0.18322929551157688</v>
          </cell>
          <cell r="E520">
            <v>0.19499160148210909</v>
          </cell>
          <cell r="F520">
            <v>0.19298504359185947</v>
          </cell>
          <cell r="G520">
            <v>0.14995922583134177</v>
          </cell>
          <cell r="H520">
            <v>3.1463499036578242E-5</v>
          </cell>
          <cell r="I520">
            <v>6.5394727585586753E-6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142.07221722863258</v>
          </cell>
          <cell r="E521">
            <v>162.01000382922726</v>
          </cell>
          <cell r="F521">
            <v>158.96692458478378</v>
          </cell>
          <cell r="G521">
            <v>122.38657213652458</v>
          </cell>
          <cell r="H521">
            <v>3.986791766769715E-2</v>
          </cell>
          <cell r="I521">
            <v>8.1475708243713505E-3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0.90326602728197836</v>
          </cell>
          <cell r="E522">
            <v>1.0073538635711059</v>
          </cell>
          <cell r="F522">
            <v>0.99079365052189539</v>
          </cell>
          <cell r="G522">
            <v>0.77364594309561963</v>
          </cell>
          <cell r="H522">
            <v>2.4388325501283796E-4</v>
          </cell>
          <cell r="I522">
            <v>5.1025338117731852E-5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1.9382294301314158</v>
          </cell>
          <cell r="E523">
            <v>2.2102319758421101</v>
          </cell>
          <cell r="F523">
            <v>2.1687165700516218</v>
          </cell>
          <cell r="G523">
            <v>1.6696667412895587</v>
          </cell>
          <cell r="H523">
            <v>5.4390065030964743E-4</v>
          </cell>
          <cell r="I523">
            <v>1.1115376295186018E-4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4.5870811435514502E-6</v>
          </cell>
          <cell r="F524">
            <v>1.6115599661877599E-5</v>
          </cell>
          <cell r="G524">
            <v>1.32605593752048E-5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7.1253895984789026E-2</v>
          </cell>
          <cell r="E525">
            <v>7.9323380551576547E-2</v>
          </cell>
          <cell r="F525">
            <v>7.8203121824332103E-2</v>
          </cell>
          <cell r="G525">
            <v>6.1068795416624175E-2</v>
          </cell>
          <cell r="H525">
            <v>2.2981125749226657E-5</v>
          </cell>
          <cell r="I525">
            <v>4.849687907465668E-6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6.04182314079873</v>
          </cell>
          <cell r="E526">
            <v>1.831480269012</v>
          </cell>
          <cell r="F526">
            <v>3.94365317647341</v>
          </cell>
          <cell r="G526">
            <v>1.9698274917766001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2.9735974121021996E-2</v>
          </cell>
          <cell r="E527">
            <v>9.0979867130684799E-3</v>
          </cell>
          <cell r="F527">
            <v>1.9861675507487443E-2</v>
          </cell>
          <cell r="G527">
            <v>9.9207695749708967E-3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0.10712452377302707</v>
          </cell>
          <cell r="E528">
            <v>3.2473054415106395E-2</v>
          </cell>
          <cell r="F528">
            <v>6.9922928660876016E-2</v>
          </cell>
          <cell r="G528">
            <v>3.4926019357741138E-2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1.3899815248246635E-3</v>
          </cell>
          <cell r="G529">
            <v>6.9499999999999998E-4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5887.7727922187496</v>
          </cell>
          <cell r="E530">
            <v>5816.55365093614</v>
          </cell>
          <cell r="F530">
            <v>5434.3871426325704</v>
          </cell>
          <cell r="G530">
            <v>3054.3003535447101</v>
          </cell>
          <cell r="H530">
            <v>426.72191391247998</v>
          </cell>
          <cell r="I530">
            <v>59.149200275405001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83.159945476817938</v>
          </cell>
          <cell r="E531">
            <v>82.154090961695132</v>
          </cell>
          <cell r="F531">
            <v>76.756400811960447</v>
          </cell>
          <cell r="G531">
            <v>43.139940343340811</v>
          </cell>
          <cell r="H531">
            <v>10.49548164614473</v>
          </cell>
          <cell r="I531">
            <v>5.1814228682392702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79.780119135755371</v>
          </cell>
          <cell r="E532">
            <v>78.815090121085944</v>
          </cell>
          <cell r="F532">
            <v>73.63668214949287</v>
          </cell>
          <cell r="G532">
            <v>41.386183652367301</v>
          </cell>
          <cell r="H532">
            <v>5.7821397549116487</v>
          </cell>
          <cell r="I532">
            <v>0.80147967852852287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4.620182038085721</v>
          </cell>
          <cell r="E533">
            <v>4.5643538435705766</v>
          </cell>
          <cell r="F533">
            <v>4.2645635275193436</v>
          </cell>
          <cell r="G533">
            <v>2.3972042303670027</v>
          </cell>
          <cell r="H533">
            <v>4.8698851650412198</v>
          </cell>
          <cell r="I533">
            <v>4.4573410084394132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1.8485686217606333E-2</v>
          </cell>
          <cell r="E534">
            <v>0.55274245515694531</v>
          </cell>
          <cell r="F534">
            <v>0.55310074249395702</v>
          </cell>
          <cell r="G534">
            <v>0.47571034857818717</v>
          </cell>
          <cell r="H534">
            <v>8.2228052515875161E-3</v>
          </cell>
          <cell r="I534">
            <v>0.86185662134870056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1.6655381368758044E-3</v>
          </cell>
          <cell r="E535">
            <v>4.9557460993386926E-2</v>
          </cell>
          <cell r="F535">
            <v>4.9589151344019811E-2</v>
          </cell>
          <cell r="G535">
            <v>4.2646861895915052E-2</v>
          </cell>
          <cell r="H535">
            <v>7.1070462452696166E-4</v>
          </cell>
          <cell r="I535">
            <v>7.2345815786634488E-2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5.1484354361397801E-4</v>
          </cell>
          <cell r="E536">
            <v>0.18183760992775599</v>
          </cell>
          <cell r="F536">
            <v>1.9475533047750901E-4</v>
          </cell>
          <cell r="G536">
            <v>2.9655894072504402E-4</v>
          </cell>
          <cell r="H536">
            <v>1.2372045252947801E-3</v>
          </cell>
          <cell r="I536">
            <v>0.29633398443914399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6.4557465760789051E-3</v>
          </cell>
          <cell r="E537">
            <v>0.1902471340757266</v>
          </cell>
          <cell r="F537">
            <v>0.19044139684004155</v>
          </cell>
          <cell r="G537">
            <v>0.16380799648883984</v>
          </cell>
          <cell r="H537">
            <v>2.8913609117459881E-3</v>
          </cell>
          <cell r="I537">
            <v>0.29723539923134695</v>
          </cell>
        </row>
        <row r="538">
          <cell r="A538" t="str">
            <v>T_TW-BEVELC-S2</v>
          </cell>
          <cell r="B538" t="str">
            <v>VAR_fout</v>
          </cell>
          <cell r="C538" t="str">
            <v>TPTWL</v>
          </cell>
          <cell r="D538">
            <v>2.2850940285586083E-3</v>
          </cell>
          <cell r="E538">
            <v>3.163563875467108E-3</v>
          </cell>
          <cell r="F538">
            <v>3.2378568848437806E-3</v>
          </cell>
          <cell r="G538">
            <v>3.0581799077141168E-3</v>
          </cell>
          <cell r="H538">
            <v>1.3922560021195369E-3</v>
          </cell>
          <cell r="I538">
            <v>9.6388409879969729E-4</v>
          </cell>
        </row>
        <row r="539">
          <cell r="A539" t="str">
            <v>T_TW-BEVELC-S2</v>
          </cell>
          <cell r="B539" t="str">
            <v>VAR_fin</v>
          </cell>
          <cell r="C539" t="str">
            <v>T-ELC-TWSTGout_S2</v>
          </cell>
          <cell r="D539">
            <v>3.6360651921970661E-4</v>
          </cell>
          <cell r="E539">
            <v>5.0295357828239787E-4</v>
          </cell>
          <cell r="F539">
            <v>5.1427233923395633E-4</v>
          </cell>
          <cell r="G539">
            <v>4.8448204065952333E-4</v>
          </cell>
          <cell r="H539">
            <v>2.1291887303220318E-4</v>
          </cell>
          <cell r="I539">
            <v>1.4512386981112632E-4</v>
          </cell>
        </row>
        <row r="540">
          <cell r="A540" t="str">
            <v>T_TW-BEVELC-S2</v>
          </cell>
          <cell r="B540" t="str">
            <v>VAR_ncap</v>
          </cell>
          <cell r="C540" t="str">
            <v>-</v>
          </cell>
          <cell r="D540">
            <v>6.4257416540487505E-5</v>
          </cell>
          <cell r="E540">
            <v>1.2243171338604901E-4</v>
          </cell>
          <cell r="F540">
            <v>9.7264658442216694E-5</v>
          </cell>
          <cell r="G540">
            <v>1.12390522578829E-4</v>
          </cell>
          <cell r="H540">
            <v>1.7005936751908899E-4</v>
          </cell>
          <cell r="I540">
            <v>1.6580041599794699E-4</v>
          </cell>
        </row>
        <row r="541">
          <cell r="A541" t="str">
            <v>T_TW-BEVELC-S2</v>
          </cell>
          <cell r="B541" t="str">
            <v>VAR_cap</v>
          </cell>
          <cell r="C541" t="str">
            <v>-</v>
          </cell>
          <cell r="D541">
            <v>8.4919085031881448E-4</v>
          </cell>
          <cell r="E541">
            <v>1.089466091425023E-3</v>
          </cell>
          <cell r="F541">
            <v>1.1864919982310415E-3</v>
          </cell>
          <cell r="G541">
            <v>1.1337489497241426E-3</v>
          </cell>
          <cell r="H541">
            <v>5.2168002839566262E-4</v>
          </cell>
          <cell r="I541">
            <v>3.7723729235807177E-4</v>
          </cell>
        </row>
        <row r="542">
          <cell r="A542" t="str">
            <v>T_TW-BEVELC-S3</v>
          </cell>
          <cell r="B542" t="str">
            <v>VAR_fout</v>
          </cell>
          <cell r="C542" t="str">
            <v>TPTWL</v>
          </cell>
          <cell r="D542">
            <v>3.2849074823907852E-4</v>
          </cell>
          <cell r="E542">
            <v>6.7988192104773322E-4</v>
          </cell>
          <cell r="F542">
            <v>7.8860605921511639E-4</v>
          </cell>
          <cell r="G542">
            <v>9.285848385409798E-4</v>
          </cell>
          <cell r="H542">
            <v>9.1871798676548128E-4</v>
          </cell>
          <cell r="I542">
            <v>5.1183126852881314E-4</v>
          </cell>
        </row>
        <row r="543">
          <cell r="A543" t="str">
            <v>T_TW-BEVELC-S3</v>
          </cell>
          <cell r="B543" t="str">
            <v>VAR_fin</v>
          </cell>
          <cell r="C543" t="str">
            <v>T-ELC-TWSTGout_S3</v>
          </cell>
          <cell r="D543">
            <v>8.0312772993129005E-5</v>
          </cell>
          <cell r="E543">
            <v>1.6585459782218488E-4</v>
          </cell>
          <cell r="F543">
            <v>1.9189265374759858E-4</v>
          </cell>
          <cell r="G543">
            <v>2.2498472283595167E-4</v>
          </cell>
          <cell r="H543">
            <v>2.1844541720540011E-4</v>
          </cell>
          <cell r="I543">
            <v>1.180902612436506E-4</v>
          </cell>
        </row>
        <row r="544">
          <cell r="A544" t="str">
            <v>T_TW-BEVELC-S3</v>
          </cell>
          <cell r="B544" t="str">
            <v>VAR_ncap</v>
          </cell>
          <cell r="C544" t="str">
            <v>-</v>
          </cell>
          <cell r="D544">
            <v>1.64314003275468E-5</v>
          </cell>
          <cell r="E544">
            <v>5.8005034301719801E-5</v>
          </cell>
          <cell r="F544">
            <v>5.7090920833321599E-5</v>
          </cell>
          <cell r="G544">
            <v>5.9748206018725298E-5</v>
          </cell>
          <cell r="H544">
            <v>6.4098102265525402E-5</v>
          </cell>
          <cell r="I544">
            <v>5.9654447622420102E-5</v>
          </cell>
        </row>
        <row r="545">
          <cell r="A545" t="str">
            <v>T_TW-BEVELC-S3</v>
          </cell>
          <cell r="B545" t="str">
            <v>VAR_cap</v>
          </cell>
          <cell r="C545" t="str">
            <v>-</v>
          </cell>
          <cell r="D545">
            <v>1.2343140032754679E-4</v>
          </cell>
          <cell r="E545">
            <v>2.3636749643484158E-4</v>
          </cell>
          <cell r="F545">
            <v>2.9337839486309384E-4</v>
          </cell>
          <cell r="G545">
            <v>3.5301523019467195E-4</v>
          </cell>
          <cell r="H545">
            <v>3.5241545952452051E-4</v>
          </cell>
          <cell r="I545">
            <v>1.995597088665318E-4</v>
          </cell>
        </row>
        <row r="546">
          <cell r="A546" t="str">
            <v>T_TW-BEVELC-S4</v>
          </cell>
          <cell r="B546" t="str">
            <v>VAR_fout</v>
          </cell>
          <cell r="C546" t="str">
            <v>TPTWL</v>
          </cell>
          <cell r="D546">
            <v>2.5555523814409041E-4</v>
          </cell>
          <cell r="E546">
            <v>5.1499137991821875E-4</v>
          </cell>
          <cell r="F546">
            <v>6.8164748882051354E-4</v>
          </cell>
          <cell r="G546">
            <v>8.2428438915518258E-4</v>
          </cell>
          <cell r="H546">
            <v>1.2278601655448509E-3</v>
          </cell>
          <cell r="I546">
            <v>7.9242033570534867E-4</v>
          </cell>
        </row>
        <row r="547">
          <cell r="A547" t="str">
            <v>T_TW-BEVELC-S4</v>
          </cell>
          <cell r="B547" t="str">
            <v>VAR_fin</v>
          </cell>
          <cell r="C547" t="str">
            <v>T-ELC-TWSTGout_S4</v>
          </cell>
          <cell r="D547">
            <v>6.787559308272457E-5</v>
          </cell>
          <cell r="E547">
            <v>1.3638528937171156E-4</v>
          </cell>
          <cell r="F547">
            <v>1.7979080846662851E-4</v>
          </cell>
          <cell r="G547">
            <v>2.1629996389007088E-4</v>
          </cell>
          <cell r="H547">
            <v>3.1766284634316848E-4</v>
          </cell>
          <cell r="I547">
            <v>2.000362747924802E-4</v>
          </cell>
        </row>
        <row r="548">
          <cell r="A548" t="str">
            <v>T_TW-BEVELC-S4</v>
          </cell>
          <cell r="B548" t="str">
            <v>VAR_ncap</v>
          </cell>
          <cell r="C548" t="str">
            <v>-</v>
          </cell>
          <cell r="D548">
            <v>8.2647825423371496E-5</v>
          </cell>
          <cell r="E548">
            <v>6.9652914372146606E-5</v>
          </cell>
          <cell r="F548">
            <v>7.35539938475864E-5</v>
          </cell>
          <cell r="G548">
            <v>6.1269243243291E-5</v>
          </cell>
          <cell r="H548">
            <v>7.3021623418376293E-5</v>
          </cell>
          <cell r="I548">
            <v>5.7386616073614801E-5</v>
          </cell>
        </row>
        <row r="549">
          <cell r="A549" t="str">
            <v>T_TW-BEVELC-S4</v>
          </cell>
          <cell r="B549" t="str">
            <v>VAR_cap</v>
          </cell>
          <cell r="C549" t="str">
            <v>-</v>
          </cell>
          <cell r="D549">
            <v>9.56478254233715E-5</v>
          </cell>
          <cell r="E549">
            <v>1.7927240284684002E-4</v>
          </cell>
          <cell r="F549">
            <v>2.5278154601169158E-4</v>
          </cell>
          <cell r="G549">
            <v>3.1398222668980856E-4</v>
          </cell>
          <cell r="H549">
            <v>4.7114721890506258E-4</v>
          </cell>
          <cell r="I549">
            <v>3.0904439312861014E-4</v>
          </cell>
        </row>
        <row r="550">
          <cell r="A550" t="str">
            <v>T_B_u-BeVELCEXT</v>
          </cell>
          <cell r="B550" t="str">
            <v>VAR_fout</v>
          </cell>
          <cell r="C550" t="str">
            <v>TPBSu</v>
          </cell>
          <cell r="D550">
            <v>1.9832740531524418E-3</v>
          </cell>
          <cell r="E550">
            <v>1.6040344260531106E-3</v>
          </cell>
          <cell r="F550">
            <v>9.9983104322949666E-4</v>
          </cell>
        </row>
        <row r="551">
          <cell r="A551" t="str">
            <v>T_B_u-BeVELCEXT</v>
          </cell>
          <cell r="B551" t="str">
            <v>VAR_fin</v>
          </cell>
          <cell r="C551" t="str">
            <v>TELC</v>
          </cell>
          <cell r="D551">
            <v>4.7326684927823754E-4</v>
          </cell>
          <cell r="E551">
            <v>4.7544544726250303E-4</v>
          </cell>
          <cell r="F551">
            <v>4.6536875352525735E-4</v>
          </cell>
        </row>
        <row r="552">
          <cell r="A552" t="str">
            <v>T_B_u-BeVELCEXT</v>
          </cell>
          <cell r="B552" t="str">
            <v>VAR_cap</v>
          </cell>
          <cell r="C552" t="str">
            <v>-</v>
          </cell>
          <cell r="D552">
            <v>3.77895550061805E-5</v>
          </cell>
          <cell r="E552">
            <v>3.02316440049444E-5</v>
          </cell>
          <cell r="F552">
            <v>1.8894777503090199E-5</v>
          </cell>
        </row>
        <row r="553">
          <cell r="A553" t="str">
            <v>T_B_u-HYBDSL-S1</v>
          </cell>
          <cell r="B553" t="str">
            <v>VAR_fout</v>
          </cell>
          <cell r="C553" t="str">
            <v>CO2_T</v>
          </cell>
          <cell r="E553">
            <v>15.4977120593128</v>
          </cell>
          <cell r="F553">
            <v>15.230267104564602</v>
          </cell>
          <cell r="G553">
            <v>0.2192881021131729</v>
          </cell>
          <cell r="H553">
            <v>0.2212658983117155</v>
          </cell>
          <cell r="I553">
            <v>6.913936441975296</v>
          </cell>
        </row>
        <row r="554">
          <cell r="A554" t="str">
            <v>T_B_u-HYBDSL-S1</v>
          </cell>
          <cell r="B554" t="str">
            <v>VAR_fout</v>
          </cell>
          <cell r="C554" t="str">
            <v>TPBSu</v>
          </cell>
          <cell r="E554">
            <v>3.4360034426620084E-2</v>
          </cell>
          <cell r="F554">
            <v>3.3773098126641504E-2</v>
          </cell>
          <cell r="G554">
            <v>5.2813616792348383E-4</v>
          </cell>
          <cell r="H554">
            <v>5.972432963505562E-4</v>
          </cell>
          <cell r="I554">
            <v>2.1198864356450582E-2</v>
          </cell>
        </row>
        <row r="555">
          <cell r="A555" t="str">
            <v>T_B_u-HYBDSL-S1</v>
          </cell>
          <cell r="B555" t="str">
            <v>VAR_fin</v>
          </cell>
          <cell r="C555" t="str">
            <v>TDSL</v>
          </cell>
          <cell r="E555">
            <v>0.21142854105474493</v>
          </cell>
          <cell r="F555">
            <v>0.20777990592857601</v>
          </cell>
          <cell r="G555">
            <v>2.9916521434266378E-3</v>
          </cell>
          <cell r="H555">
            <v>3.0186343562307785E-3</v>
          </cell>
          <cell r="I555">
            <v>9.432382594782128E-2</v>
          </cell>
        </row>
        <row r="556">
          <cell r="A556" t="str">
            <v>T_B_u-HYBDSL-S1</v>
          </cell>
          <cell r="B556" t="str">
            <v>VAR_ncap</v>
          </cell>
          <cell r="C556" t="str">
            <v>-</v>
          </cell>
          <cell r="E556">
            <v>6.4807248391070098E-4</v>
          </cell>
          <cell r="F556">
            <v>2.5226992178174499E-6</v>
          </cell>
          <cell r="G556">
            <v>6.1448459644119599E-6</v>
          </cell>
          <cell r="H556">
            <v>5.3629861125839104E-6</v>
          </cell>
          <cell r="I556">
            <v>5.6646190089874903E-4</v>
          </cell>
        </row>
        <row r="557">
          <cell r="A557" t="str">
            <v>T_B_u-HYBDSL-S1</v>
          </cell>
          <cell r="B557" t="str">
            <v>VAR_cap</v>
          </cell>
          <cell r="C557" t="str">
            <v>-</v>
          </cell>
          <cell r="E557">
            <v>6.4807248391070098E-4</v>
          </cell>
          <cell r="F557">
            <v>6.3730555355150868E-4</v>
          </cell>
          <cell r="G557">
            <v>1.0947805619442009E-5</v>
          </cell>
          <cell r="H557">
            <v>1.2348397971379505E-5</v>
          </cell>
          <cell r="I557">
            <v>5.7018447361233322E-4</v>
          </cell>
        </row>
        <row r="558">
          <cell r="A558" t="str">
            <v>T_B_u-HYBDSL-S2</v>
          </cell>
          <cell r="B558" t="str">
            <v>VAR_fout</v>
          </cell>
          <cell r="C558" t="str">
            <v>CO2_T</v>
          </cell>
          <cell r="E558">
            <v>0.28238642322238</v>
          </cell>
          <cell r="F558">
            <v>0.31799178463982303</v>
          </cell>
          <cell r="G558">
            <v>0.37802297119640471</v>
          </cell>
          <cell r="H558">
            <v>0.14521029193367951</v>
          </cell>
          <cell r="I558">
            <v>5.5474531851292301E-2</v>
          </cell>
        </row>
        <row r="559">
          <cell r="A559" t="str">
            <v>T_B_u-HYBDSL-S2</v>
          </cell>
          <cell r="B559" t="str">
            <v>VAR_fout</v>
          </cell>
          <cell r="C559" t="str">
            <v>TPBSu</v>
          </cell>
          <cell r="E559">
            <v>4.4878997885812536E-4</v>
          </cell>
          <cell r="F559">
            <v>5.0834535013138027E-4</v>
          </cell>
          <cell r="G559">
            <v>6.2436047885811399E-4</v>
          </cell>
          <cell r="H559">
            <v>2.7972260270786538E-4</v>
          </cell>
          <cell r="I559">
            <v>1.132234398718175E-4</v>
          </cell>
        </row>
        <row r="560">
          <cell r="A560" t="str">
            <v>T_B_u-HYBDSL-S2</v>
          </cell>
          <cell r="B560" t="str">
            <v>VAR_fin</v>
          </cell>
          <cell r="C560" t="str">
            <v>TDSL</v>
          </cell>
          <cell r="E560">
            <v>3.8524750780679386E-3</v>
          </cell>
          <cell r="F560">
            <v>4.3382235285105491E-3</v>
          </cell>
          <cell r="G560">
            <v>5.1572028812606327E-3</v>
          </cell>
          <cell r="H560">
            <v>1.9810408176491054E-3</v>
          </cell>
          <cell r="I560">
            <v>7.5681489565200999E-4</v>
          </cell>
        </row>
        <row r="561">
          <cell r="A561" t="str">
            <v>T_B_u-HYBDSL-S2</v>
          </cell>
          <cell r="B561" t="str">
            <v>VAR_ncap</v>
          </cell>
          <cell r="C561" t="str">
            <v>-</v>
          </cell>
          <cell r="E561">
            <v>8.4955735132131207E-6</v>
          </cell>
          <cell r="F561">
            <v>1.2247253083691501E-6</v>
          </cell>
          <cell r="G561">
            <v>3.32580021501664E-6</v>
          </cell>
          <cell r="H561">
            <v>2.0528297645299102E-6</v>
          </cell>
          <cell r="I561">
            <v>7.8427447812217996E-7</v>
          </cell>
        </row>
        <row r="562">
          <cell r="A562" t="str">
            <v>T_B_u-HYBDSL-S2</v>
          </cell>
          <cell r="B562" t="str">
            <v>VAR_cap</v>
          </cell>
          <cell r="C562" t="str">
            <v>-</v>
          </cell>
          <cell r="E562">
            <v>8.4955735132131207E-6</v>
          </cell>
          <cell r="F562">
            <v>9.7202988215822706E-6</v>
          </cell>
          <cell r="G562">
            <v>1.1911179036888027E-5</v>
          </cell>
          <cell r="H562">
            <v>5.4545151377503232E-6</v>
          </cell>
          <cell r="I562">
            <v>2.3076890169637201E-6</v>
          </cell>
        </row>
        <row r="563">
          <cell r="A563" t="str">
            <v>T_B_u-HYBDSL-S3</v>
          </cell>
          <cell r="B563" t="str">
            <v>VAR_fout</v>
          </cell>
          <cell r="C563" t="str">
            <v>CO2_T</v>
          </cell>
          <cell r="E563">
            <v>8.8334360056558392</v>
          </cell>
          <cell r="F563">
            <v>8.8607700814391741</v>
          </cell>
          <cell r="G563">
            <v>5.3622410541057031</v>
          </cell>
          <cell r="H563">
            <v>20.81461066820221</v>
          </cell>
          <cell r="I563">
            <v>4.567480684563626</v>
          </cell>
        </row>
        <row r="564">
          <cell r="A564" t="str">
            <v>T_B_u-HYBDSL-S3</v>
          </cell>
          <cell r="B564" t="str">
            <v>VAR_fout</v>
          </cell>
          <cell r="C564" t="str">
            <v>TPBSu</v>
          </cell>
          <cell r="E564">
            <v>9.4282562270299394E-3</v>
          </cell>
          <cell r="F564">
            <v>9.4590180541603511E-3</v>
          </cell>
          <cell r="G564">
            <v>5.7391884617033805E-3</v>
          </cell>
          <cell r="H564">
            <v>2.7526695767008877E-2</v>
          </cell>
          <cell r="I564">
            <v>6.1548553479188386E-3</v>
          </cell>
        </row>
        <row r="565">
          <cell r="A565" t="str">
            <v>T_B_u-HYBDSL-S3</v>
          </cell>
          <cell r="B565" t="str">
            <v>VAR_fin</v>
          </cell>
          <cell r="C565" t="str">
            <v>TDSL</v>
          </cell>
          <cell r="E565">
            <v>0.12051072313309467</v>
          </cell>
          <cell r="F565">
            <v>0.12088363003327644</v>
          </cell>
          <cell r="G565">
            <v>7.3154721065561923E-2</v>
          </cell>
          <cell r="H565">
            <v>0.28396467487315402</v>
          </cell>
          <cell r="I565">
            <v>6.2312151221877561E-2</v>
          </cell>
        </row>
        <row r="566">
          <cell r="A566" t="str">
            <v>T_B_u-HYBDSL-S3</v>
          </cell>
          <cell r="B566" t="str">
            <v>VAR_ncap</v>
          </cell>
          <cell r="C566" t="str">
            <v>-</v>
          </cell>
          <cell r="E566">
            <v>1.7780591249529599E-4</v>
          </cell>
          <cell r="F566">
            <v>6.4071770161907002E-7</v>
          </cell>
          <cell r="G566">
            <v>2.2637464677921398E-6</v>
          </cell>
          <cell r="H566">
            <v>3.3736437354115199E-4</v>
          </cell>
          <cell r="I566">
            <v>5.5727685114779903E-7</v>
          </cell>
        </row>
        <row r="567">
          <cell r="A567" t="str">
            <v>T_B_u-HYBDSL-S3</v>
          </cell>
          <cell r="B567" t="str">
            <v>VAR_cap</v>
          </cell>
          <cell r="C567" t="str">
            <v>-</v>
          </cell>
          <cell r="E567">
            <v>1.7780591249529599E-4</v>
          </cell>
          <cell r="F567">
            <v>1.7844663019691499E-4</v>
          </cell>
          <cell r="G567">
            <v>1.0825335514264E-4</v>
          </cell>
          <cell r="H567">
            <v>5.19160637463429E-4</v>
          </cell>
          <cell r="I567">
            <v>1.16111742683588E-4</v>
          </cell>
        </row>
        <row r="568">
          <cell r="A568" t="str">
            <v>T_C-HY-GSL-S1</v>
          </cell>
          <cell r="B568" t="str">
            <v>VAR_fout</v>
          </cell>
          <cell r="C568" t="str">
            <v>CO2_T</v>
          </cell>
          <cell r="D568">
            <v>3.3312191355205218</v>
          </cell>
          <cell r="E568">
            <v>3.9293459446216787</v>
          </cell>
          <cell r="F568">
            <v>2.8098610139904214</v>
          </cell>
          <cell r="G568">
            <v>3.8931062513309316</v>
          </cell>
          <cell r="H568">
            <v>1.5699001482755801</v>
          </cell>
          <cell r="I568">
            <v>0.26161305239688659</v>
          </cell>
        </row>
        <row r="569">
          <cell r="A569" t="str">
            <v>T_C-HY-GSL-S1</v>
          </cell>
          <cell r="B569" t="str">
            <v>VAR_fout</v>
          </cell>
          <cell r="C569" t="str">
            <v>TPCAR</v>
          </cell>
          <cell r="D569">
            <v>5.1360576139435517E-2</v>
          </cell>
          <cell r="E569">
            <v>6.1659593763120676E-2</v>
          </cell>
          <cell r="F569">
            <v>4.3987684814886151E-2</v>
          </cell>
          <cell r="G569">
            <v>5.5815837581561979E-2</v>
          </cell>
          <cell r="H569">
            <v>1.9296093512028212E-2</v>
          </cell>
          <cell r="I569">
            <v>3.2902413571414928E-3</v>
          </cell>
        </row>
        <row r="570">
          <cell r="A570" t="str">
            <v>T_C-HY-GSL-S1</v>
          </cell>
          <cell r="B570" t="str">
            <v>VAR_fin</v>
          </cell>
          <cell r="C570" t="str">
            <v>TGSL</v>
          </cell>
          <cell r="D570">
            <v>4.5138470671009845E-2</v>
          </cell>
          <cell r="E570">
            <v>5.3243169981323654E-2</v>
          </cell>
          <cell r="F570">
            <v>3.8073997479545083E-2</v>
          </cell>
          <cell r="G570">
            <v>5.2752117226706474E-2</v>
          </cell>
          <cell r="H570">
            <v>2.1272359732731422E-2</v>
          </cell>
          <cell r="I570">
            <v>3.5448923089009053E-3</v>
          </cell>
        </row>
        <row r="571">
          <cell r="A571" t="str">
            <v>T_C-HY-GSL-S1</v>
          </cell>
          <cell r="B571" t="str">
            <v>VAR_ncap</v>
          </cell>
          <cell r="C571" t="str">
            <v>-</v>
          </cell>
          <cell r="E571">
            <v>2.7965271378270402E-5</v>
          </cell>
          <cell r="F571">
            <v>1.8530343847322501E-4</v>
          </cell>
          <cell r="G571">
            <v>3.3218381779587698E-3</v>
          </cell>
          <cell r="H571">
            <v>8.1249163961428806E-5</v>
          </cell>
        </row>
        <row r="572">
          <cell r="A572" t="str">
            <v>T_C-HY-GSL-S1</v>
          </cell>
          <cell r="B572" t="str">
            <v>VAR_cap</v>
          </cell>
          <cell r="C572" t="str">
            <v>-</v>
          </cell>
          <cell r="D572">
            <v>5.669044340060614E-3</v>
          </cell>
          <cell r="E572">
            <v>6.5870995045760466E-3</v>
          </cell>
          <cell r="F572">
            <v>6.6608708769635922E-3</v>
          </cell>
          <cell r="G572">
            <v>8.4623734561150368E-3</v>
          </cell>
          <cell r="H572">
            <v>2.9257273418840384E-3</v>
          </cell>
          <cell r="I572">
            <v>4.9820271341420802E-4</v>
          </cell>
        </row>
        <row r="573">
          <cell r="A573" t="str">
            <v>T_B_u-HYBDSL-S4</v>
          </cell>
          <cell r="B573" t="str">
            <v>VAR_fout</v>
          </cell>
          <cell r="C573" t="str">
            <v>CO2_T</v>
          </cell>
          <cell r="E573">
            <v>1.8184272490130699E-4</v>
          </cell>
          <cell r="F573">
            <v>1.94577557950184E-3</v>
          </cell>
          <cell r="G573">
            <v>1.6785049989996238E-3</v>
          </cell>
          <cell r="H573">
            <v>3.5627336212111301E-3</v>
          </cell>
        </row>
        <row r="574">
          <cell r="A574" t="str">
            <v>T_B_u-HYBDSL-S4</v>
          </cell>
          <cell r="B574" t="str">
            <v>VAR_fout</v>
          </cell>
          <cell r="C574" t="str">
            <v>TPBSu</v>
          </cell>
          <cell r="E574">
            <v>1.3086583303199278E-7</v>
          </cell>
          <cell r="F574">
            <v>1.4432430376137283E-6</v>
          </cell>
          <cell r="G574">
            <v>1.3132950042537642E-6</v>
          </cell>
          <cell r="H574">
            <v>3.145708508483515E-6</v>
          </cell>
        </row>
        <row r="575">
          <cell r="A575" t="str">
            <v>T_B_u-HYBDSL-S4</v>
          </cell>
          <cell r="B575" t="str">
            <v>VAR_fin</v>
          </cell>
          <cell r="C575" t="str">
            <v>TDSL</v>
          </cell>
          <cell r="E575">
            <v>2.4808011582715912E-6</v>
          </cell>
          <cell r="F575">
            <v>2.6545369433858655E-5</v>
          </cell>
          <cell r="G575">
            <v>2.2899113219640164E-5</v>
          </cell>
          <cell r="H575">
            <v>4.8604824300288309E-5</v>
          </cell>
        </row>
        <row r="576">
          <cell r="A576" t="str">
            <v>T_B_u-HYBDSL-S4</v>
          </cell>
          <cell r="B576" t="str">
            <v>VAR_ncap</v>
          </cell>
          <cell r="C576" t="str">
            <v>-</v>
          </cell>
          <cell r="E576">
            <v>1.3671072073099801E-8</v>
          </cell>
          <cell r="F576">
            <v>2.5127080092881199E-8</v>
          </cell>
          <cell r="G576">
            <v>1.8975321782108999E-8</v>
          </cell>
          <cell r="H576">
            <v>3.4715510164931397E-8</v>
          </cell>
        </row>
        <row r="577">
          <cell r="A577" t="str">
            <v>T_B_u-HYBDSL-S4</v>
          </cell>
          <cell r="B577" t="str">
            <v>VAR_cap</v>
          </cell>
          <cell r="C577" t="str">
            <v>-</v>
          </cell>
          <cell r="E577">
            <v>1.3671072073099801E-8</v>
          </cell>
          <cell r="F577">
            <v>3.8798152165980999E-8</v>
          </cell>
          <cell r="G577">
            <v>4.15107221827486E-8</v>
          </cell>
          <cell r="H577">
            <v>7.1349124341303203E-8</v>
          </cell>
          <cell r="I577">
            <v>6.0921775381166898E-9</v>
          </cell>
        </row>
        <row r="578">
          <cell r="A578" t="str">
            <v>TFRLFDSLEXT</v>
          </cell>
          <cell r="B578" t="str">
            <v>VAR_fout</v>
          </cell>
          <cell r="C578" t="str">
            <v>CO2_T</v>
          </cell>
          <cell r="D578">
            <v>29.0123851480116</v>
          </cell>
          <cell r="E578">
            <v>20.2853494515515</v>
          </cell>
          <cell r="F578">
            <v>2.1595671995893299E-2</v>
          </cell>
        </row>
        <row r="579">
          <cell r="A579" t="str">
            <v>TFRLFDSLEXT</v>
          </cell>
          <cell r="B579" t="str">
            <v>VAR_fout</v>
          </cell>
          <cell r="C579" t="str">
            <v>TFRLF</v>
          </cell>
          <cell r="D579">
            <v>1.6042201996830767E-3</v>
          </cell>
          <cell r="E579">
            <v>1.1216646677544649E-3</v>
          </cell>
          <cell r="F579">
            <v>1.1941180659500721E-6</v>
          </cell>
        </row>
        <row r="580">
          <cell r="A580" t="str">
            <v>TFRLFDSLEXT</v>
          </cell>
          <cell r="B580" t="str">
            <v>VAR_fin</v>
          </cell>
          <cell r="C580" t="str">
            <v>TDSL</v>
          </cell>
          <cell r="D580">
            <v>0.39580334444763376</v>
          </cell>
          <cell r="E580">
            <v>0.27674419442771558</v>
          </cell>
          <cell r="F580">
            <v>2.946203546506592E-4</v>
          </cell>
        </row>
        <row r="581">
          <cell r="A581" t="str">
            <v>TFRLFDSLEXT</v>
          </cell>
          <cell r="B581" t="str">
            <v>VAR_ncap</v>
          </cell>
          <cell r="C581" t="str">
            <v>-</v>
          </cell>
          <cell r="D581">
            <v>1.4820612826817401E-4</v>
          </cell>
        </row>
        <row r="582">
          <cell r="A582" t="str">
            <v>TFRLFDSLEXT</v>
          </cell>
          <cell r="B582" t="str">
            <v>VAR_cap</v>
          </cell>
          <cell r="C582" t="str">
            <v>-</v>
          </cell>
          <cell r="D582">
            <v>1.4820612826817401E-4</v>
          </cell>
          <cell r="E582">
            <v>1.4820612826817401E-4</v>
          </cell>
          <cell r="F582">
            <v>2.3165107769501777E-7</v>
          </cell>
          <cell r="G582">
            <v>7.1954720471008315E-8</v>
          </cell>
          <cell r="H582">
            <v>3.9959310213017385E-8</v>
          </cell>
          <cell r="I582">
            <v>7.1983845660058112E-9</v>
          </cell>
        </row>
        <row r="583">
          <cell r="A583" t="str">
            <v>T_C-HY-GSL-S2</v>
          </cell>
          <cell r="B583" t="str">
            <v>VAR_fout</v>
          </cell>
          <cell r="C583" t="str">
            <v>CO2_T</v>
          </cell>
          <cell r="D583">
            <v>10.232054462313538</v>
          </cell>
          <cell r="E583">
            <v>15.188967465205371</v>
          </cell>
          <cell r="F583">
            <v>70.381854738003156</v>
          </cell>
          <cell r="G583">
            <v>61.284304738289251</v>
          </cell>
          <cell r="H583">
            <v>3.640368245167493</v>
          </cell>
          <cell r="I583">
            <v>5.2696630536307E-2</v>
          </cell>
        </row>
        <row r="584">
          <cell r="A584" t="str">
            <v>T_C-HY-GSL-S2</v>
          </cell>
          <cell r="B584" t="str">
            <v>VAR_fout</v>
          </cell>
          <cell r="C584" t="str">
            <v>TPCAR</v>
          </cell>
          <cell r="D584">
            <v>0.22177726650988414</v>
          </cell>
          <cell r="E584">
            <v>0.39066661066508085</v>
          </cell>
          <cell r="F584">
            <v>1.7943818689440645</v>
          </cell>
          <cell r="G584">
            <v>1.5571888223711228</v>
          </cell>
          <cell r="H584">
            <v>8.8946119945890773E-2</v>
          </cell>
          <cell r="I584">
            <v>5.6011492989128909E-4</v>
          </cell>
        </row>
        <row r="585">
          <cell r="A585" t="str">
            <v>T_C-HY-GSL-S2</v>
          </cell>
          <cell r="B585" t="str">
            <v>VAR_fin</v>
          </cell>
          <cell r="C585" t="str">
            <v>TGSL</v>
          </cell>
          <cell r="D585">
            <v>0.13864572442159265</v>
          </cell>
          <cell r="E585">
            <v>0.20581256727920558</v>
          </cell>
          <cell r="F585">
            <v>0.95368366853662734</v>
          </cell>
          <cell r="G585">
            <v>0.83041063331015308</v>
          </cell>
          <cell r="H585">
            <v>4.9327482996849435E-2</v>
          </cell>
          <cell r="I585">
            <v>7.1404648423180187E-4</v>
          </cell>
        </row>
        <row r="586">
          <cell r="A586" t="str">
            <v>T_C-HY-GSL-S2</v>
          </cell>
          <cell r="B586" t="str">
            <v>VAR_ncap</v>
          </cell>
          <cell r="C586" t="str">
            <v>-</v>
          </cell>
          <cell r="E586">
            <v>4.1548398336596301E-4</v>
          </cell>
          <cell r="F586">
            <v>0.109795847053148</v>
          </cell>
          <cell r="G586">
            <v>1.0306413143478E-4</v>
          </cell>
          <cell r="H586">
            <v>4.9500426287023703E-5</v>
          </cell>
        </row>
        <row r="587">
          <cell r="A587" t="str">
            <v>T_C-HY-GSL-S2</v>
          </cell>
          <cell r="B587" t="str">
            <v>VAR_cap</v>
          </cell>
          <cell r="C587" t="str">
            <v>-</v>
          </cell>
          <cell r="D587">
            <v>1.7227224813057409E-2</v>
          </cell>
          <cell r="E587">
            <v>2.964046111804643E-2</v>
          </cell>
          <cell r="F587">
            <v>0.13686846529697971</v>
          </cell>
          <cell r="G587">
            <v>0.11815045696135529</v>
          </cell>
          <cell r="H587">
            <v>9.3579006152076077E-3</v>
          </cell>
          <cell r="I587">
            <v>5.5913064736059237E-5</v>
          </cell>
        </row>
        <row r="588">
          <cell r="A588" t="str">
            <v>TPSHPNGAEXT</v>
          </cell>
          <cell r="B588" t="str">
            <v>VAR_fout</v>
          </cell>
          <cell r="C588" t="str">
            <v>TPSHP</v>
          </cell>
          <cell r="E588">
            <v>4.9543796991608699E-6</v>
          </cell>
          <cell r="F588">
            <v>5.0000454985601097</v>
          </cell>
          <cell r="G588">
            <v>5.8500734921472297</v>
          </cell>
        </row>
        <row r="589">
          <cell r="A589" t="str">
            <v>TPSHPNGAEXT</v>
          </cell>
          <cell r="B589" t="str">
            <v>VAR_fout</v>
          </cell>
          <cell r="C589" t="str">
            <v>CO2_T</v>
          </cell>
          <cell r="E589">
            <v>2.9694874870686197E-4</v>
          </cell>
          <cell r="F589">
            <v>299.68580214517499</v>
          </cell>
          <cell r="G589">
            <v>350.63360275566299</v>
          </cell>
        </row>
        <row r="590">
          <cell r="A590" t="str">
            <v>TPSHPNGAEXT</v>
          </cell>
          <cell r="B590" t="str">
            <v>VAR_fin</v>
          </cell>
          <cell r="C590" t="str">
            <v>TNGA</v>
          </cell>
          <cell r="E590">
            <v>5.2650487359372638E-6</v>
          </cell>
          <cell r="F590">
            <v>5.3135780522194231</v>
          </cell>
          <cell r="G590">
            <v>6.2169078502777291</v>
          </cell>
        </row>
        <row r="591">
          <cell r="A591" t="str">
            <v>TPSHPNGAEXT</v>
          </cell>
          <cell r="B591" t="str">
            <v>VAR_ncap</v>
          </cell>
          <cell r="C591" t="str">
            <v>-</v>
          </cell>
          <cell r="D591">
            <v>1.6155755245357498E-5</v>
          </cell>
          <cell r="E591">
            <v>3.3668120436082003E-5</v>
          </cell>
          <cell r="F591">
            <v>4.9999999333368104</v>
          </cell>
          <cell r="G591">
            <v>0.85003237071794002</v>
          </cell>
        </row>
        <row r="592">
          <cell r="A592" t="str">
            <v>TPSHPNGAEXT</v>
          </cell>
          <cell r="B592" t="str">
            <v>VAR_cap</v>
          </cell>
          <cell r="C592" t="str">
            <v>-</v>
          </cell>
          <cell r="D592">
            <v>1.6155755245357498E-5</v>
          </cell>
          <cell r="E592">
            <v>4.9823875681439599E-5</v>
          </cell>
          <cell r="F592">
            <v>5.0000476682112049</v>
          </cell>
          <cell r="G592">
            <v>5.8500747238343331</v>
          </cell>
          <cell r="H592">
            <v>-8.3445597098830149E-9</v>
          </cell>
          <cell r="I592">
            <v>-2.6184459878120236E-9</v>
          </cell>
        </row>
        <row r="593">
          <cell r="A593" t="str">
            <v>T_C-HY-DSL-S1</v>
          </cell>
          <cell r="B593" t="str">
            <v>VAR_fout</v>
          </cell>
          <cell r="C593" t="str">
            <v>CO2_T</v>
          </cell>
          <cell r="D593">
            <v>2.44213804907724E-3</v>
          </cell>
          <cell r="E593">
            <v>2.0431467071554861E-2</v>
          </cell>
          <cell r="F593">
            <v>0.10499280118651166</v>
          </cell>
          <cell r="G593">
            <v>0.14193134464091561</v>
          </cell>
          <cell r="H593">
            <v>0.57004794493368927</v>
          </cell>
          <cell r="I593">
            <v>0.1678108373459874</v>
          </cell>
        </row>
        <row r="594">
          <cell r="A594" t="str">
            <v>T_C-HY-DSL-S1</v>
          </cell>
          <cell r="B594" t="str">
            <v>VAR_fout</v>
          </cell>
          <cell r="C594" t="str">
            <v>TPCAR</v>
          </cell>
          <cell r="D594">
            <v>1.3934552397675984E-5</v>
          </cell>
          <cell r="E594">
            <v>4.2863036967721565E-4</v>
          </cell>
          <cell r="F594">
            <v>2.0144436741291304E-3</v>
          </cell>
          <cell r="G594">
            <v>2.3554280451148204E-3</v>
          </cell>
          <cell r="H594">
            <v>7.2488811713282784E-3</v>
          </cell>
          <cell r="I594">
            <v>2.1282436636054147E-3</v>
          </cell>
        </row>
        <row r="595">
          <cell r="A595" t="str">
            <v>T_C-HY-DSL-S1</v>
          </cell>
          <cell r="B595" t="str">
            <v>VAR_fin</v>
          </cell>
          <cell r="C595" t="str">
            <v>TDSL</v>
          </cell>
          <cell r="D595">
            <v>3.3317026590412482E-5</v>
          </cell>
          <cell r="E595">
            <v>2.7873761352735174E-4</v>
          </cell>
          <cell r="F595">
            <v>1.4323710939496844E-3</v>
          </cell>
          <cell r="G595">
            <v>1.9363075667246316E-3</v>
          </cell>
          <cell r="H595">
            <v>7.7769160291090008E-3</v>
          </cell>
          <cell r="I595">
            <v>2.2893702230012019E-3</v>
          </cell>
        </row>
        <row r="596">
          <cell r="A596" t="str">
            <v>T_C-HY-DSL-S1</v>
          </cell>
          <cell r="B596" t="str">
            <v>VAR_ncap</v>
          </cell>
          <cell r="C596" t="str">
            <v>-</v>
          </cell>
          <cell r="E596">
            <v>4.4890607318207597E-5</v>
          </cell>
          <cell r="F596">
            <v>2.59068921967366E-4</v>
          </cell>
          <cell r="G596">
            <v>9.7699732611008196E-5</v>
          </cell>
          <cell r="H596">
            <v>8.0239257274827597E-5</v>
          </cell>
        </row>
        <row r="597">
          <cell r="A597" t="str">
            <v>T_C-HY-DSL-S1</v>
          </cell>
          <cell r="B597" t="str">
            <v>VAR_cap</v>
          </cell>
          <cell r="C597" t="str">
            <v>-</v>
          </cell>
          <cell r="D597">
            <v>1.5999999999999999E-6</v>
          </cell>
          <cell r="E597">
            <v>4.5892971888180598E-5</v>
          </cell>
          <cell r="F597">
            <v>2.98977598848305E-4</v>
          </cell>
          <cell r="G597">
            <v>3.5181766317738745E-4</v>
          </cell>
          <cell r="H597">
            <v>1.0950980451745385E-3</v>
          </cell>
          <cell r="I597">
            <v>3.216282510874738E-4</v>
          </cell>
        </row>
        <row r="598">
          <cell r="A598" t="str">
            <v>T_C-HY-GSL-S3</v>
          </cell>
          <cell r="B598" t="str">
            <v>VAR_fout</v>
          </cell>
          <cell r="C598" t="str">
            <v>CO2_T</v>
          </cell>
          <cell r="D598">
            <v>7.6094836553420304</v>
          </cell>
          <cell r="E598">
            <v>108.9869483756999</v>
          </cell>
          <cell r="F598">
            <v>103.01621893433384</v>
          </cell>
          <cell r="G598">
            <v>82.468840689979714</v>
          </cell>
          <cell r="H598">
            <v>6.9598472540295428E-2</v>
          </cell>
          <cell r="I598">
            <v>2.041261123393626E-2</v>
          </cell>
        </row>
        <row r="599">
          <cell r="A599" t="str">
            <v>T_C-HY-GSL-S3</v>
          </cell>
          <cell r="B599" t="str">
            <v>VAR_fout</v>
          </cell>
          <cell r="C599" t="str">
            <v>TPCAR</v>
          </cell>
          <cell r="D599">
            <v>0.20246781236855207</v>
          </cell>
          <cell r="E599">
            <v>3.6962005019053965</v>
          </cell>
          <cell r="F599">
            <v>3.4906582380179727</v>
          </cell>
          <cell r="G599">
            <v>2.8092392369132497</v>
          </cell>
          <cell r="H599">
            <v>6.8562815653438677E-4</v>
          </cell>
          <cell r="I599">
            <v>1.960239201786507E-4</v>
          </cell>
        </row>
        <row r="600">
          <cell r="A600" t="str">
            <v>T_C-HY-GSL-S3</v>
          </cell>
          <cell r="B600" t="str">
            <v>VAR_fin</v>
          </cell>
          <cell r="C600" t="str">
            <v>TGSL</v>
          </cell>
          <cell r="D600">
            <v>0.10310953462523074</v>
          </cell>
          <cell r="E600">
            <v>1.4767879183699162</v>
          </cell>
          <cell r="F600">
            <v>1.3958837253974767</v>
          </cell>
          <cell r="G600">
            <v>1.1174639659888859</v>
          </cell>
          <cell r="H600">
            <v>9.4306873360833828E-4</v>
          </cell>
          <cell r="I600">
            <v>2.7659364815631779E-4</v>
          </cell>
        </row>
        <row r="601">
          <cell r="A601" t="str">
            <v>T_C-HY-GSL-S3</v>
          </cell>
          <cell r="B601" t="str">
            <v>VAR_ncap</v>
          </cell>
          <cell r="C601" t="str">
            <v>-</v>
          </cell>
          <cell r="E601">
            <v>0.231285547288788</v>
          </cell>
          <cell r="F601">
            <v>4.4512402107735499E-5</v>
          </cell>
          <cell r="G601">
            <v>2.2104959564025599E-5</v>
          </cell>
          <cell r="H601">
            <v>1.7133486627044101E-5</v>
          </cell>
        </row>
        <row r="602">
          <cell r="A602" t="str">
            <v>T_C-HY-GSL-S3</v>
          </cell>
          <cell r="B602" t="str">
            <v>VAR_cap</v>
          </cell>
          <cell r="C602" t="str">
            <v>-</v>
          </cell>
          <cell r="D602">
            <v>1.4248956148262829E-2</v>
          </cell>
          <cell r="E602">
            <v>0.25414110253495586</v>
          </cell>
          <cell r="F602">
            <v>0.24004180872073833</v>
          </cell>
          <cell r="G602">
            <v>0.19316767081125713</v>
          </cell>
          <cell r="H602">
            <v>5.379072424974563E-5</v>
          </cell>
          <cell r="I602">
            <v>1.6038682095599889E-5</v>
          </cell>
        </row>
        <row r="603">
          <cell r="A603" t="str">
            <v>T_C-HY-DSL-S2</v>
          </cell>
          <cell r="B603" t="str">
            <v>VAR_fout</v>
          </cell>
          <cell r="C603" t="str">
            <v>CO2_T</v>
          </cell>
          <cell r="D603">
            <v>0.19903676386219282</v>
          </cell>
          <cell r="E603">
            <v>49.32951995986982</v>
          </cell>
          <cell r="F603">
            <v>115.99704301971023</v>
          </cell>
          <cell r="G603">
            <v>98.48059060136319</v>
          </cell>
          <cell r="H603">
            <v>4.3932767428910751</v>
          </cell>
          <cell r="I603">
            <v>5.1033866131086701E-2</v>
          </cell>
        </row>
        <row r="604">
          <cell r="A604" t="str">
            <v>T_C-HY-DSL-S2</v>
          </cell>
          <cell r="B604" t="str">
            <v>VAR_fout</v>
          </cell>
          <cell r="C604" t="str">
            <v>TPCAR</v>
          </cell>
          <cell r="D604">
            <v>3.1865216270332976E-3</v>
          </cell>
          <cell r="E604">
            <v>1.8045351327612822</v>
          </cell>
          <cell r="F604">
            <v>3.5529964928699962</v>
          </cell>
          <cell r="G604">
            <v>2.9943392241571418</v>
          </cell>
          <cell r="H604">
            <v>0.11448888852151953</v>
          </cell>
          <cell r="I604">
            <v>5.4582977465755561E-4</v>
          </cell>
        </row>
        <row r="605">
          <cell r="A605" t="str">
            <v>T_C-HY-DSL-S2</v>
          </cell>
          <cell r="B605" t="str">
            <v>VAR_fin</v>
          </cell>
          <cell r="C605" t="str">
            <v>TDSL</v>
          </cell>
          <cell r="D605">
            <v>2.7153719490067246E-3</v>
          </cell>
          <cell r="E605">
            <v>0.67298117271309432</v>
          </cell>
          <cell r="F605">
            <v>1.5824971762579854</v>
          </cell>
          <cell r="G605">
            <v>1.3435278390363341</v>
          </cell>
          <cell r="H605">
            <v>5.9935562658814126E-2</v>
          </cell>
          <cell r="I605">
            <v>6.9623282579927344E-4</v>
          </cell>
        </row>
        <row r="606">
          <cell r="A606" t="str">
            <v>T_C-HY-DSL-S2</v>
          </cell>
          <cell r="B606" t="str">
            <v>VAR_ncap</v>
          </cell>
          <cell r="C606" t="str">
            <v>-</v>
          </cell>
          <cell r="E606">
            <v>0.13823487170294699</v>
          </cell>
          <cell r="F606">
            <v>0.14239668779710499</v>
          </cell>
          <cell r="G606">
            <v>4.6029641349694302E-5</v>
          </cell>
          <cell r="H606">
            <v>4.84126812657475E-5</v>
          </cell>
        </row>
        <row r="607">
          <cell r="A607" t="str">
            <v>T_C-HY-DSL-S2</v>
          </cell>
          <cell r="B607" t="str">
            <v>VAR_cap</v>
          </cell>
          <cell r="C607" t="str">
            <v>-</v>
          </cell>
          <cell r="D607">
            <v>2.5986386435055E-4</v>
          </cell>
          <cell r="E607">
            <v>0.1369151817374584</v>
          </cell>
          <cell r="F607">
            <v>0.26958215297305438</v>
          </cell>
          <cell r="G607">
            <v>0.22719720320293971</v>
          </cell>
          <cell r="H607">
            <v>1.2053311814213834E-2</v>
          </cell>
          <cell r="I607">
            <v>5.4438618041897617E-5</v>
          </cell>
        </row>
        <row r="608">
          <cell r="A608" t="str">
            <v>D-T-ELC-Bus_c_S1</v>
          </cell>
          <cell r="B608" t="str">
            <v>VAR_fout</v>
          </cell>
          <cell r="C608" t="str">
            <v>T-ELC-Bus_c_BatSTGin_S1</v>
          </cell>
          <cell r="D608">
            <v>3.8706964451822593E-4</v>
          </cell>
          <cell r="E608">
            <v>9.8611268289612174E-4</v>
          </cell>
          <cell r="F608">
            <v>1.1277842612352369E-3</v>
          </cell>
          <cell r="G608">
            <v>1.530465874278184E-2</v>
          </cell>
          <cell r="H608">
            <v>5.2643946376346007E-2</v>
          </cell>
          <cell r="I608">
            <v>0.11100697509641441</v>
          </cell>
        </row>
        <row r="609">
          <cell r="A609" t="str">
            <v>D-T-ELC-Bus_c_S1</v>
          </cell>
          <cell r="B609" t="str">
            <v>VAR_fin</v>
          </cell>
          <cell r="C609" t="str">
            <v>TELC</v>
          </cell>
          <cell r="D609">
            <v>3.8706964451822593E-4</v>
          </cell>
          <cell r="E609">
            <v>9.8611268289612174E-4</v>
          </cell>
          <cell r="F609">
            <v>1.1277842612352369E-3</v>
          </cell>
          <cell r="G609">
            <v>1.530465874278184E-2</v>
          </cell>
          <cell r="H609">
            <v>5.2643946376346007E-2</v>
          </cell>
          <cell r="I609">
            <v>0.11100697509641441</v>
          </cell>
        </row>
        <row r="610">
          <cell r="A610" t="str">
            <v>D-T-ELC-Bus_c_S1</v>
          </cell>
          <cell r="B610" t="str">
            <v>VAR_ncap</v>
          </cell>
          <cell r="C610" t="str">
            <v>-</v>
          </cell>
          <cell r="D610">
            <v>6.8537742792699295E-5</v>
          </cell>
          <cell r="E610">
            <v>4.3862078029155099E-5</v>
          </cell>
          <cell r="F610">
            <v>1.7558094764326401E-5</v>
          </cell>
          <cell r="G610">
            <v>1.5393145281242899E-3</v>
          </cell>
          <cell r="H610">
            <v>5.7094609337982596E-3</v>
          </cell>
          <cell r="I610">
            <v>1.09317902704498E-2</v>
          </cell>
        </row>
        <row r="611">
          <cell r="A611" t="str">
            <v>D-T-ELC-Bus_c_S1</v>
          </cell>
          <cell r="B611" t="str">
            <v>VAR_cap</v>
          </cell>
          <cell r="C611" t="str">
            <v>-</v>
          </cell>
          <cell r="D611">
            <v>6.8537742792699295E-5</v>
          </cell>
          <cell r="E611">
            <v>1.12399820821854E-4</v>
          </cell>
          <cell r="F611">
            <v>1.29957915586181E-4</v>
          </cell>
          <cell r="G611">
            <v>1.6450720201540601E-3</v>
          </cell>
          <cell r="H611">
            <v>6.1625180091460403E-3</v>
          </cell>
          <cell r="I611">
            <v>1.38267751638821E-2</v>
          </cell>
        </row>
        <row r="612">
          <cell r="A612" t="str">
            <v>T_C-HY-GSL-S4</v>
          </cell>
          <cell r="B612" t="str">
            <v>VAR_fout</v>
          </cell>
          <cell r="C612" t="str">
            <v>CO2_T</v>
          </cell>
          <cell r="D612">
            <v>6.2731515942017291</v>
          </cell>
          <cell r="E612">
            <v>9.6455121568842852</v>
          </cell>
          <cell r="F612">
            <v>9.2186934649797081</v>
          </cell>
          <cell r="G612">
            <v>7.8341980891891243</v>
          </cell>
          <cell r="H612">
            <v>8.5708894710721323E-2</v>
          </cell>
          <cell r="I612">
            <v>2.71981492839352E-2</v>
          </cell>
        </row>
        <row r="613">
          <cell r="A613" t="str">
            <v>T_C-HY-GSL-S4</v>
          </cell>
          <cell r="B613" t="str">
            <v>VAR_fout</v>
          </cell>
          <cell r="C613" t="str">
            <v>TPCAR</v>
          </cell>
          <cell r="D613">
            <v>0.10204529497047575</v>
          </cell>
          <cell r="E613">
            <v>0.18242983543168767</v>
          </cell>
          <cell r="F613">
            <v>0.17438380789691552</v>
          </cell>
          <cell r="G613">
            <v>0.14718404336405971</v>
          </cell>
          <cell r="H613">
            <v>8.1811701608207484E-4</v>
          </cell>
          <cell r="I613">
            <v>2.5779663274125422E-4</v>
          </cell>
        </row>
        <row r="614">
          <cell r="A614" t="str">
            <v>T_C-HY-GSL-S4</v>
          </cell>
          <cell r="B614" t="str">
            <v>VAR_fin</v>
          </cell>
          <cell r="C614" t="str">
            <v>TGSL</v>
          </cell>
          <cell r="D614">
            <v>8.5002054121974563E-2</v>
          </cell>
          <cell r="E614">
            <v>0.13069799670574894</v>
          </cell>
          <cell r="F614">
            <v>0.12491454559593108</v>
          </cell>
          <cell r="G614">
            <v>0.10615444565296919</v>
          </cell>
          <cell r="H614">
            <v>1.1613671370016428E-3</v>
          </cell>
          <cell r="I614">
            <v>3.6853860818340253E-4</v>
          </cell>
        </row>
        <row r="615">
          <cell r="A615" t="str">
            <v>T_C-HY-GSL-S4</v>
          </cell>
          <cell r="B615" t="str">
            <v>VAR_ncap</v>
          </cell>
          <cell r="C615" t="str">
            <v>-</v>
          </cell>
          <cell r="E615">
            <v>5.1449604385027002E-4</v>
          </cell>
          <cell r="F615">
            <v>4.3842833226511399E-5</v>
          </cell>
          <cell r="G615">
            <v>2.7223252401967799E-5</v>
          </cell>
          <cell r="H615">
            <v>2.9457468277336601E-5</v>
          </cell>
        </row>
        <row r="616">
          <cell r="A616" t="str">
            <v>T_C-HY-GSL-S4</v>
          </cell>
          <cell r="B616" t="str">
            <v>VAR_cap</v>
          </cell>
          <cell r="C616" t="str">
            <v>-</v>
          </cell>
          <cell r="D616">
            <v>8.1006064471503981E-3</v>
          </cell>
          <cell r="E616">
            <v>1.4366693841070281E-2</v>
          </cell>
          <cell r="F616">
            <v>1.380308361146103E-2</v>
          </cell>
          <cell r="G616">
            <v>1.1609483881270033E-2</v>
          </cell>
          <cell r="H616">
            <v>7.787098233694345E-5</v>
          </cell>
          <cell r="I616">
            <v>2.5304114692442166E-5</v>
          </cell>
        </row>
        <row r="617">
          <cell r="A617" t="str">
            <v>T_C-HY-DSL-S3</v>
          </cell>
          <cell r="B617" t="str">
            <v>VAR_fout</v>
          </cell>
          <cell r="C617" t="str">
            <v>CO2_T</v>
          </cell>
          <cell r="D617">
            <v>2.1130904860375406</v>
          </cell>
          <cell r="E617">
            <v>3.3320730741229911</v>
          </cell>
          <cell r="F617">
            <v>3.2012267891375865</v>
          </cell>
          <cell r="G617">
            <v>2.4171813944845719</v>
          </cell>
          <cell r="H617">
            <v>6.6057364115727463E-2</v>
          </cell>
          <cell r="I617">
            <v>2.0039397793708502E-2</v>
          </cell>
        </row>
        <row r="618">
          <cell r="A618" t="str">
            <v>T_C-HY-DSL-S3</v>
          </cell>
          <cell r="B618" t="str">
            <v>VAR_fout</v>
          </cell>
          <cell r="C618" t="str">
            <v>TPCAR</v>
          </cell>
          <cell r="D618">
            <v>2.5927553433082191E-2</v>
          </cell>
          <cell r="E618">
            <v>5.4051936328514537E-2</v>
          </cell>
          <cell r="F618">
            <v>5.1760560711319924E-2</v>
          </cell>
          <cell r="G618">
            <v>4.1372436038004765E-2</v>
          </cell>
          <cell r="H618">
            <v>6.4516761715665823E-4</v>
          </cell>
          <cell r="I618">
            <v>1.9360450956220273E-4</v>
          </cell>
        </row>
        <row r="619">
          <cell r="A619" t="str">
            <v>T_C-HY-DSL-S3</v>
          </cell>
          <cell r="B619" t="str">
            <v>VAR_fin</v>
          </cell>
          <cell r="C619" t="str">
            <v>TDSL</v>
          </cell>
          <cell r="D619">
            <v>2.8827973888643128E-2</v>
          </cell>
          <cell r="E619">
            <v>4.5458022839331425E-2</v>
          </cell>
          <cell r="F619">
            <v>4.3672943917293025E-2</v>
          </cell>
          <cell r="G619">
            <v>3.2976553812886389E-2</v>
          </cell>
          <cell r="H619">
            <v>9.0119187061019816E-4</v>
          </cell>
          <cell r="I619">
            <v>2.7338878299738688E-4</v>
          </cell>
        </row>
        <row r="620">
          <cell r="A620" t="str">
            <v>T_C-HY-DSL-S3</v>
          </cell>
          <cell r="B620" t="str">
            <v>VAR_ncap</v>
          </cell>
          <cell r="C620" t="str">
            <v>-</v>
          </cell>
          <cell r="E620">
            <v>4.4495355648717101E-5</v>
          </cell>
          <cell r="F620">
            <v>3.6181457431369602E-5</v>
          </cell>
          <cell r="G620">
            <v>1.7154636262177401E-5</v>
          </cell>
          <cell r="H620">
            <v>1.6886308915619898E-5</v>
          </cell>
        </row>
        <row r="621">
          <cell r="A621" t="str">
            <v>T_C-HY-DSL-S3</v>
          </cell>
          <cell r="B621" t="str">
            <v>VAR_cap</v>
          </cell>
          <cell r="C621" t="str">
            <v>-</v>
          </cell>
          <cell r="D621">
            <v>1.8564869612838581E-3</v>
          </cell>
          <cell r="E621">
            <v>3.7182098751318803E-3</v>
          </cell>
          <cell r="F621">
            <v>3.575050806560415E-3</v>
          </cell>
          <cell r="G621">
            <v>2.8574571435172704E-3</v>
          </cell>
          <cell r="H621">
            <v>5.0681412314534963E-5</v>
          </cell>
          <cell r="I621">
            <v>1.5831275510983261E-5</v>
          </cell>
        </row>
        <row r="622">
          <cell r="A622" t="str">
            <v>D-T-ELC-Bus_c_S2</v>
          </cell>
          <cell r="B622" t="str">
            <v>VAR_fout</v>
          </cell>
          <cell r="C622" t="str">
            <v>T-ELC-Bus_c_BatSTGin_S2</v>
          </cell>
          <cell r="D622">
            <v>8.4195075750662226E-4</v>
          </cell>
          <cell r="E622">
            <v>1.2317279228515933E-3</v>
          </cell>
          <cell r="F622">
            <v>1.2135335410701797E-3</v>
          </cell>
          <cell r="G622">
            <v>1.7550933098822521E-3</v>
          </cell>
          <cell r="H622">
            <v>9.7088139198792084E-2</v>
          </cell>
          <cell r="I622">
            <v>0.14471296315264695</v>
          </cell>
        </row>
        <row r="623">
          <cell r="A623" t="str">
            <v>D-T-ELC-Bus_c_S2</v>
          </cell>
          <cell r="B623" t="str">
            <v>VAR_fin</v>
          </cell>
          <cell r="C623" t="str">
            <v>TELC</v>
          </cell>
          <cell r="D623">
            <v>8.4195075750662226E-4</v>
          </cell>
          <cell r="E623">
            <v>1.2317279228515933E-3</v>
          </cell>
          <cell r="F623">
            <v>1.2135335410701797E-3</v>
          </cell>
          <cell r="G623">
            <v>1.7550933098822521E-3</v>
          </cell>
          <cell r="H623">
            <v>9.7088139198792084E-2</v>
          </cell>
          <cell r="I623">
            <v>0.14471296315264695</v>
          </cell>
        </row>
        <row r="624">
          <cell r="A624" t="str">
            <v>D-T-ELC-Bus_c_S2</v>
          </cell>
          <cell r="B624" t="str">
            <v>VAR_ncap</v>
          </cell>
          <cell r="C624" t="str">
            <v>-</v>
          </cell>
          <cell r="D624">
            <v>1.05543055764745E-4</v>
          </cell>
          <cell r="E624">
            <v>2.9610890126878801E-5</v>
          </cell>
          <cell r="F624">
            <v>1.21303009480739E-5</v>
          </cell>
          <cell r="G624">
            <v>9.6309449371260298E-5</v>
          </cell>
          <cell r="H624">
            <v>8.3834553527283792E-3</v>
          </cell>
          <cell r="I624">
            <v>1.35232598385662E-2</v>
          </cell>
        </row>
        <row r="625">
          <cell r="A625" t="str">
            <v>D-T-ELC-Bus_c_S2</v>
          </cell>
          <cell r="B625" t="str">
            <v>VAR_cap</v>
          </cell>
          <cell r="C625" t="str">
            <v>-</v>
          </cell>
          <cell r="D625">
            <v>1.05543055764745E-4</v>
          </cell>
          <cell r="E625">
            <v>1.35153945891624E-4</v>
          </cell>
          <cell r="F625">
            <v>1.4728424683969701E-4</v>
          </cell>
          <cell r="G625">
            <v>2.1135284438412999E-4</v>
          </cell>
          <cell r="H625">
            <v>1.19121903935252E-2</v>
          </cell>
          <cell r="I625">
            <v>1.8343866370980701E-2</v>
          </cell>
        </row>
        <row r="626">
          <cell r="A626" t="str">
            <v>T_C-HY-DSL-S4</v>
          </cell>
          <cell r="B626" t="str">
            <v>VAR_fout</v>
          </cell>
          <cell r="C626" t="str">
            <v>CO2_T</v>
          </cell>
          <cell r="D626">
            <v>2.5842916200252288</v>
          </cell>
          <cell r="E626">
            <v>11.127893808043016</v>
          </cell>
          <cell r="F626">
            <v>10.531003194871905</v>
          </cell>
          <cell r="G626">
            <v>8.5609681508958015</v>
          </cell>
          <cell r="H626">
            <v>8.1243382069562886E-2</v>
          </cell>
          <cell r="I626">
            <v>2.6670649544177201E-2</v>
          </cell>
        </row>
        <row r="627">
          <cell r="A627" t="str">
            <v>T_C-HY-DSL-S4</v>
          </cell>
          <cell r="B627" t="str">
            <v>VAR_fout</v>
          </cell>
          <cell r="C627" t="str">
            <v>TPCAR</v>
          </cell>
          <cell r="D627">
            <v>4.7421492924698862E-2</v>
          </cell>
          <cell r="E627">
            <v>0.24697004258075522</v>
          </cell>
          <cell r="F627">
            <v>0.23424035749998021</v>
          </cell>
          <cell r="G627">
            <v>0.19210554506611535</v>
          </cell>
          <cell r="H627">
            <v>7.8284804726993563E-4</v>
          </cell>
          <cell r="I627">
            <v>2.5433392918481533E-4</v>
          </cell>
        </row>
        <row r="628">
          <cell r="A628" t="str">
            <v>T_C-HY-DSL-S4</v>
          </cell>
          <cell r="B628" t="str">
            <v>VAR_fin</v>
          </cell>
          <cell r="C628" t="str">
            <v>TDSL</v>
          </cell>
          <cell r="D628">
            <v>3.5256365893932204E-2</v>
          </cell>
          <cell r="E628">
            <v>0.1518130123880358</v>
          </cell>
          <cell r="F628">
            <v>0.14366989351803389</v>
          </cell>
          <cell r="G628">
            <v>0.11679356276801946</v>
          </cell>
          <cell r="H628">
            <v>1.1083681046325084E-3</v>
          </cell>
          <cell r="I628">
            <v>3.6385606472274541E-4</v>
          </cell>
        </row>
        <row r="629">
          <cell r="A629" t="str">
            <v>T_C-HY-DSL-S4</v>
          </cell>
          <cell r="B629" t="str">
            <v>VAR_ncap</v>
          </cell>
          <cell r="C629" t="str">
            <v>-</v>
          </cell>
          <cell r="E629">
            <v>1.0822190112627E-2</v>
          </cell>
          <cell r="F629">
            <v>4.4195426820520902E-5</v>
          </cell>
          <cell r="G629">
            <v>2.0932030484044798E-5</v>
          </cell>
          <cell r="H629">
            <v>2.9007932351314899E-5</v>
          </cell>
        </row>
        <row r="630">
          <cell r="A630" t="str">
            <v>T_C-HY-DSL-S4</v>
          </cell>
          <cell r="B630" t="str">
            <v>VAR_cap</v>
          </cell>
          <cell r="C630" t="str">
            <v>-</v>
          </cell>
          <cell r="D630">
            <v>3.7730237013184407E-3</v>
          </cell>
          <cell r="E630">
            <v>1.9447933548357624E-2</v>
          </cell>
          <cell r="F630">
            <v>1.8472184772306503E-2</v>
          </cell>
          <cell r="G630">
            <v>1.5147801204867192E-2</v>
          </cell>
          <cell r="H630">
            <v>7.4618130078798586E-5</v>
          </cell>
          <cell r="I630">
            <v>2.4947428607734208E-5</v>
          </cell>
        </row>
        <row r="631">
          <cell r="A631" t="str">
            <v>D-T-ELC-Bus_c_S3</v>
          </cell>
          <cell r="B631" t="str">
            <v>VAR_fout</v>
          </cell>
          <cell r="C631" t="str">
            <v>T-ELC-Bus_c_BatSTGin_S3</v>
          </cell>
          <cell r="D631">
            <v>4.7525415673232941E-4</v>
          </cell>
          <cell r="E631">
            <v>9.1843858880571528E-4</v>
          </cell>
          <cell r="F631">
            <v>7.5119291098552261E-4</v>
          </cell>
          <cell r="G631">
            <v>9.2287290269756322E-4</v>
          </cell>
          <cell r="H631">
            <v>4.5854228922154079E-3</v>
          </cell>
          <cell r="I631">
            <v>1.0162320774712921E-2</v>
          </cell>
        </row>
        <row r="632">
          <cell r="A632" t="str">
            <v>D-T-ELC-Bus_c_S3</v>
          </cell>
          <cell r="B632" t="str">
            <v>VAR_fin</v>
          </cell>
          <cell r="C632" t="str">
            <v>TELC</v>
          </cell>
          <cell r="D632">
            <v>4.7525415673232941E-4</v>
          </cell>
          <cell r="E632">
            <v>9.1843858880571528E-4</v>
          </cell>
          <cell r="F632">
            <v>7.5119291098552261E-4</v>
          </cell>
          <cell r="G632">
            <v>9.2287290269756322E-4</v>
          </cell>
          <cell r="H632">
            <v>4.5854228922154079E-3</v>
          </cell>
          <cell r="I632">
            <v>1.0162320774712921E-2</v>
          </cell>
        </row>
        <row r="633">
          <cell r="A633" t="str">
            <v>D-T-ELC-Bus_c_S3</v>
          </cell>
          <cell r="B633" t="str">
            <v>VAR_ncap</v>
          </cell>
          <cell r="C633" t="str">
            <v>-</v>
          </cell>
          <cell r="D633">
            <v>6.9525930152114995E-5</v>
          </cell>
          <cell r="E633">
            <v>3.2868286630229599E-5</v>
          </cell>
          <cell r="F633">
            <v>7.6410749951497406E-6</v>
          </cell>
          <cell r="G633">
            <v>5.6090269874791798E-5</v>
          </cell>
          <cell r="H633">
            <v>4.4214994465513002E-4</v>
          </cell>
          <cell r="I633">
            <v>1.0915325311998999E-3</v>
          </cell>
        </row>
        <row r="634">
          <cell r="A634" t="str">
            <v>D-T-ELC-Bus_c_S3</v>
          </cell>
          <cell r="B634" t="str">
            <v>VAR_cap</v>
          </cell>
          <cell r="C634" t="str">
            <v>-</v>
          </cell>
          <cell r="D634">
            <v>6.9525930152114995E-5</v>
          </cell>
          <cell r="E634">
            <v>1.02394216782345E-4</v>
          </cell>
          <cell r="F634">
            <v>1.10035291777494E-4</v>
          </cell>
          <cell r="G634">
            <v>1.14479103548379E-4</v>
          </cell>
          <cell r="H634">
            <v>5.6064266945578202E-4</v>
          </cell>
          <cell r="I634">
            <v>1.24297828149112E-3</v>
          </cell>
        </row>
        <row r="635">
          <cell r="A635" t="str">
            <v>D-T-ELC-Bus_c_S4</v>
          </cell>
          <cell r="B635" t="str">
            <v>VAR_fout</v>
          </cell>
          <cell r="C635" t="str">
            <v>T-ELC-Bus_c_BatSTGin_S4</v>
          </cell>
          <cell r="E635">
            <v>5.3900569032524851E-5</v>
          </cell>
          <cell r="F635">
            <v>1.2868771661455778E-4</v>
          </cell>
          <cell r="G635">
            <v>3.2481603043483777E-4</v>
          </cell>
          <cell r="H635">
            <v>5.4472401561425708E-4</v>
          </cell>
          <cell r="I635">
            <v>2.9789713142210024E-4</v>
          </cell>
        </row>
        <row r="636">
          <cell r="A636" t="str">
            <v>D-T-ELC-Bus_c_S4</v>
          </cell>
          <cell r="B636" t="str">
            <v>VAR_fin</v>
          </cell>
          <cell r="C636" t="str">
            <v>TELC</v>
          </cell>
          <cell r="E636">
            <v>5.3900569032524851E-5</v>
          </cell>
          <cell r="F636">
            <v>1.2868771661455778E-4</v>
          </cell>
          <cell r="G636">
            <v>3.2481603043483777E-4</v>
          </cell>
          <cell r="H636">
            <v>5.4472401561425708E-4</v>
          </cell>
          <cell r="I636">
            <v>2.9789713142210024E-4</v>
          </cell>
        </row>
        <row r="637">
          <cell r="A637" t="str">
            <v>D-T-ELC-Bus_c_S4</v>
          </cell>
          <cell r="B637" t="str">
            <v>VAR_ncap</v>
          </cell>
          <cell r="C637" t="str">
            <v>-</v>
          </cell>
          <cell r="D637">
            <v>9.1961748475350403E-6</v>
          </cell>
          <cell r="E637">
            <v>7.7689115608698197E-6</v>
          </cell>
          <cell r="F637">
            <v>7.2702404770980903E-6</v>
          </cell>
          <cell r="G637">
            <v>3.5459653519083298E-5</v>
          </cell>
          <cell r="H637">
            <v>7.6671419161374499E-5</v>
          </cell>
          <cell r="I637">
            <v>4.10106653887891E-5</v>
          </cell>
        </row>
        <row r="638">
          <cell r="A638" t="str">
            <v>D-T-ELC-Bus_c_S4</v>
          </cell>
          <cell r="B638" t="str">
            <v>VAR_cap</v>
          </cell>
          <cell r="C638" t="str">
            <v>-</v>
          </cell>
          <cell r="D638">
            <v>9.1961748475350403E-6</v>
          </cell>
          <cell r="E638">
            <v>1.6965086408404901E-5</v>
          </cell>
          <cell r="F638">
            <v>2.4235326885502899E-5</v>
          </cell>
          <cell r="G638">
            <v>4.4550629299316899E-5</v>
          </cell>
          <cell r="H638">
            <v>1.0789613748821801E-4</v>
          </cell>
          <cell r="I638">
            <v>5.4465628182402398E-5</v>
          </cell>
        </row>
        <row r="639">
          <cell r="A639" t="str">
            <v>D-TH2O</v>
          </cell>
          <cell r="B639" t="str">
            <v>VAR_fout</v>
          </cell>
          <cell r="C639" t="str">
            <v>TH2O</v>
          </cell>
          <cell r="D639">
            <v>5.0835187097193072E-3</v>
          </cell>
          <cell r="E639">
            <v>1.5100076737548757E-2</v>
          </cell>
          <cell r="F639">
            <v>1.5172928819369644E-2</v>
          </cell>
          <cell r="G639">
            <v>6.1121548137982158E-2</v>
          </cell>
          <cell r="H639">
            <v>1.3985938716774793</v>
          </cell>
          <cell r="I639">
            <v>3.1122248438149733</v>
          </cell>
        </row>
        <row r="640">
          <cell r="A640" t="str">
            <v>D-TH2O</v>
          </cell>
          <cell r="B640" t="str">
            <v>VAR_fin</v>
          </cell>
          <cell r="C640" t="str">
            <v>H2</v>
          </cell>
          <cell r="D640">
            <v>5.0835187097193072E-3</v>
          </cell>
          <cell r="E640">
            <v>1.5100076737548757E-2</v>
          </cell>
          <cell r="F640">
            <v>1.5172928819369644E-2</v>
          </cell>
          <cell r="G640">
            <v>6.1121548137982158E-2</v>
          </cell>
          <cell r="H640">
            <v>1.3985938716774793</v>
          </cell>
          <cell r="I640">
            <v>3.1122248438149733</v>
          </cell>
        </row>
        <row r="641">
          <cell r="A641" t="str">
            <v>D-TH2O</v>
          </cell>
          <cell r="B641" t="str">
            <v>VAR_ncap</v>
          </cell>
          <cell r="C641" t="str">
            <v>-</v>
          </cell>
          <cell r="D641">
            <v>1.0001181458614201E-3</v>
          </cell>
          <cell r="E641">
            <v>1.78099850000861E-3</v>
          </cell>
          <cell r="F641">
            <v>4.0598252773725096E-6</v>
          </cell>
          <cell r="G641">
            <v>7.8683760810790808E-3</v>
          </cell>
          <cell r="H641">
            <v>9.2685279993944505E-2</v>
          </cell>
          <cell r="I641">
            <v>0.307106159491004</v>
          </cell>
        </row>
        <row r="642">
          <cell r="A642" t="str">
            <v>D-TH2O</v>
          </cell>
          <cell r="B642" t="str">
            <v>VAR_cap</v>
          </cell>
          <cell r="C642" t="str">
            <v>-</v>
          </cell>
          <cell r="D642">
            <v>1.0001181458614201E-3</v>
          </cell>
          <cell r="E642">
            <v>2.7811166458700299E-3</v>
          </cell>
          <cell r="F642">
            <v>2.78517647114741E-3</v>
          </cell>
          <cell r="G642">
            <v>1.0653552552226501E-2</v>
          </cell>
          <cell r="H642">
            <v>0.24847351810756699</v>
          </cell>
          <cell r="I642">
            <v>0.55557967759857096</v>
          </cell>
        </row>
        <row r="643">
          <cell r="A643" t="str">
            <v>TFHGV-HYBDSL</v>
          </cell>
          <cell r="B643" t="str">
            <v>VAR_fout</v>
          </cell>
          <cell r="C643" t="str">
            <v>CO2_T</v>
          </cell>
          <cell r="E643">
            <v>386.41893081462001</v>
          </cell>
          <cell r="F643">
            <v>542.225497567361</v>
          </cell>
          <cell r="G643">
            <v>784.5312866404231</v>
          </cell>
          <cell r="H643">
            <v>790.50170389349591</v>
          </cell>
          <cell r="I643">
            <v>195.11896070712501</v>
          </cell>
        </row>
        <row r="644">
          <cell r="A644" t="str">
            <v>TFHGV-HYBDSL</v>
          </cell>
          <cell r="B644" t="str">
            <v>VAR_fout</v>
          </cell>
          <cell r="C644" t="str">
            <v>TFHGV</v>
          </cell>
          <cell r="E644">
            <v>0.86175560997081535</v>
          </cell>
          <cell r="F644">
            <v>1.2092209442555915</v>
          </cell>
          <cell r="G644">
            <v>1.7495888103482859</v>
          </cell>
          <cell r="H644">
            <v>1.7629034803900849</v>
          </cell>
          <cell r="I644">
            <v>0.43513618405436116</v>
          </cell>
        </row>
        <row r="645">
          <cell r="A645" t="str">
            <v>TFHGV-HYBDSL</v>
          </cell>
          <cell r="B645" t="str">
            <v>VAR_fin</v>
          </cell>
          <cell r="C645" t="str">
            <v>TDSL</v>
          </cell>
          <cell r="E645">
            <v>5.2717453044286451</v>
          </cell>
          <cell r="F645">
            <v>7.3973464879585462</v>
          </cell>
          <cell r="G645">
            <v>10.703018917331841</v>
          </cell>
          <cell r="H645">
            <v>10.784470721602949</v>
          </cell>
          <cell r="I645">
            <v>2.6619230655815103</v>
          </cell>
        </row>
        <row r="646">
          <cell r="A646" t="str">
            <v>TFHGV-HYBDSL</v>
          </cell>
          <cell r="B646" t="str">
            <v>VAR_ncap</v>
          </cell>
          <cell r="C646" t="str">
            <v>-</v>
          </cell>
          <cell r="E646">
            <v>1.6211591254856401E-2</v>
          </cell>
          <cell r="F646">
            <v>6.5377520743212904E-3</v>
          </cell>
          <cell r="G646">
            <v>2.3209438035284899E-2</v>
          </cell>
          <cell r="H646">
            <v>1.2363819352225599E-2</v>
          </cell>
          <cell r="I646">
            <v>8.2470025672749907E-3</v>
          </cell>
        </row>
        <row r="647">
          <cell r="A647" t="str">
            <v>TFHGV-HYBDSL</v>
          </cell>
          <cell r="B647" t="str">
            <v>VAR_cap</v>
          </cell>
          <cell r="C647" t="str">
            <v>-</v>
          </cell>
          <cell r="E647">
            <v>1.6211591254856401E-2</v>
          </cell>
          <cell r="F647">
            <v>2.27493433291776E-2</v>
          </cell>
          <cell r="G647">
            <v>3.2914288691167901E-2</v>
          </cell>
          <cell r="H647">
            <v>3.5208345709947901E-2</v>
          </cell>
          <cell r="I647">
            <v>1.04167123651465E-2</v>
          </cell>
        </row>
        <row r="648">
          <cell r="A648" t="str">
            <v>D-TKER</v>
          </cell>
          <cell r="B648" t="str">
            <v>VAR_fout</v>
          </cell>
          <cell r="C648" t="str">
            <v>CO2</v>
          </cell>
          <cell r="D648">
            <v>80.763254672403804</v>
          </cell>
          <cell r="E648">
            <v>102.299643522715</v>
          </cell>
          <cell r="F648">
            <v>134.604226798182</v>
          </cell>
          <cell r="G648">
            <v>186.27627978970699</v>
          </cell>
          <cell r="H648">
            <v>156.023635138977</v>
          </cell>
          <cell r="I648">
            <v>1.72662241595029E-5</v>
          </cell>
        </row>
        <row r="649">
          <cell r="A649" t="str">
            <v>D-TKER</v>
          </cell>
          <cell r="B649" t="str">
            <v>VAR_fout</v>
          </cell>
          <cell r="C649" t="str">
            <v>TKER</v>
          </cell>
          <cell r="D649">
            <v>1.0930817228491501</v>
          </cell>
          <cell r="E649">
            <v>1.3845636984571901</v>
          </cell>
          <cell r="F649">
            <v>1.82178666186924</v>
          </cell>
          <cell r="G649">
            <v>2.5211365944126198</v>
          </cell>
          <cell r="H649">
            <v>2.1116853771517898</v>
          </cell>
          <cell r="I649">
            <v>2.3368788352975899E-7</v>
          </cell>
        </row>
        <row r="650">
          <cell r="A650" t="str">
            <v>D-TKER</v>
          </cell>
          <cell r="B650" t="str">
            <v>VAR_fin</v>
          </cell>
          <cell r="C650" t="str">
            <v>KER</v>
          </cell>
          <cell r="D650">
            <v>1.1093853663791744</v>
          </cell>
          <cell r="E650">
            <v>1.4052148835537817</v>
          </cell>
          <cell r="F650">
            <v>1.8489591593156731</v>
          </cell>
          <cell r="G650">
            <v>2.5587401070014746</v>
          </cell>
          <cell r="H650">
            <v>2.1431818013595869</v>
          </cell>
          <cell r="I650">
            <v>2.3717340878438107E-7</v>
          </cell>
        </row>
        <row r="651">
          <cell r="A651" t="str">
            <v>T_B_u-BEVELC-S1</v>
          </cell>
          <cell r="B651" t="str">
            <v>VAR_fout</v>
          </cell>
          <cell r="C651" t="str">
            <v>TPBSu</v>
          </cell>
          <cell r="D651">
            <v>1.3778616942401281E-6</v>
          </cell>
          <cell r="E651">
            <v>6.6384743683696641E-4</v>
          </cell>
          <cell r="F651">
            <v>2.9252116877025833E-3</v>
          </cell>
          <cell r="G651">
            <v>2.3996841478788389E-2</v>
          </cell>
          <cell r="H651">
            <v>5.6861074739527222E-2</v>
          </cell>
          <cell r="I651">
            <v>0.10453116415210638</v>
          </cell>
        </row>
        <row r="652">
          <cell r="A652" t="str">
            <v>T_B_u-BEVELC-S1</v>
          </cell>
          <cell r="B652" t="str">
            <v>VAR_fin</v>
          </cell>
          <cell r="C652" t="str">
            <v>T-ELC-Bus_u_BatSTGout_S1</v>
          </cell>
          <cell r="D652">
            <v>3.6384641507112711E-6</v>
          </cell>
          <cell r="E652">
            <v>1.6918042911632503E-3</v>
          </cell>
          <cell r="F652">
            <v>7.165048154412019E-3</v>
          </cell>
          <cell r="G652">
            <v>5.3660646445291546E-2</v>
          </cell>
          <cell r="H652">
            <v>0.11998439147802234</v>
          </cell>
          <cell r="I652">
            <v>0.1949490154056101</v>
          </cell>
        </row>
        <row r="653">
          <cell r="A653" t="str">
            <v>T_B_u-BEVELC-S1</v>
          </cell>
          <cell r="B653" t="str">
            <v>VAR_ncap</v>
          </cell>
          <cell r="C653" t="str">
            <v>-</v>
          </cell>
          <cell r="E653">
            <v>1.25276405674431E-5</v>
          </cell>
          <cell r="F653">
            <v>4.3254366983599403E-5</v>
          </cell>
          <cell r="G653">
            <v>4.5157789825950897E-4</v>
          </cell>
          <cell r="H653">
            <v>1.3428299296676599E-4</v>
          </cell>
          <cell r="I653">
            <v>1.93872335037009E-3</v>
          </cell>
        </row>
        <row r="654">
          <cell r="A654" t="str">
            <v>T_B_u-BEVELC-S1</v>
          </cell>
          <cell r="B654" t="str">
            <v>VAR_cap</v>
          </cell>
          <cell r="C654" t="str">
            <v>-</v>
          </cell>
          <cell r="D654">
            <v>3.02390998593531E-8</v>
          </cell>
          <cell r="E654">
            <v>1.2569131425389654E-5</v>
          </cell>
          <cell r="F654">
            <v>5.5794810100838321E-5</v>
          </cell>
          <cell r="G654">
            <v>4.5341969855189416E-4</v>
          </cell>
          <cell r="H654">
            <v>1.080278190385658E-3</v>
          </cell>
          <cell r="I654">
            <v>2.1719365966737839E-3</v>
          </cell>
        </row>
        <row r="655">
          <cell r="A655" t="str">
            <v>TPSHPH2OEXT</v>
          </cell>
          <cell r="B655" t="str">
            <v>VAR_fout</v>
          </cell>
          <cell r="C655" t="str">
            <v>TPSHP</v>
          </cell>
          <cell r="G655">
            <v>1.3317009406057401E-6</v>
          </cell>
        </row>
        <row r="656">
          <cell r="A656" t="str">
            <v>TPSHPH2OEXT</v>
          </cell>
          <cell r="B656" t="str">
            <v>VAR_fin</v>
          </cell>
          <cell r="C656" t="str">
            <v>TH2O</v>
          </cell>
          <cell r="G656">
            <v>7.4252416082259632E-7</v>
          </cell>
        </row>
        <row r="657">
          <cell r="A657" t="str">
            <v>TPSHPH2OEXT</v>
          </cell>
          <cell r="B657" t="str">
            <v>VAR_ncap</v>
          </cell>
          <cell r="C657" t="str">
            <v>-</v>
          </cell>
          <cell r="G657">
            <v>2.1602470128423001E-6</v>
          </cell>
        </row>
        <row r="658">
          <cell r="A658" t="str">
            <v>TPSHPH2OEXT</v>
          </cell>
          <cell r="B658" t="str">
            <v>VAR_cap</v>
          </cell>
          <cell r="C658" t="str">
            <v>-</v>
          </cell>
          <cell r="G658">
            <v>2.1602470128423001E-6</v>
          </cell>
          <cell r="H658">
            <v>-3.0528500590202824E-9</v>
          </cell>
          <cell r="I658">
            <v>-1.4492082280101409E-9</v>
          </cell>
        </row>
        <row r="659">
          <cell r="A659" t="str">
            <v>T_B_u-BEVELC-S2</v>
          </cell>
          <cell r="B659" t="str">
            <v>VAR_fout</v>
          </cell>
          <cell r="C659" t="str">
            <v>TPBSu</v>
          </cell>
          <cell r="D659">
            <v>3.8452974192101723E-4</v>
          </cell>
          <cell r="E659">
            <v>7.2113202701004988E-4</v>
          </cell>
          <cell r="F659">
            <v>8.2494477814144427E-4</v>
          </cell>
          <cell r="G659">
            <v>8.7463500814770312E-4</v>
          </cell>
          <cell r="H659">
            <v>3.9003605493273724E-2</v>
          </cell>
          <cell r="I659">
            <v>4.5367504485123569E-2</v>
          </cell>
        </row>
        <row r="660">
          <cell r="A660" t="str">
            <v>T_B_u-BEVELC-S2</v>
          </cell>
          <cell r="B660" t="str">
            <v>VAR_fin</v>
          </cell>
          <cell r="C660" t="str">
            <v>T-ELC-Bus_u_BatSTGout_S2</v>
          </cell>
          <cell r="D660">
            <v>1.3973717451231018E-3</v>
          </cell>
          <cell r="E660">
            <v>2.5924763937735839E-3</v>
          </cell>
          <cell r="F660">
            <v>2.9344225236438313E-3</v>
          </cell>
          <cell r="G660">
            <v>2.7736027528080407E-3</v>
          </cell>
          <cell r="H660">
            <v>0.11076158270557837</v>
          </cell>
          <cell r="I660">
            <v>0.1195861396161647</v>
          </cell>
        </row>
        <row r="661">
          <cell r="A661" t="str">
            <v>T_B_u-BEVELC-S2</v>
          </cell>
          <cell r="B661" t="str">
            <v>VAR_ncap</v>
          </cell>
          <cell r="C661" t="str">
            <v>-</v>
          </cell>
          <cell r="E661">
            <v>2.737109148264E-6</v>
          </cell>
          <cell r="F661">
            <v>2.36842085604764E-6</v>
          </cell>
          <cell r="G661">
            <v>1.2537623441365401E-5</v>
          </cell>
          <cell r="H661">
            <v>4.7464549199354101E-4</v>
          </cell>
          <cell r="I661">
            <v>5.7206160975183302E-4</v>
          </cell>
        </row>
        <row r="662">
          <cell r="A662" t="str">
            <v>T_B_u-BEVELC-S2</v>
          </cell>
          <cell r="B662" t="str">
            <v>VAR_cap</v>
          </cell>
          <cell r="C662" t="str">
            <v>-</v>
          </cell>
          <cell r="D662">
            <v>7.9226441631504902E-6</v>
          </cell>
          <cell r="E662">
            <v>1.3607713930261199E-5</v>
          </cell>
          <cell r="F662">
            <v>1.5976134786308841E-5</v>
          </cell>
          <cell r="G662">
            <v>1.6623628904872353E-5</v>
          </cell>
          <cell r="H662">
            <v>7.3584952421591049E-4</v>
          </cell>
          <cell r="I662">
            <v>8.5582922099708338E-4</v>
          </cell>
        </row>
        <row r="663">
          <cell r="A663" t="str">
            <v>TFHGV-ICEDSL</v>
          </cell>
          <cell r="B663" t="str">
            <v>VAR_fout</v>
          </cell>
          <cell r="C663" t="str">
            <v>CO2_T</v>
          </cell>
          <cell r="D663">
            <v>380.92671563261212</v>
          </cell>
          <cell r="E663">
            <v>0.21188754887640029</v>
          </cell>
          <cell r="F663">
            <v>0.30694529573978546</v>
          </cell>
          <cell r="G663">
            <v>0.23458860096171108</v>
          </cell>
          <cell r="H663">
            <v>6.9309474720655198E-2</v>
          </cell>
          <cell r="I663">
            <v>2.4232852314434589E-2</v>
          </cell>
        </row>
        <row r="664">
          <cell r="A664" t="str">
            <v>TFHGV-ICEDSL</v>
          </cell>
          <cell r="B664" t="str">
            <v>VAR_fout</v>
          </cell>
          <cell r="C664" t="str">
            <v>TFHGV</v>
          </cell>
          <cell r="D664">
            <v>0.61688049233237674</v>
          </cell>
          <cell r="E664">
            <v>3.4313501811733809E-4</v>
          </cell>
          <cell r="F664">
            <v>4.9707347209977475E-4</v>
          </cell>
          <cell r="G664">
            <v>3.7989756485442622E-4</v>
          </cell>
          <cell r="H664">
            <v>1.1224117693601807E-4</v>
          </cell>
          <cell r="I664">
            <v>3.9243175269343998E-5</v>
          </cell>
        </row>
        <row r="665">
          <cell r="A665" t="str">
            <v>TFHGV-ICEDSL</v>
          </cell>
          <cell r="B665" t="str">
            <v>VAR_fin</v>
          </cell>
          <cell r="C665" t="str">
            <v>TDSL</v>
          </cell>
          <cell r="D665">
            <v>5.1968174029005656</v>
          </cell>
          <cell r="E665">
            <v>2.8906896163219706E-3</v>
          </cell>
          <cell r="F665">
            <v>4.1875210878551854E-3</v>
          </cell>
          <cell r="G665">
            <v>3.2003901904735449E-3</v>
          </cell>
          <cell r="H665">
            <v>9.4555900028179011E-4</v>
          </cell>
          <cell r="I665">
            <v>3.305982580413991E-4</v>
          </cell>
        </row>
        <row r="666">
          <cell r="A666" t="str">
            <v>TFHGV-ICEDSL</v>
          </cell>
          <cell r="B666" t="str">
            <v>VAR_ncap</v>
          </cell>
          <cell r="C666" t="str">
            <v>-</v>
          </cell>
          <cell r="E666">
            <v>4.7425099696779403E-7</v>
          </cell>
          <cell r="F666">
            <v>4.3601171262465201E-6</v>
          </cell>
          <cell r="G666">
            <v>3.30889009802813E-6</v>
          </cell>
          <cell r="H666">
            <v>1.82370824168495E-6</v>
          </cell>
          <cell r="I666">
            <v>5.5315979442725899E-7</v>
          </cell>
        </row>
        <row r="667">
          <cell r="A667" t="str">
            <v>TFHGV-ICEDSL</v>
          </cell>
          <cell r="B667" t="str">
            <v>VAR_cap</v>
          </cell>
          <cell r="C667" t="str">
            <v>-</v>
          </cell>
          <cell r="D667">
            <v>1.1607120587997365E-2</v>
          </cell>
          <cell r="E667">
            <v>6.5193680934688691E-6</v>
          </cell>
          <cell r="F667">
            <v>1.0316951388915363E-5</v>
          </cell>
          <cell r="G667">
            <v>7.5854060762280389E-6</v>
          </cell>
          <cell r="H667">
            <v>2.5867643984537498E-6</v>
          </cell>
          <cell r="I667">
            <v>8.7319986681238803E-7</v>
          </cell>
        </row>
        <row r="668">
          <cell r="A668" t="str">
            <v>D-T-ELC-Bus_u_S1</v>
          </cell>
          <cell r="B668" t="str">
            <v>VAR_fout</v>
          </cell>
          <cell r="C668" t="str">
            <v>T-ELC-Bus_u_BatSTGin_S1</v>
          </cell>
          <cell r="D668">
            <v>9.5805332257028668E-6</v>
          </cell>
          <cell r="E668">
            <v>1.6969678491155157E-3</v>
          </cell>
          <cell r="F668">
            <v>7.169418889000489E-3</v>
          </cell>
          <cell r="G668">
            <v>5.3842230983047662E-2</v>
          </cell>
          <cell r="H668">
            <v>0.12026826277125365</v>
          </cell>
          <cell r="I668">
            <v>0.19513823479447814</v>
          </cell>
        </row>
        <row r="669">
          <cell r="A669" t="str">
            <v>D-T-ELC-Bus_u_S1</v>
          </cell>
          <cell r="B669" t="str">
            <v>VAR_fin</v>
          </cell>
          <cell r="C669" t="str">
            <v>TELC</v>
          </cell>
          <cell r="D669">
            <v>9.5805332257028668E-6</v>
          </cell>
          <cell r="E669">
            <v>1.6969678491155157E-3</v>
          </cell>
          <cell r="F669">
            <v>7.169418889000489E-3</v>
          </cell>
          <cell r="G669">
            <v>5.3842230983047662E-2</v>
          </cell>
          <cell r="H669">
            <v>0.12026826277125365</v>
          </cell>
          <cell r="I669">
            <v>0.19513823479447814</v>
          </cell>
        </row>
        <row r="670">
          <cell r="A670" t="str">
            <v>D-T-ELC-Bus_u_S1</v>
          </cell>
          <cell r="B670" t="str">
            <v>VAR_ncap</v>
          </cell>
          <cell r="C670" t="str">
            <v>-</v>
          </cell>
          <cell r="D670">
            <v>1.5714960421981999E-4</v>
          </cell>
          <cell r="E670">
            <v>1.5374424828700799E-4</v>
          </cell>
          <cell r="F670">
            <v>4.75402849761931E-4</v>
          </cell>
          <cell r="G670">
            <v>4.9697829986383403E-3</v>
          </cell>
          <cell r="H670">
            <v>6.5687289240880502E-3</v>
          </cell>
          <cell r="I670">
            <v>1.64082284803066E-2</v>
          </cell>
        </row>
        <row r="671">
          <cell r="A671" t="str">
            <v>D-T-ELC-Bus_u_S1</v>
          </cell>
          <cell r="B671" t="str">
            <v>VAR_cap</v>
          </cell>
          <cell r="C671" t="str">
            <v>-</v>
          </cell>
          <cell r="D671">
            <v>1.5714960421981999E-4</v>
          </cell>
          <cell r="E671">
            <v>3.1089385250682698E-4</v>
          </cell>
          <cell r="F671">
            <v>7.8629670226875803E-4</v>
          </cell>
          <cell r="G671">
            <v>5.6935455422327504E-3</v>
          </cell>
          <cell r="H671">
            <v>1.27154561496567E-2</v>
          </cell>
          <cell r="I671">
            <v>2.0626686370517601E-2</v>
          </cell>
        </row>
        <row r="672">
          <cell r="A672" t="str">
            <v>T-Plg-DSL-mix_S1</v>
          </cell>
          <cell r="B672" t="str">
            <v>VAR_fout</v>
          </cell>
          <cell r="C672" t="str">
            <v>CO2_T</v>
          </cell>
          <cell r="D672">
            <v>1.33637631730772E-3</v>
          </cell>
          <cell r="E672">
            <v>0.35372354830101105</v>
          </cell>
          <cell r="F672">
            <v>0.27463495135686261</v>
          </cell>
          <cell r="G672">
            <v>0.24176638326902253</v>
          </cell>
          <cell r="H672">
            <v>9.692821876038793E-2</v>
          </cell>
          <cell r="I672">
            <v>4.3218165449692217E-2</v>
          </cell>
        </row>
        <row r="673">
          <cell r="A673" t="str">
            <v>T-Plg-DSL-mix_S1</v>
          </cell>
          <cell r="B673" t="str">
            <v>VAR_fout</v>
          </cell>
          <cell r="C673" t="str">
            <v>T-PEVmix-ELC_DSL_S1</v>
          </cell>
          <cell r="D673">
            <v>1.3280001654752292E-5</v>
          </cell>
          <cell r="E673">
            <v>3.5150647657583574E-3</v>
          </cell>
          <cell r="F673">
            <v>2.7291359187055471E-3</v>
          </cell>
          <cell r="G673">
            <v>2.402510376975496E-3</v>
          </cell>
          <cell r="H673">
            <v>1.0230353999259925E-3</v>
          </cell>
          <cell r="I673">
            <v>5.0465108687298575E-4</v>
          </cell>
        </row>
        <row r="674">
          <cell r="A674" t="str">
            <v>T-Plg-DSL-mix_S1</v>
          </cell>
          <cell r="B674" t="str">
            <v>VAR_fin</v>
          </cell>
          <cell r="C674" t="str">
            <v>TDSL</v>
          </cell>
          <cell r="D674">
            <v>1.8231600508973014E-5</v>
          </cell>
          <cell r="E674">
            <v>4.8256964297545904E-3</v>
          </cell>
          <cell r="F674">
            <v>3.7467251208303165E-3</v>
          </cell>
          <cell r="G674">
            <v>3.2983135507370096E-3</v>
          </cell>
          <cell r="H674">
            <v>1.3223495055987424E-3</v>
          </cell>
          <cell r="I674">
            <v>5.8960662277888435E-4</v>
          </cell>
        </row>
        <row r="675">
          <cell r="A675" t="str">
            <v>T_B_u-BEVELC-S3</v>
          </cell>
          <cell r="B675" t="str">
            <v>VAR_fout</v>
          </cell>
          <cell r="C675" t="str">
            <v>TPBSu</v>
          </cell>
          <cell r="D675">
            <v>1.0426797580980829E-3</v>
          </cell>
          <cell r="E675">
            <v>2.0986134992074012E-3</v>
          </cell>
          <cell r="F675">
            <v>4.7433856259508048E-4</v>
          </cell>
          <cell r="G675">
            <v>2.4775010232660111E-4</v>
          </cell>
          <cell r="H675">
            <v>6.7280940401094086E-2</v>
          </cell>
          <cell r="I675">
            <v>0.19139919739043162</v>
          </cell>
        </row>
        <row r="676">
          <cell r="A676" t="str">
            <v>T_B_u-BEVELC-S3</v>
          </cell>
          <cell r="B676" t="str">
            <v>VAR_fin</v>
          </cell>
          <cell r="C676" t="str">
            <v>T-ELC-Bus_u_BatSTGout_S3</v>
          </cell>
          <cell r="D676">
            <v>5.6986251188269679E-3</v>
          </cell>
          <cell r="E676">
            <v>1.1394369550153089E-2</v>
          </cell>
          <cell r="F676">
            <v>2.5499084612472783E-3</v>
          </cell>
          <cell r="G676">
            <v>1.2283511408781094E-3</v>
          </cell>
          <cell r="H676">
            <v>0.28152931450477103</v>
          </cell>
          <cell r="I676">
            <v>0.73854779224309508</v>
          </cell>
        </row>
        <row r="677">
          <cell r="A677" t="str">
            <v>T_B_u-BEVELC-S3</v>
          </cell>
          <cell r="B677" t="str">
            <v>VAR_ncap</v>
          </cell>
          <cell r="C677" t="str">
            <v>-</v>
          </cell>
          <cell r="E677">
            <v>8.9190580854617403E-7</v>
          </cell>
          <cell r="F677">
            <v>7.8487614552632199E-7</v>
          </cell>
          <cell r="G677">
            <v>2.2537654002851602E-6</v>
          </cell>
          <cell r="H677">
            <v>1.2588856116248499E-3</v>
          </cell>
          <cell r="I677">
            <v>3.1781783179434002E-3</v>
          </cell>
        </row>
        <row r="678">
          <cell r="A678" t="str">
            <v>T_B_u-BEVELC-S3</v>
          </cell>
          <cell r="B678" t="str">
            <v>VAR_cap</v>
          </cell>
          <cell r="C678" t="str">
            <v>-</v>
          </cell>
          <cell r="D678">
            <v>2.5758820507446898E-5</v>
          </cell>
          <cell r="E678">
            <v>3.9538622782434401E-5</v>
          </cell>
          <cell r="F678">
            <v>9.211072323090798E-6</v>
          </cell>
          <cell r="G678">
            <v>4.6467681597441324E-6</v>
          </cell>
          <cell r="H678">
            <v>1.26884952987186E-3</v>
          </cell>
          <cell r="I678">
            <v>3.6093733871456501E-3</v>
          </cell>
        </row>
        <row r="679">
          <cell r="A679" t="str">
            <v>D-T-ELC-Bus_u_S2</v>
          </cell>
          <cell r="B679" t="str">
            <v>VAR_fout</v>
          </cell>
          <cell r="C679" t="str">
            <v>T-ELC-Bus_u_BatSTGin_S2</v>
          </cell>
          <cell r="D679">
            <v>1.3856117469639247E-3</v>
          </cell>
          <cell r="E679">
            <v>2.5755907016150152E-3</v>
          </cell>
          <cell r="F679">
            <v>2.9156424726245293E-3</v>
          </cell>
          <cell r="G679">
            <v>2.9371229085578851E-3</v>
          </cell>
          <cell r="H679">
            <v>0.11097426758954136</v>
          </cell>
          <cell r="I679">
            <v>0.11974715211001445</v>
          </cell>
        </row>
        <row r="680">
          <cell r="A680" t="str">
            <v>D-T-ELC-Bus_u_S2</v>
          </cell>
          <cell r="B680" t="str">
            <v>VAR_fin</v>
          </cell>
          <cell r="C680" t="str">
            <v>TELC</v>
          </cell>
          <cell r="D680">
            <v>1.3856117469639247E-3</v>
          </cell>
          <cell r="E680">
            <v>2.5755907016150152E-3</v>
          </cell>
          <cell r="F680">
            <v>2.9156424726245293E-3</v>
          </cell>
          <cell r="G680">
            <v>2.9371229085578851E-3</v>
          </cell>
          <cell r="H680">
            <v>0.11097426758954136</v>
          </cell>
          <cell r="I680">
            <v>0.11974715211001445</v>
          </cell>
        </row>
        <row r="681">
          <cell r="A681" t="str">
            <v>D-T-ELC-Bus_u_S2</v>
          </cell>
          <cell r="B681" t="str">
            <v>VAR_ncap</v>
          </cell>
          <cell r="C681" t="str">
            <v>-</v>
          </cell>
          <cell r="D681">
            <v>1.6494145659132401E-4</v>
          </cell>
          <cell r="E681">
            <v>1.21898239477968E-4</v>
          </cell>
          <cell r="F681">
            <v>9.6958639615346597E-5</v>
          </cell>
          <cell r="G681">
            <v>1.37427084789964E-4</v>
          </cell>
          <cell r="H681">
            <v>7.5234096083504802E-3</v>
          </cell>
          <cell r="I681">
            <v>8.1506663134650707E-3</v>
          </cell>
        </row>
        <row r="682">
          <cell r="A682" t="str">
            <v>D-T-ELC-Bus_u_S2</v>
          </cell>
          <cell r="B682" t="str">
            <v>VAR_cap</v>
          </cell>
          <cell r="C682" t="str">
            <v>-</v>
          </cell>
          <cell r="D682">
            <v>1.6494145659132401E-4</v>
          </cell>
          <cell r="E682">
            <v>2.8683969606929199E-4</v>
          </cell>
          <cell r="F682">
            <v>3.8379833568463902E-4</v>
          </cell>
          <cell r="G682">
            <v>4.6082013311510203E-4</v>
          </cell>
          <cell r="H682">
            <v>1.1732624068809899E-2</v>
          </cell>
          <cell r="I682">
            <v>1.2658093706131E-2</v>
          </cell>
        </row>
        <row r="683">
          <cell r="A683" t="str">
            <v>T-Plg-DSL-mix_S2</v>
          </cell>
          <cell r="B683" t="str">
            <v>VAR_fout</v>
          </cell>
          <cell r="C683" t="str">
            <v>CO2_T</v>
          </cell>
          <cell r="D683">
            <v>3.9864369024348602E-4</v>
          </cell>
          <cell r="E683">
            <v>7.3752873961728596E-2</v>
          </cell>
          <cell r="F683">
            <v>0.3231307990157557</v>
          </cell>
          <cell r="G683">
            <v>0.45780703229379194</v>
          </cell>
          <cell r="H683">
            <v>6.1720008690678156</v>
          </cell>
          <cell r="I683">
            <v>2.0101452580970296</v>
          </cell>
        </row>
        <row r="684">
          <cell r="A684" t="str">
            <v>T-Plg-DSL-mix_S2</v>
          </cell>
          <cell r="B684" t="str">
            <v>VAR_fout</v>
          </cell>
          <cell r="C684" t="str">
            <v>T-PEVmix-ELC_DSL_S2</v>
          </cell>
          <cell r="D684">
            <v>3.2387709141793965E-6</v>
          </cell>
          <cell r="E684">
            <v>5.9920342117666036E-4</v>
          </cell>
          <cell r="F684">
            <v>2.6252682757591413E-3</v>
          </cell>
          <cell r="G684">
            <v>3.7194420400691302E-3</v>
          </cell>
          <cell r="H684">
            <v>5.4301358624600379E-2</v>
          </cell>
          <cell r="I684">
            <v>2.0384218768329618E-2</v>
          </cell>
        </row>
        <row r="685">
          <cell r="A685" t="str">
            <v>T-Plg-DSL-mix_S2</v>
          </cell>
          <cell r="B685" t="str">
            <v>VAR_fin</v>
          </cell>
          <cell r="C685" t="str">
            <v>TDSL</v>
          </cell>
          <cell r="D685">
            <v>5.4385223771280568E-6</v>
          </cell>
          <cell r="E685">
            <v>1.0061783623701043E-3</v>
          </cell>
          <cell r="F685">
            <v>4.4083328651535634E-3</v>
          </cell>
          <cell r="G685">
            <v>6.2456621049630425E-3</v>
          </cell>
          <cell r="H685">
            <v>8.4201921815386174E-2</v>
          </cell>
          <cell r="I685">
            <v>2.7423536945389269E-2</v>
          </cell>
        </row>
        <row r="686">
          <cell r="A686" t="str">
            <v>T_B_u-BEVELC-S4</v>
          </cell>
          <cell r="B686" t="str">
            <v>VAR_fout</v>
          </cell>
          <cell r="C686" t="str">
            <v>TPBSu</v>
          </cell>
          <cell r="D686">
            <v>2.759810501000869E-5</v>
          </cell>
          <cell r="E686">
            <v>2.0883813362539545E-5</v>
          </cell>
          <cell r="F686">
            <v>4.7911373135261725E-5</v>
          </cell>
          <cell r="G686">
            <v>1.8125275097370627E-5</v>
          </cell>
          <cell r="H686">
            <v>2.5335511747305831E-5</v>
          </cell>
          <cell r="I686">
            <v>1.3510104910780282E-5</v>
          </cell>
        </row>
        <row r="687">
          <cell r="A687" t="str">
            <v>T_B_u-BEVELC-S4</v>
          </cell>
          <cell r="B687" t="str">
            <v>VAR_fin</v>
          </cell>
          <cell r="C687" t="str">
            <v>T-ELC-Bus_u_BatSTGout_S4</v>
          </cell>
          <cell r="D687">
            <v>2.2623788539073684E-4</v>
          </cell>
          <cell r="E687">
            <v>1.6853830591577858E-4</v>
          </cell>
          <cell r="F687">
            <v>3.7777993972009857E-4</v>
          </cell>
          <cell r="G687">
            <v>1.3034064425394818E-4</v>
          </cell>
          <cell r="H687">
            <v>1.6117559001093592E-4</v>
          </cell>
          <cell r="I687">
            <v>7.9577080311401396E-5</v>
          </cell>
        </row>
        <row r="688">
          <cell r="A688" t="str">
            <v>T_B_u-BEVELC-S4</v>
          </cell>
          <cell r="B688" t="str">
            <v>VAR_ncap</v>
          </cell>
          <cell r="C688" t="str">
            <v>-</v>
          </cell>
          <cell r="E688">
            <v>2.07966033055076E-7</v>
          </cell>
          <cell r="F688">
            <v>2.7274373062723099E-7</v>
          </cell>
          <cell r="G688">
            <v>2.5701666343629701E-7</v>
          </cell>
          <cell r="H688">
            <v>4.2660484792331099E-7</v>
          </cell>
          <cell r="I688">
            <v>1.8898133553492501E-7</v>
          </cell>
        </row>
        <row r="689">
          <cell r="A689" t="str">
            <v>T_B_u-BEVELC-S4</v>
          </cell>
          <cell r="B689" t="str">
            <v>VAR_cap</v>
          </cell>
          <cell r="C689" t="str">
            <v>-</v>
          </cell>
          <cell r="D689">
            <v>4.2334739803094299E-7</v>
          </cell>
          <cell r="E689">
            <v>5.449267602301119E-7</v>
          </cell>
          <cell r="F689">
            <v>7.6214088478445918E-7</v>
          </cell>
          <cell r="G689">
            <v>3.7271446053175388E-7</v>
          </cell>
          <cell r="H689">
            <v>5.6916265144370003E-7</v>
          </cell>
          <cell r="I689">
            <v>2.6128813248250642E-7</v>
          </cell>
        </row>
        <row r="690">
          <cell r="A690" t="str">
            <v>D-TBDS1</v>
          </cell>
          <cell r="B690" t="str">
            <v>VAR_fout</v>
          </cell>
          <cell r="C690" t="str">
            <v>TDSL</v>
          </cell>
          <cell r="D690">
            <v>2.97093921254949</v>
          </cell>
          <cell r="E690">
            <v>2.9709321098696639</v>
          </cell>
          <cell r="F690">
            <v>2.970930548422094</v>
          </cell>
          <cell r="G690">
            <v>2.9415784821160025</v>
          </cell>
          <cell r="H690">
            <v>2.9620457881338278</v>
          </cell>
          <cell r="I690">
            <v>14.371496971345753</v>
          </cell>
        </row>
        <row r="691">
          <cell r="A691" t="str">
            <v>D-TBDS1</v>
          </cell>
          <cell r="B691" t="str">
            <v>VAR_fout</v>
          </cell>
          <cell r="C691" t="str">
            <v>TKER</v>
          </cell>
          <cell r="G691">
            <v>2.9356206579087499E-2</v>
          </cell>
          <cell r="H691">
            <v>8.9510165055933094E-3</v>
          </cell>
          <cell r="I691">
            <v>1.69077613064635</v>
          </cell>
        </row>
        <row r="692">
          <cell r="A692" t="str">
            <v>D-TBDS1</v>
          </cell>
          <cell r="B692" t="str">
            <v>VAR_fin</v>
          </cell>
          <cell r="C692" t="str">
            <v>BDS</v>
          </cell>
          <cell r="D692">
            <v>3.0152516668319786</v>
          </cell>
          <cell r="E692">
            <v>3.0152444582135391</v>
          </cell>
          <cell r="F692">
            <v>3.0152428734765104</v>
          </cell>
          <cell r="G692">
            <v>3.0152458894910965</v>
          </cell>
          <cell r="H692">
            <v>3.0153101179252904</v>
          </cell>
          <cell r="I692">
            <v>16.301845563094385</v>
          </cell>
        </row>
        <row r="693">
          <cell r="A693" t="str">
            <v>D-T-ELC-Bus_u_S3</v>
          </cell>
          <cell r="B693" t="str">
            <v>VAR_fout</v>
          </cell>
          <cell r="C693" t="str">
            <v>T-ELC-Bus_u_BatSTGin_S3</v>
          </cell>
          <cell r="D693">
            <v>5.6802545314873351E-3</v>
          </cell>
          <cell r="E693">
            <v>1.1368089355473959E-2</v>
          </cell>
          <cell r="F693">
            <v>2.5212651215330384E-3</v>
          </cell>
          <cell r="G693">
            <v>1.34097704740765E-3</v>
          </cell>
          <cell r="H693">
            <v>0.28165238663939651</v>
          </cell>
          <cell r="I693">
            <v>0.73869572161563024</v>
          </cell>
        </row>
        <row r="694">
          <cell r="A694" t="str">
            <v>D-T-ELC-Bus_u_S3</v>
          </cell>
          <cell r="B694" t="str">
            <v>VAR_fin</v>
          </cell>
          <cell r="C694" t="str">
            <v>TELC</v>
          </cell>
          <cell r="D694">
            <v>5.6802545314873351E-3</v>
          </cell>
          <cell r="E694">
            <v>1.1368089355473959E-2</v>
          </cell>
          <cell r="F694">
            <v>2.5212651215330384E-3</v>
          </cell>
          <cell r="G694">
            <v>1.34097704740765E-3</v>
          </cell>
          <cell r="H694">
            <v>0.28165238663939651</v>
          </cell>
          <cell r="I694">
            <v>0.73869572161563024</v>
          </cell>
        </row>
        <row r="695">
          <cell r="A695" t="str">
            <v>D-T-ELC-Bus_u_S3</v>
          </cell>
          <cell r="B695" t="str">
            <v>VAR_ncap</v>
          </cell>
          <cell r="C695" t="str">
            <v>-</v>
          </cell>
          <cell r="D695">
            <v>6.4543546634647996E-4</v>
          </cell>
          <cell r="E695">
            <v>5.6327513597403402E-4</v>
          </cell>
          <cell r="F695">
            <v>5.5071916214394001E-5</v>
          </cell>
          <cell r="G695">
            <v>7.3396211681655996E-5</v>
          </cell>
          <cell r="H695">
            <v>2.9524026462793101E-2</v>
          </cell>
          <cell r="I695">
            <v>6.7967130585140201E-2</v>
          </cell>
        </row>
        <row r="696">
          <cell r="A696" t="str">
            <v>D-T-ELC-Bus_u_S3</v>
          </cell>
          <cell r="B696" t="str">
            <v>VAR_cap</v>
          </cell>
          <cell r="C696" t="str">
            <v>-</v>
          </cell>
          <cell r="D696">
            <v>6.4543546634647996E-4</v>
          </cell>
          <cell r="E696">
            <v>1.2087106023205101E-3</v>
          </cell>
          <cell r="F696">
            <v>1.2637825185349101E-3</v>
          </cell>
          <cell r="G696">
            <v>7.5252887495929298E-4</v>
          </cell>
          <cell r="H696">
            <v>2.9771191142252199E-2</v>
          </cell>
          <cell r="I696">
            <v>7.8079736938089103E-2</v>
          </cell>
        </row>
        <row r="697">
          <cell r="A697" t="str">
            <v>T-Plg-DSL-mix_S3</v>
          </cell>
          <cell r="B697" t="str">
            <v>VAR_fout</v>
          </cell>
          <cell r="C697" t="str">
            <v>CO2_T</v>
          </cell>
          <cell r="D697">
            <v>7.2410739918765798E-3</v>
          </cell>
          <cell r="E697">
            <v>0.34056914845313602</v>
          </cell>
          <cell r="F697">
            <v>72.537778414900686</v>
          </cell>
          <cell r="G697">
            <v>332.64127232141806</v>
          </cell>
          <cell r="H697">
            <v>464.32896867344635</v>
          </cell>
          <cell r="I697">
            <v>233.94328575079081</v>
          </cell>
        </row>
        <row r="698">
          <cell r="A698" t="str">
            <v>T-Plg-DSL-mix_S3</v>
          </cell>
          <cell r="B698" t="str">
            <v>VAR_fout</v>
          </cell>
          <cell r="C698" t="str">
            <v>T-PEVmix-ELC_DSL_S3</v>
          </cell>
          <cell r="D698">
            <v>5.4686697253090746E-5</v>
          </cell>
          <cell r="E698">
            <v>2.5720772824713123E-3</v>
          </cell>
          <cell r="F698">
            <v>0.5478264042098836</v>
          </cell>
          <cell r="G698">
            <v>2.512203655663781</v>
          </cell>
          <cell r="H698">
            <v>3.8219536280301716</v>
          </cell>
          <cell r="I698">
            <v>2.212842318234062</v>
          </cell>
        </row>
        <row r="699">
          <cell r="A699" t="str">
            <v>T-Plg-DSL-mix_S3</v>
          </cell>
          <cell r="B699" t="str">
            <v>VAR_fin</v>
          </cell>
          <cell r="C699" t="str">
            <v>TDSL</v>
          </cell>
          <cell r="D699">
            <v>9.8786821171576957E-5</v>
          </cell>
          <cell r="E699">
            <v>4.6462366773961303E-3</v>
          </cell>
          <cell r="F699">
            <v>0.98960134263166055</v>
          </cell>
          <cell r="G699">
            <v>4.5380801135254822</v>
          </cell>
          <cell r="H699">
            <v>6.3346380446582007</v>
          </cell>
          <cell r="I699">
            <v>3.1915864358907267</v>
          </cell>
        </row>
        <row r="700">
          <cell r="A700" t="str">
            <v>D-T-ELC-Bus_u_S4</v>
          </cell>
          <cell r="B700" t="str">
            <v>VAR_fout</v>
          </cell>
          <cell r="C700" t="str">
            <v>T-ELC-Bus_u_BatSTGin_S4</v>
          </cell>
          <cell r="D700">
            <v>1.954940436031413E-4</v>
          </cell>
          <cell r="E700">
            <v>1.3704215792424888E-4</v>
          </cell>
          <cell r="F700">
            <v>3.3576698226880778E-4</v>
          </cell>
          <cell r="G700">
            <v>2.9298336349027209E-4</v>
          </cell>
          <cell r="H700">
            <v>3.7506700332093064E-4</v>
          </cell>
          <cell r="I700">
            <v>2.2938812218602491E-4</v>
          </cell>
        </row>
        <row r="701">
          <cell r="A701" t="str">
            <v>D-T-ELC-Bus_u_S4</v>
          </cell>
          <cell r="B701" t="str">
            <v>VAR_fin</v>
          </cell>
          <cell r="C701" t="str">
            <v>TELC</v>
          </cell>
          <cell r="D701">
            <v>1.954940436031413E-4</v>
          </cell>
          <cell r="E701">
            <v>1.3704215792424888E-4</v>
          </cell>
          <cell r="F701">
            <v>3.3576698226880778E-4</v>
          </cell>
          <cell r="G701">
            <v>2.9298336349027209E-4</v>
          </cell>
          <cell r="H701">
            <v>3.7506700332093064E-4</v>
          </cell>
          <cell r="I701">
            <v>2.2938812218602491E-4</v>
          </cell>
        </row>
        <row r="702">
          <cell r="A702" t="str">
            <v>D-T-ELC-Bus_u_S4</v>
          </cell>
          <cell r="B702" t="str">
            <v>VAR_ncap</v>
          </cell>
          <cell r="C702" t="str">
            <v>-</v>
          </cell>
          <cell r="D702">
            <v>8.6871933776489104E-5</v>
          </cell>
          <cell r="E702">
            <v>6.6380637908285898E-5</v>
          </cell>
          <cell r="F702">
            <v>4.8057417013009699E-5</v>
          </cell>
          <cell r="G702">
            <v>5.9468360061423101E-5</v>
          </cell>
          <cell r="H702">
            <v>7.7791228571838202E-5</v>
          </cell>
          <cell r="I702">
            <v>2.9053356624635199E-5</v>
          </cell>
        </row>
        <row r="703">
          <cell r="A703" t="str">
            <v>D-T-ELC-Bus_u_S4</v>
          </cell>
          <cell r="B703" t="str">
            <v>VAR_cap</v>
          </cell>
          <cell r="C703" t="str">
            <v>-</v>
          </cell>
          <cell r="D703">
            <v>8.6871933776489104E-5</v>
          </cell>
          <cell r="E703">
            <v>1.53252571684775E-4</v>
          </cell>
          <cell r="F703">
            <v>2.0130998869778501E-4</v>
          </cell>
          <cell r="G703">
            <v>1.2813058239451001E-4</v>
          </cell>
          <cell r="H703">
            <v>1.2307266679730699E-4</v>
          </cell>
          <cell r="I703">
            <v>4.2704833244632902E-5</v>
          </cell>
        </row>
        <row r="704">
          <cell r="A704" t="str">
            <v>T_C-FC-H2O-S1</v>
          </cell>
          <cell r="B704" t="str">
            <v>VAR_fout</v>
          </cell>
          <cell r="C704" t="str">
            <v>TPCAR</v>
          </cell>
          <cell r="E704">
            <v>6.3665447380908261E-5</v>
          </cell>
          <cell r="F704">
            <v>1.4964093550156419E-4</v>
          </cell>
          <cell r="G704">
            <v>2.2036351848385441E-4</v>
          </cell>
          <cell r="H704">
            <v>6.6499202659210904E-4</v>
          </cell>
          <cell r="I704">
            <v>4.1235387344246583E-4</v>
          </cell>
        </row>
        <row r="705">
          <cell r="A705" t="str">
            <v>T_C-FC-H2O-S1</v>
          </cell>
          <cell r="B705" t="str">
            <v>VAR_fin</v>
          </cell>
          <cell r="C705" t="str">
            <v>TH2O</v>
          </cell>
          <cell r="E705">
            <v>5.8058734777342051E-5</v>
          </cell>
          <cell r="F705">
            <v>1.3646277130731349E-4</v>
          </cell>
          <cell r="G705">
            <v>2.0095715337881459E-4</v>
          </cell>
          <cell r="H705">
            <v>5.5650982780193763E-4</v>
          </cell>
          <cell r="I705">
            <v>3.2356141527777548E-4</v>
          </cell>
        </row>
        <row r="706">
          <cell r="A706" t="str">
            <v>T_C-FC-H2O-S1</v>
          </cell>
          <cell r="B706" t="str">
            <v>VAR_ncap</v>
          </cell>
          <cell r="C706" t="str">
            <v>-</v>
          </cell>
          <cell r="E706">
            <v>7.0343393352902797E-6</v>
          </cell>
          <cell r="F706">
            <v>1.35013184037612E-5</v>
          </cell>
          <cell r="G706">
            <v>1.38500426881457E-5</v>
          </cell>
          <cell r="H706">
            <v>5.1561896567199798E-5</v>
          </cell>
          <cell r="I706">
            <v>2.59947617836339E-5</v>
          </cell>
        </row>
        <row r="707">
          <cell r="A707" t="str">
            <v>T_C-FC-H2O-S1</v>
          </cell>
          <cell r="B707" t="str">
            <v>VAR_cap</v>
          </cell>
          <cell r="C707" t="str">
            <v>-</v>
          </cell>
          <cell r="E707">
            <v>6.9406901141112898E-6</v>
          </cell>
          <cell r="F707">
            <v>1.9864987471219199E-5</v>
          </cell>
          <cell r="G707">
            <v>3.0087852191413209E-5</v>
          </cell>
          <cell r="H707">
            <v>9.6635536448655814E-5</v>
          </cell>
          <cell r="I707">
            <v>6.0181766300171448E-5</v>
          </cell>
        </row>
        <row r="708">
          <cell r="A708" t="str">
            <v>T_B_c-ICEDSL-S1</v>
          </cell>
          <cell r="B708" t="str">
            <v>VAR_fout</v>
          </cell>
          <cell r="C708" t="str">
            <v>CO2_T</v>
          </cell>
          <cell r="D708">
            <v>8.3052155314244001</v>
          </cell>
          <cell r="E708">
            <v>1.2045860650820801</v>
          </cell>
          <cell r="F708">
            <v>6.2166633835519427</v>
          </cell>
          <cell r="G708">
            <v>24.112617720420054</v>
          </cell>
          <cell r="H708">
            <v>13.727395445556001</v>
          </cell>
          <cell r="I708">
            <v>2.4548795935885818E-2</v>
          </cell>
        </row>
        <row r="709">
          <cell r="A709" t="str">
            <v>T_B_c-ICEDSL-S1</v>
          </cell>
          <cell r="B709" t="str">
            <v>VAR_fout</v>
          </cell>
          <cell r="C709" t="str">
            <v>TPBSc</v>
          </cell>
          <cell r="D709">
            <v>1.4040592011537505E-2</v>
          </cell>
          <cell r="E709">
            <v>2.0624432044524976E-3</v>
          </cell>
          <cell r="F709">
            <v>1.129613119122763E-2</v>
          </cell>
          <cell r="G709">
            <v>4.7385234678022851E-2</v>
          </cell>
          <cell r="H709">
            <v>2.9471399884474132E-2</v>
          </cell>
          <cell r="I709">
            <v>5.5062977816870275E-5</v>
          </cell>
        </row>
        <row r="710">
          <cell r="A710" t="str">
            <v>T_B_c-ICEDSL-S1</v>
          </cell>
          <cell r="B710" t="str">
            <v>VAR_fin</v>
          </cell>
          <cell r="C710" t="str">
            <v>TDSL</v>
          </cell>
          <cell r="D710">
            <v>0.11330444108355246</v>
          </cell>
          <cell r="E710">
            <v>1.6433643452688673E-2</v>
          </cell>
          <cell r="F710">
            <v>8.4811233063464331E-2</v>
          </cell>
          <cell r="G710">
            <v>0.32895794980109211</v>
          </cell>
          <cell r="H710">
            <v>0.18727688193118697</v>
          </cell>
          <cell r="I710">
            <v>3.3490853937088457E-4</v>
          </cell>
        </row>
        <row r="711">
          <cell r="A711" t="str">
            <v>T_B_c-ICEDSL-S1</v>
          </cell>
          <cell r="B711" t="str">
            <v>VAR_ncap</v>
          </cell>
          <cell r="C711" t="str">
            <v>-</v>
          </cell>
          <cell r="E711">
            <v>3.7623713066583399E-6</v>
          </cell>
          <cell r="F711">
            <v>1.94363196316407E-4</v>
          </cell>
          <cell r="G711">
            <v>8.2318847206437997E-4</v>
          </cell>
          <cell r="H711">
            <v>3.6323852968461501E-4</v>
          </cell>
          <cell r="I711">
            <v>4.2558760092417998E-7</v>
          </cell>
        </row>
        <row r="712">
          <cell r="A712" t="str">
            <v>T_B_c-ICEDSL-S1</v>
          </cell>
          <cell r="B712" t="str">
            <v>VAR_cap</v>
          </cell>
          <cell r="C712" t="str">
            <v>-</v>
          </cell>
          <cell r="D712">
            <v>3.05805288461538E-4</v>
          </cell>
          <cell r="E712">
            <v>5.3226531671602328E-5</v>
          </cell>
          <cell r="F712">
            <v>2.47592771919338E-4</v>
          </cell>
          <cell r="G712">
            <v>1.0580028502747388E-3</v>
          </cell>
          <cell r="H712">
            <v>6.5558977845655295E-4</v>
          </cell>
          <cell r="I712">
            <v>1.4103764878079992E-6</v>
          </cell>
        </row>
        <row r="713">
          <cell r="A713" t="str">
            <v>T-Plg-DSL-mix_S4</v>
          </cell>
          <cell r="B713" t="str">
            <v>VAR_fout</v>
          </cell>
          <cell r="C713" t="str">
            <v>CO2_T</v>
          </cell>
          <cell r="D713">
            <v>0.41812884709711001</v>
          </cell>
          <cell r="E713">
            <v>58.091474258377502</v>
          </cell>
          <cell r="F713">
            <v>53.0433770921667</v>
          </cell>
          <cell r="G713">
            <v>37.875413327486882</v>
          </cell>
          <cell r="H713">
            <v>1.2634298003099793</v>
          </cell>
          <cell r="I713">
            <v>0.43400912789727808</v>
          </cell>
        </row>
        <row r="714">
          <cell r="A714" t="str">
            <v>T-Plg-DSL-mix_S4</v>
          </cell>
          <cell r="B714" t="str">
            <v>VAR_fout</v>
          </cell>
          <cell r="C714" t="str">
            <v>T-PEVmix-ELC_DSL_S4</v>
          </cell>
          <cell r="D714">
            <v>3.0061836824157402E-3</v>
          </cell>
          <cell r="E714">
            <v>0.41765509176277965</v>
          </cell>
          <cell r="F714">
            <v>0.38136123776617198</v>
          </cell>
          <cell r="G714">
            <v>0.27230948139629063</v>
          </cell>
          <cell r="H714">
            <v>9.7263935871191465E-3</v>
          </cell>
          <cell r="I714">
            <v>3.8165324542329803E-3</v>
          </cell>
        </row>
        <row r="715">
          <cell r="A715" t="str">
            <v>T-Plg-DSL-mix_S4</v>
          </cell>
          <cell r="B715" t="str">
            <v>VAR_fin</v>
          </cell>
          <cell r="C715" t="str">
            <v>TDSL</v>
          </cell>
          <cell r="D715">
            <v>5.7043498921843091E-3</v>
          </cell>
          <cell r="E715">
            <v>0.79251670202424984</v>
          </cell>
          <cell r="F715">
            <v>0.72364770930650291</v>
          </cell>
          <cell r="G715">
            <v>0.51671778072969832</v>
          </cell>
          <cell r="H715">
            <v>1.7236422923737775E-2</v>
          </cell>
          <cell r="I715">
            <v>5.9209976520774735E-3</v>
          </cell>
        </row>
        <row r="716">
          <cell r="A716" t="str">
            <v>T_C-FC-H2O-S2</v>
          </cell>
          <cell r="B716" t="str">
            <v>VAR_fout</v>
          </cell>
          <cell r="C716" t="str">
            <v>TPCAR</v>
          </cell>
          <cell r="D716">
            <v>7.6491128635720941E-5</v>
          </cell>
          <cell r="E716">
            <v>1.4158291824811103E-4</v>
          </cell>
          <cell r="F716">
            <v>2.2558090253876778E-4</v>
          </cell>
          <cell r="G716">
            <v>2.8780835890547226E-4</v>
          </cell>
          <cell r="H716">
            <v>4.9406878800658518E-4</v>
          </cell>
          <cell r="I716">
            <v>3.4316458318045306E-4</v>
          </cell>
        </row>
        <row r="717">
          <cell r="A717" t="str">
            <v>T_C-FC-H2O-S2</v>
          </cell>
          <cell r="B717" t="str">
            <v>VAR_fin</v>
          </cell>
          <cell r="C717" t="str">
            <v>TH2O</v>
          </cell>
          <cell r="D717">
            <v>8.5800942957444656E-5</v>
          </cell>
          <cell r="E717">
            <v>1.5881512155753067E-4</v>
          </cell>
          <cell r="F717">
            <v>2.5303658733019364E-4</v>
          </cell>
          <cell r="G717">
            <v>3.2283781172490238E-4</v>
          </cell>
          <cell r="H717">
            <v>5.0786890478645851E-4</v>
          </cell>
          <cell r="I717">
            <v>3.2528701097821064E-4</v>
          </cell>
        </row>
        <row r="718">
          <cell r="A718" t="str">
            <v>T_C-FC-H2O-S2</v>
          </cell>
          <cell r="B718" t="str">
            <v>VAR_ncap</v>
          </cell>
          <cell r="C718" t="str">
            <v>-</v>
          </cell>
          <cell r="E718">
            <v>4.5042392471489302E-6</v>
          </cell>
          <cell r="F718">
            <v>8.5648351682161393E-6</v>
          </cell>
          <cell r="G718">
            <v>8.56013357081099E-6</v>
          </cell>
          <cell r="H718">
            <v>2.3757476747608601E-5</v>
          </cell>
          <cell r="I718">
            <v>1.7319909250007901E-5</v>
          </cell>
        </row>
        <row r="719">
          <cell r="A719" t="str">
            <v>T_C-FC-H2O-S2</v>
          </cell>
          <cell r="B719" t="str">
            <v>VAR_cap</v>
          </cell>
          <cell r="C719" t="str">
            <v>-</v>
          </cell>
          <cell r="D719">
            <v>6.33333333333333E-6</v>
          </cell>
          <cell r="E719">
            <v>1.0777606963614279E-5</v>
          </cell>
          <cell r="F719">
            <v>1.8974032821778629E-5</v>
          </cell>
          <cell r="G719">
            <v>2.4267861574096291E-5</v>
          </cell>
          <cell r="H719">
            <v>4.5447351596477783E-5</v>
          </cell>
          <cell r="I719">
            <v>3.2260642966428017E-5</v>
          </cell>
        </row>
        <row r="720">
          <cell r="A720" t="str">
            <v>T_B_c-ICEDSL-S2</v>
          </cell>
          <cell r="B720" t="str">
            <v>VAR_fout</v>
          </cell>
          <cell r="C720" t="str">
            <v>CO2_T</v>
          </cell>
          <cell r="D720">
            <v>38.063863909073</v>
          </cell>
          <cell r="E720">
            <v>29.078675412328309</v>
          </cell>
          <cell r="F720">
            <v>35.367554659451685</v>
          </cell>
          <cell r="G720">
            <v>42.605367363557548</v>
          </cell>
          <cell r="H720">
            <v>14.981313547762674</v>
          </cell>
          <cell r="I720">
            <v>3.0980773880462598E-2</v>
          </cell>
        </row>
        <row r="721">
          <cell r="A721" t="str">
            <v>T_B_c-ICEDSL-S2</v>
          </cell>
          <cell r="B721" t="str">
            <v>VAR_fout</v>
          </cell>
          <cell r="C721" t="str">
            <v>TPBSc</v>
          </cell>
          <cell r="D721">
            <v>4.5420028911195627E-2</v>
          </cell>
          <cell r="E721">
            <v>3.4838632511081359E-2</v>
          </cell>
          <cell r="F721">
            <v>4.3003161077419826E-2</v>
          </cell>
          <cell r="G721">
            <v>5.4957998199948739E-2</v>
          </cell>
          <cell r="H721">
            <v>2.1909176139218098E-2</v>
          </cell>
          <cell r="I721">
            <v>4.8002048977005244E-5</v>
          </cell>
        </row>
        <row r="722">
          <cell r="A722" t="str">
            <v>T_B_c-ICEDSL-S2</v>
          </cell>
          <cell r="B722" t="str">
            <v>VAR_fin</v>
          </cell>
          <cell r="C722" t="str">
            <v>TDSL</v>
          </cell>
          <cell r="D722">
            <v>0.51928873000099673</v>
          </cell>
          <cell r="E722">
            <v>0.39670771367432917</v>
          </cell>
          <cell r="F722">
            <v>0.48250415633631127</v>
          </cell>
          <cell r="G722">
            <v>0.58124648517813815</v>
          </cell>
          <cell r="H722">
            <v>0.20438354089717173</v>
          </cell>
          <cell r="I722">
            <v>4.2265721528598387E-4</v>
          </cell>
        </row>
        <row r="723">
          <cell r="A723" t="str">
            <v>T_B_c-ICEDSL-S2</v>
          </cell>
          <cell r="B723" t="str">
            <v>VAR_ncap</v>
          </cell>
          <cell r="C723" t="str">
            <v>-</v>
          </cell>
          <cell r="E723">
            <v>1.6629368079750101E-6</v>
          </cell>
          <cell r="F723">
            <v>1.7715296988832401E-4</v>
          </cell>
          <cell r="G723">
            <v>4.83374724038413E-4</v>
          </cell>
          <cell r="H723">
            <v>1.3019902770790999E-6</v>
          </cell>
          <cell r="I723">
            <v>2.4741514017478702E-7</v>
          </cell>
        </row>
        <row r="724">
          <cell r="A724" t="str">
            <v>T_B_c-ICEDSL-S2</v>
          </cell>
          <cell r="B724" t="str">
            <v>VAR_cap</v>
          </cell>
          <cell r="C724" t="str">
            <v>-</v>
          </cell>
          <cell r="D724">
            <v>9.8784375000000001E-4</v>
          </cell>
          <cell r="E724">
            <v>7.5844198641697599E-4</v>
          </cell>
          <cell r="F724">
            <v>9.3559814364707584E-4</v>
          </cell>
          <cell r="G724">
            <v>1.1945644542226499E-3</v>
          </cell>
          <cell r="H724">
            <v>4.7635347026643289E-4</v>
          </cell>
          <cell r="I724">
            <v>1.1276385375320988E-6</v>
          </cell>
        </row>
        <row r="725">
          <cell r="A725" t="str">
            <v>T_TW-FCLH2O-S1</v>
          </cell>
          <cell r="B725" t="str">
            <v>VAR_fout</v>
          </cell>
          <cell r="C725" t="str">
            <v>TPTWL</v>
          </cell>
          <cell r="G725">
            <v>1.6455563748309646E-4</v>
          </cell>
          <cell r="H725">
            <v>6.9433592168462958E-4</v>
          </cell>
          <cell r="I725">
            <v>5.6534743816176523E-4</v>
          </cell>
        </row>
        <row r="726">
          <cell r="A726" t="str">
            <v>T_TW-FCLH2O-S1</v>
          </cell>
          <cell r="B726" t="str">
            <v>VAR_fin</v>
          </cell>
          <cell r="C726" t="str">
            <v>TH2O</v>
          </cell>
          <cell r="G726">
            <v>3.5471320045871783E-5</v>
          </cell>
          <cell r="H726">
            <v>1.4625438616922717E-4</v>
          </cell>
          <cell r="I726">
            <v>1.1609393595002751E-4</v>
          </cell>
        </row>
        <row r="727">
          <cell r="A727" t="str">
            <v>T_TW-FCLH2O-S1</v>
          </cell>
          <cell r="B727" t="str">
            <v>VAR_ncap</v>
          </cell>
          <cell r="C727" t="str">
            <v>-</v>
          </cell>
          <cell r="G727">
            <v>6.3786508138742403E-5</v>
          </cell>
          <cell r="H727">
            <v>1.33682869921987E-4</v>
          </cell>
          <cell r="I727">
            <v>1.38066584982022E-4</v>
          </cell>
        </row>
        <row r="728">
          <cell r="A728" t="str">
            <v>T_TW-FCLH2O-S1</v>
          </cell>
          <cell r="B728" t="str">
            <v>VAR_cap</v>
          </cell>
          <cell r="C728" t="str">
            <v>-</v>
          </cell>
          <cell r="G728">
            <v>6.3786508138742403E-5</v>
          </cell>
          <cell r="H728">
            <v>2.6743759378922952E-4</v>
          </cell>
          <cell r="I728">
            <v>2.265257926804693E-4</v>
          </cell>
        </row>
        <row r="729">
          <cell r="A729" t="str">
            <v>D-T-ELC-TW_Bat_S1</v>
          </cell>
          <cell r="B729" t="str">
            <v>VAR_fout</v>
          </cell>
          <cell r="C729" t="str">
            <v>T-ELC-TWSTGin_S1</v>
          </cell>
          <cell r="D729">
            <v>1.6663908554235536E-3</v>
          </cell>
          <cell r="E729">
            <v>4.9559324966611543E-2</v>
          </cell>
          <cell r="F729">
            <v>4.9592105932213304E-2</v>
          </cell>
          <cell r="G729">
            <v>4.4052663120767763E-2</v>
          </cell>
          <cell r="H729">
            <v>4.4281252946324337E-3</v>
          </cell>
          <cell r="I729">
            <v>7.3469734511366055E-2</v>
          </cell>
        </row>
        <row r="730">
          <cell r="A730" t="str">
            <v>D-T-ELC-TW_Bat_S1</v>
          </cell>
          <cell r="B730" t="str">
            <v>VAR_fin</v>
          </cell>
          <cell r="C730" t="str">
            <v>TELC</v>
          </cell>
          <cell r="D730">
            <v>1.6663908554235536E-3</v>
          </cell>
          <cell r="E730">
            <v>4.9559324966611543E-2</v>
          </cell>
          <cell r="F730">
            <v>4.9592105932213304E-2</v>
          </cell>
          <cell r="G730">
            <v>4.4052663120767763E-2</v>
          </cell>
          <cell r="H730">
            <v>4.4281252946324337E-3</v>
          </cell>
          <cell r="I730">
            <v>7.3469734511366055E-2</v>
          </cell>
        </row>
        <row r="731">
          <cell r="A731" t="str">
            <v>D-T-ELC-TW_Bat_S1</v>
          </cell>
          <cell r="B731" t="str">
            <v>VAR_ncap</v>
          </cell>
          <cell r="C731" t="str">
            <v>-</v>
          </cell>
          <cell r="D731">
            <v>2.6616566142245902E-4</v>
          </cell>
          <cell r="E731">
            <v>4.9737581153668099E-3</v>
          </cell>
          <cell r="F731">
            <v>4.2822111146214398E-6</v>
          </cell>
          <cell r="G731">
            <v>1.4241125061107901E-4</v>
          </cell>
          <cell r="H731">
            <v>2.8591697887982099E-5</v>
          </cell>
          <cell r="I731">
            <v>7.6787255160215302E-3</v>
          </cell>
        </row>
        <row r="732">
          <cell r="A732" t="str">
            <v>D-T-ELC-TW_Bat_S1</v>
          </cell>
          <cell r="B732" t="str">
            <v>VAR_cap</v>
          </cell>
          <cell r="C732" t="str">
            <v>-</v>
          </cell>
          <cell r="D732">
            <v>2.6616566142245902E-4</v>
          </cell>
          <cell r="E732">
            <v>5.2399237767892697E-3</v>
          </cell>
          <cell r="F732">
            <v>5.2442059879038898E-3</v>
          </cell>
          <cell r="G732">
            <v>4.6562039152997598E-3</v>
          </cell>
          <cell r="H732">
            <v>4.6849209966062398E-4</v>
          </cell>
          <cell r="I732">
            <v>7.7658353728934301E-3</v>
          </cell>
        </row>
        <row r="733">
          <cell r="A733" t="str">
            <v>T_C-FC-H2O-S3</v>
          </cell>
          <cell r="B733" t="str">
            <v>VAR_fout</v>
          </cell>
          <cell r="C733" t="str">
            <v>TPCAR</v>
          </cell>
          <cell r="D733">
            <v>7.0032925961831781E-4</v>
          </cell>
          <cell r="E733">
            <v>1.6148534501428406E-3</v>
          </cell>
          <cell r="F733">
            <v>1.5578464894757046E-3</v>
          </cell>
          <cell r="G733">
            <v>1.3887184348599726E-3</v>
          </cell>
          <cell r="H733">
            <v>4.3508067438705603E-4</v>
          </cell>
          <cell r="I733">
            <v>3.5506062286496087E-4</v>
          </cell>
        </row>
        <row r="734">
          <cell r="A734" t="str">
            <v>T_C-FC-H2O-S3</v>
          </cell>
          <cell r="B734" t="str">
            <v>VAR_fin</v>
          </cell>
          <cell r="C734" t="str">
            <v>TH2O</v>
          </cell>
          <cell r="D734">
            <v>8.4376503562097504E-4</v>
          </cell>
          <cell r="E734">
            <v>1.945594675888634E-3</v>
          </cell>
          <cell r="F734">
            <v>1.8769120105032676E-3</v>
          </cell>
          <cell r="G734">
            <v>1.6731445153323156E-3</v>
          </cell>
          <cell r="H734">
            <v>4.7957719671299005E-4</v>
          </cell>
          <cell r="I734">
            <v>3.566391479265772E-4</v>
          </cell>
        </row>
        <row r="735">
          <cell r="A735" t="str">
            <v>T_C-FC-H2O-S3</v>
          </cell>
          <cell r="B735" t="str">
            <v>VAR_ncap</v>
          </cell>
          <cell r="C735" t="str">
            <v>-</v>
          </cell>
          <cell r="E735">
            <v>3.8460660535583801E-6</v>
          </cell>
          <cell r="F735">
            <v>6.4192190000837103E-6</v>
          </cell>
          <cell r="G735">
            <v>6.43000727900149E-6</v>
          </cell>
          <cell r="H735">
            <v>1.8035498861687002E-5</v>
          </cell>
          <cell r="I735">
            <v>1.77613351061887E-5</v>
          </cell>
        </row>
        <row r="736">
          <cell r="A736" t="str">
            <v>T_C-FC-H2O-S3</v>
          </cell>
          <cell r="B736" t="str">
            <v>VAR_cap</v>
          </cell>
          <cell r="C736" t="str">
            <v>-</v>
          </cell>
          <cell r="D736">
            <v>5.3666666666666699E-5</v>
          </cell>
          <cell r="E736">
            <v>1.1185249390075684E-4</v>
          </cell>
          <cell r="F736">
            <v>1.1278172799238015E-4</v>
          </cell>
          <cell r="G736">
            <v>1.0061398240834939E-4</v>
          </cell>
          <cell r="H736">
            <v>3.4421441439365193E-5</v>
          </cell>
          <cell r="I736">
            <v>2.8414139765946649E-5</v>
          </cell>
        </row>
        <row r="737">
          <cell r="A737" t="str">
            <v>T_B_c-ICEDSL-S3</v>
          </cell>
          <cell r="B737" t="str">
            <v>VAR_fout</v>
          </cell>
          <cell r="C737" t="str">
            <v>CO2_T</v>
          </cell>
          <cell r="D737">
            <v>11.589279728828579</v>
          </cell>
          <cell r="E737">
            <v>9.2355746677216093</v>
          </cell>
          <cell r="F737">
            <v>9.7034050492182438</v>
          </cell>
          <cell r="G737">
            <v>4.6433149708513257</v>
          </cell>
          <cell r="H737">
            <v>3.5358481552292309</v>
          </cell>
          <cell r="I737">
            <v>2.2633366960024392E-2</v>
          </cell>
        </row>
        <row r="738">
          <cell r="A738" t="str">
            <v>T_B_c-ICEDSL-S3</v>
          </cell>
          <cell r="B738" t="str">
            <v>VAR_fout</v>
          </cell>
          <cell r="C738" t="str">
            <v>TPBSc</v>
          </cell>
          <cell r="D738">
            <v>9.1622549793955333E-3</v>
          </cell>
          <cell r="E738">
            <v>7.3319275241588268E-3</v>
          </cell>
          <cell r="F738">
            <v>7.7352719000028675E-3</v>
          </cell>
          <cell r="G738">
            <v>3.7572256135291865E-3</v>
          </cell>
          <cell r="H738">
            <v>3.4595280872455085E-3</v>
          </cell>
          <cell r="I738">
            <v>2.3868239533409803E-5</v>
          </cell>
        </row>
        <row r="739">
          <cell r="A739" t="str">
            <v>T_B_c-ICEDSL-S3</v>
          </cell>
          <cell r="B739" t="str">
            <v>VAR_fin</v>
          </cell>
          <cell r="C739" t="str">
            <v>TDSL</v>
          </cell>
          <cell r="D739">
            <v>0.15810749971116747</v>
          </cell>
          <cell r="E739">
            <v>0.12599692588979006</v>
          </cell>
          <cell r="F739">
            <v>0.1323793321857881</v>
          </cell>
          <cell r="G739">
            <v>6.3346725386784791E-2</v>
          </cell>
          <cell r="H739">
            <v>4.8238037588393255E-2</v>
          </cell>
          <cell r="I739">
            <v>3.0877717544371629E-4</v>
          </cell>
        </row>
        <row r="740">
          <cell r="A740" t="str">
            <v>T_B_c-ICEDSL-S3</v>
          </cell>
          <cell r="B740" t="str">
            <v>VAR_ncap</v>
          </cell>
          <cell r="C740" t="str">
            <v>-</v>
          </cell>
          <cell r="E740">
            <v>6.7440335443133199E-7</v>
          </cell>
          <cell r="F740">
            <v>9.1311407627033507E-6</v>
          </cell>
          <cell r="G740">
            <v>4.9510362896252496E-6</v>
          </cell>
          <cell r="H740">
            <v>1.02472558886361E-6</v>
          </cell>
          <cell r="I740">
            <v>1.6394545249724799E-7</v>
          </cell>
        </row>
        <row r="741">
          <cell r="A741" t="str">
            <v>T_B_c-ICEDSL-S3</v>
          </cell>
          <cell r="B741" t="str">
            <v>VAR_cap</v>
          </cell>
          <cell r="C741" t="str">
            <v>-</v>
          </cell>
          <cell r="D741">
            <v>2.0008001889410508E-4</v>
          </cell>
          <cell r="E741">
            <v>1.5971822836548033E-4</v>
          </cell>
          <cell r="F741">
            <v>1.6884963308679788E-4</v>
          </cell>
          <cell r="G741">
            <v>8.1616832449200595E-5</v>
          </cell>
          <cell r="H741">
            <v>7.5222123769856403E-5</v>
          </cell>
          <cell r="I741">
            <v>5.14935738765641E-7</v>
          </cell>
        </row>
        <row r="742">
          <cell r="A742" t="str">
            <v>T_TW-FCLH2O-S2</v>
          </cell>
          <cell r="B742" t="str">
            <v>VAR_fout</v>
          </cell>
          <cell r="C742" t="str">
            <v>TPTWL</v>
          </cell>
          <cell r="G742">
            <v>8.5144547997978697E-5</v>
          </cell>
          <cell r="H742">
            <v>3.1555474969356277E-4</v>
          </cell>
          <cell r="I742">
            <v>2.3829763599249502E-4</v>
          </cell>
        </row>
        <row r="743">
          <cell r="A743" t="str">
            <v>T_TW-FCLH2O-S2</v>
          </cell>
          <cell r="B743" t="str">
            <v>VAR_fin</v>
          </cell>
          <cell r="C743" t="str">
            <v>TH2O</v>
          </cell>
          <cell r="G743">
            <v>3.1524663081118779E-5</v>
          </cell>
          <cell r="H743">
            <v>1.1466013253527531E-4</v>
          </cell>
          <cell r="I743">
            <v>8.4835290755407947E-5</v>
          </cell>
        </row>
        <row r="744">
          <cell r="A744" t="str">
            <v>T_TW-FCLH2O-S2</v>
          </cell>
          <cell r="B744" t="str">
            <v>VAR_ncap</v>
          </cell>
          <cell r="C744" t="str">
            <v>-</v>
          </cell>
          <cell r="G744">
            <v>3.3156338117908399E-5</v>
          </cell>
          <cell r="H744">
            <v>5.0712354917026702E-5</v>
          </cell>
          <cell r="I744">
            <v>4.2222158787975197E-5</v>
          </cell>
        </row>
        <row r="745">
          <cell r="A745" t="str">
            <v>T_TW-FCLH2O-S2</v>
          </cell>
          <cell r="B745" t="str">
            <v>VAR_cap</v>
          </cell>
          <cell r="C745" t="str">
            <v>-</v>
          </cell>
          <cell r="G745">
            <v>3.3156338117908399E-5</v>
          </cell>
          <cell r="H745">
            <v>1.2264230407199575E-4</v>
          </cell>
          <cell r="I745">
            <v>9.4028418820533743E-5</v>
          </cell>
        </row>
        <row r="746">
          <cell r="A746" t="str">
            <v>D-T-ELC-TW_Bat_S2</v>
          </cell>
          <cell r="B746" t="str">
            <v>VAR_fout</v>
          </cell>
          <cell r="C746" t="str">
            <v>T-ELC-TWSTGin_S2</v>
          </cell>
          <cell r="D746">
            <v>3.6421726333805656E-4</v>
          </cell>
          <cell r="E746">
            <v>5.0445507455050759E-4</v>
          </cell>
          <cell r="F746">
            <v>5.1680475756003168E-4</v>
          </cell>
          <cell r="G746">
            <v>3.6834415090083645E-3</v>
          </cell>
          <cell r="H746">
            <v>4.9785147123863746E-3</v>
          </cell>
          <cell r="I746">
            <v>3.0372898742192069E-3</v>
          </cell>
        </row>
        <row r="747">
          <cell r="A747" t="str">
            <v>D-T-ELC-TW_Bat_S2</v>
          </cell>
          <cell r="B747" t="str">
            <v>VAR_fin</v>
          </cell>
          <cell r="C747" t="str">
            <v>TELC</v>
          </cell>
          <cell r="D747">
            <v>3.6421726333805656E-4</v>
          </cell>
          <cell r="E747">
            <v>5.0445507455050759E-4</v>
          </cell>
          <cell r="F747">
            <v>5.1680475756003168E-4</v>
          </cell>
          <cell r="G747">
            <v>3.6834415090083645E-3</v>
          </cell>
          <cell r="H747">
            <v>4.9785147123863746E-3</v>
          </cell>
          <cell r="I747">
            <v>3.0372898742192069E-3</v>
          </cell>
        </row>
        <row r="748">
          <cell r="A748" t="str">
            <v>D-T-ELC-TW_Bat_S2</v>
          </cell>
          <cell r="B748" t="str">
            <v>VAR_ncap</v>
          </cell>
          <cell r="C748" t="str">
            <v>-</v>
          </cell>
          <cell r="D748">
            <v>1.2550091811945201E-4</v>
          </cell>
          <cell r="E748">
            <v>7.8660987367782895E-7</v>
          </cell>
          <cell r="F748">
            <v>3.2350043679453699E-6</v>
          </cell>
          <cell r="G748">
            <v>2.5975781935810101E-4</v>
          </cell>
          <cell r="H748">
            <v>2.4670708349764599E-6</v>
          </cell>
          <cell r="I748">
            <v>1.86203237908012E-4</v>
          </cell>
        </row>
        <row r="749">
          <cell r="A749" t="str">
            <v>D-T-ELC-TW_Bat_S2</v>
          </cell>
          <cell r="B749" t="str">
            <v>VAR_cap</v>
          </cell>
          <cell r="C749" t="str">
            <v>-</v>
          </cell>
          <cell r="D749">
            <v>1.2550091811945201E-4</v>
          </cell>
          <cell r="E749">
            <v>1.26287527993129E-4</v>
          </cell>
          <cell r="F749">
            <v>1.2952253236107501E-4</v>
          </cell>
          <cell r="G749">
            <v>3.8928035171917601E-4</v>
          </cell>
          <cell r="H749">
            <v>5.2674403910965301E-4</v>
          </cell>
          <cell r="I749">
            <v>3.2125655609723799E-4</v>
          </cell>
        </row>
        <row r="750">
          <cell r="A750" t="str">
            <v>T_C-FC-H2O-S4</v>
          </cell>
          <cell r="B750" t="str">
            <v>VAR_fout</v>
          </cell>
          <cell r="C750" t="str">
            <v>TPCAR</v>
          </cell>
          <cell r="E750">
            <v>6.8729302104095333E-5</v>
          </cell>
          <cell r="F750">
            <v>1.5813281104937806E-4</v>
          </cell>
          <cell r="G750">
            <v>2.3163354689232968E-4</v>
          </cell>
          <cell r="H750">
            <v>9.2871482254524489E-4</v>
          </cell>
          <cell r="I750">
            <v>5.1992733345835977E-2</v>
          </cell>
        </row>
        <row r="751">
          <cell r="A751" t="str">
            <v>T_C-FC-H2O-S4</v>
          </cell>
          <cell r="B751" t="str">
            <v>VAR_fin</v>
          </cell>
          <cell r="C751" t="str">
            <v>TH2O</v>
          </cell>
          <cell r="E751">
            <v>8.2138118189676869E-5</v>
          </cell>
          <cell r="F751">
            <v>1.8898389953047007E-4</v>
          </cell>
          <cell r="G751">
            <v>2.7682433938467884E-4</v>
          </cell>
          <cell r="H751">
            <v>1.0094610370639922E-3</v>
          </cell>
          <cell r="I751">
            <v>4.9068860002594035E-2</v>
          </cell>
        </row>
        <row r="752">
          <cell r="A752" t="str">
            <v>T_C-FC-H2O-S4</v>
          </cell>
          <cell r="B752" t="str">
            <v>VAR_ncap</v>
          </cell>
          <cell r="C752" t="str">
            <v>-</v>
          </cell>
          <cell r="E752">
            <v>5.6293292577223804E-6</v>
          </cell>
          <cell r="F752">
            <v>8.9374172345675093E-6</v>
          </cell>
          <cell r="G752">
            <v>9.0115282004915907E-6</v>
          </cell>
          <cell r="H752">
            <v>6.2309588083340898E-5</v>
          </cell>
          <cell r="I752">
            <v>6.7480298542449699E-3</v>
          </cell>
        </row>
        <row r="753">
          <cell r="A753" t="str">
            <v>T_C-FC-H2O-S4</v>
          </cell>
          <cell r="B753" t="str">
            <v>VAR_cap</v>
          </cell>
          <cell r="C753" t="str">
            <v>-</v>
          </cell>
          <cell r="E753">
            <v>5.5543851477473297E-6</v>
          </cell>
          <cell r="F753">
            <v>1.40548915103958E-5</v>
          </cell>
          <cell r="G753">
            <v>2.0500870423531199E-5</v>
          </cell>
          <cell r="H753">
            <v>9.0436534890347888E-5</v>
          </cell>
          <cell r="I753">
            <v>5.7984837126719788E-3</v>
          </cell>
        </row>
        <row r="754">
          <cell r="A754" t="str">
            <v>T_B_c-ICEDSL-S4</v>
          </cell>
          <cell r="B754" t="str">
            <v>VAR_fout</v>
          </cell>
          <cell r="C754" t="str">
            <v>CO2_T</v>
          </cell>
          <cell r="D754">
            <v>1.0211065047833703</v>
          </cell>
          <cell r="E754">
            <v>2.2817578201815391E-3</v>
          </cell>
          <cell r="F754">
            <v>7.2883070883305954E-3</v>
          </cell>
          <cell r="G754">
            <v>1.4153271452651229E-3</v>
          </cell>
          <cell r="H754">
            <v>3.1492685730983103E-3</v>
          </cell>
        </row>
        <row r="755">
          <cell r="A755" t="str">
            <v>T_B_c-ICEDSL-S4</v>
          </cell>
          <cell r="B755" t="str">
            <v>VAR_fout</v>
          </cell>
          <cell r="C755" t="str">
            <v>TPBSc</v>
          </cell>
          <cell r="D755">
            <v>5.3836525964833036E-4</v>
          </cell>
          <cell r="E755">
            <v>1.2114346114885045E-6</v>
          </cell>
          <cell r="F755">
            <v>3.9412782192655225E-6</v>
          </cell>
          <cell r="G755">
            <v>8.071090535055822E-7</v>
          </cell>
          <cell r="H755">
            <v>2.0992197075987178E-6</v>
          </cell>
        </row>
        <row r="756">
          <cell r="A756" t="str">
            <v>T_B_c-ICEDSL-S4</v>
          </cell>
          <cell r="B756" t="str">
            <v>VAR_fin</v>
          </cell>
          <cell r="C756" t="str">
            <v>TDSL</v>
          </cell>
          <cell r="D756">
            <v>1.3930511661437521E-2</v>
          </cell>
          <cell r="E756">
            <v>3.1129028924714044E-5</v>
          </cell>
          <cell r="F756">
            <v>9.9431201750758451E-5</v>
          </cell>
          <cell r="G756">
            <v>1.9308692295567907E-5</v>
          </cell>
          <cell r="H756">
            <v>4.296410058797153E-5</v>
          </cell>
        </row>
        <row r="757">
          <cell r="A757" t="str">
            <v>T_B_c-ICEDSL-S4</v>
          </cell>
          <cell r="B757" t="str">
            <v>VAR_ncap</v>
          </cell>
          <cell r="C757" t="str">
            <v>-</v>
          </cell>
          <cell r="E757">
            <v>1.24773902231658E-8</v>
          </cell>
          <cell r="F757">
            <v>2.8964151552378401E-8</v>
          </cell>
          <cell r="G757">
            <v>1.0925748022758599E-8</v>
          </cell>
          <cell r="H757">
            <v>2.80485502696488E-8</v>
          </cell>
        </row>
        <row r="758">
          <cell r="A758" t="str">
            <v>T_B_c-ICEDSL-S4</v>
          </cell>
          <cell r="B758" t="str">
            <v>VAR_cap</v>
          </cell>
          <cell r="C758" t="str">
            <v>-</v>
          </cell>
          <cell r="D758">
            <v>1.2344099039234603E-5</v>
          </cell>
          <cell r="E758">
            <v>5.9138944580064911E-8</v>
          </cell>
          <cell r="F758">
            <v>1.0866559872364507E-7</v>
          </cell>
          <cell r="G758">
            <v>4.6878515100968041E-8</v>
          </cell>
          <cell r="H758">
            <v>6.1146891269239097E-8</v>
          </cell>
          <cell r="I758">
            <v>4.9222018376704097E-9</v>
          </cell>
        </row>
        <row r="759">
          <cell r="A759" t="str">
            <v>D-T-ELC-HGV</v>
          </cell>
          <cell r="B759" t="str">
            <v>VAR_fout</v>
          </cell>
          <cell r="C759" t="str">
            <v>T-ELC-HGV_BatSTGin</v>
          </cell>
          <cell r="D759">
            <v>9.9472957132638751E-3</v>
          </cell>
          <cell r="E759">
            <v>2.9622154299800967E-2</v>
          </cell>
          <cell r="F759">
            <v>8.1467522960904246E-2</v>
          </cell>
          <cell r="G759">
            <v>0.28788858189862726</v>
          </cell>
          <cell r="H759">
            <v>1.2093208963887976</v>
          </cell>
          <cell r="I759">
            <v>4.0786033221926221</v>
          </cell>
        </row>
        <row r="760">
          <cell r="A760" t="str">
            <v>D-T-ELC-HGV</v>
          </cell>
          <cell r="B760" t="str">
            <v>VAR_fin</v>
          </cell>
          <cell r="C760" t="str">
            <v>TELC</v>
          </cell>
          <cell r="D760">
            <v>9.9472957132638751E-3</v>
          </cell>
          <cell r="E760">
            <v>2.9622154299800967E-2</v>
          </cell>
          <cell r="F760">
            <v>8.1467522960904246E-2</v>
          </cell>
          <cell r="G760">
            <v>0.28788858189862726</v>
          </cell>
          <cell r="H760">
            <v>1.2093208963887976</v>
          </cell>
          <cell r="I760">
            <v>4.0786033221926221</v>
          </cell>
        </row>
        <row r="761">
          <cell r="A761" t="str">
            <v>D-T-ELC-HGV</v>
          </cell>
          <cell r="B761" t="str">
            <v>VAR_ncap</v>
          </cell>
          <cell r="C761" t="str">
            <v>-</v>
          </cell>
          <cell r="D761">
            <v>1.41273675693237E-3</v>
          </cell>
          <cell r="E761">
            <v>2.4165944952006099E-3</v>
          </cell>
          <cell r="F761">
            <v>6.5885298028254598E-3</v>
          </cell>
          <cell r="G761">
            <v>3.0183491470793199E-2</v>
          </cell>
          <cell r="H761">
            <v>0.10275910597394999</v>
          </cell>
          <cell r="I761">
            <v>0.49476335817630002</v>
          </cell>
        </row>
        <row r="762">
          <cell r="A762" t="str">
            <v>D-T-ELC-HGV</v>
          </cell>
          <cell r="B762" t="str">
            <v>VAR_cap</v>
          </cell>
          <cell r="C762" t="str">
            <v>-</v>
          </cell>
          <cell r="D762">
            <v>1.41273675693237E-3</v>
          </cell>
          <cell r="E762">
            <v>3.8293312521329799E-3</v>
          </cell>
          <cell r="F762">
            <v>1.0417861054958399E-2</v>
          </cell>
          <cell r="G762">
            <v>3.5954952739630598E-2</v>
          </cell>
          <cell r="H762">
            <v>0.14813987432843601</v>
          </cell>
          <cell r="I762">
            <v>0.51279641355348504</v>
          </cell>
        </row>
        <row r="763">
          <cell r="A763" t="str">
            <v>T_TW-FCLH2O-S3</v>
          </cell>
          <cell r="B763" t="str">
            <v>VAR_fout</v>
          </cell>
          <cell r="C763" t="str">
            <v>TPTWL</v>
          </cell>
          <cell r="G763">
            <v>5.0211400141615071E-5</v>
          </cell>
          <cell r="H763">
            <v>1.6688300581061067E-4</v>
          </cell>
          <cell r="I763">
            <v>1.6847022094872605E-4</v>
          </cell>
        </row>
        <row r="764">
          <cell r="A764" t="str">
            <v>T_TW-FCLH2O-S3</v>
          </cell>
          <cell r="B764" t="str">
            <v>VAR_fin</v>
          </cell>
          <cell r="C764" t="str">
            <v>TH2O</v>
          </cell>
          <cell r="G764">
            <v>2.8518695888778863E-5</v>
          </cell>
          <cell r="H764">
            <v>9.3241057143978132E-5</v>
          </cell>
          <cell r="I764">
            <v>9.2461878701065667E-5</v>
          </cell>
        </row>
        <row r="765">
          <cell r="A765" t="str">
            <v>T_TW-FCLH2O-S3</v>
          </cell>
          <cell r="B765" t="str">
            <v>VAR_ncap</v>
          </cell>
          <cell r="C765" t="str">
            <v>-</v>
          </cell>
          <cell r="G765">
            <v>1.9469190473037E-5</v>
          </cell>
          <cell r="H765">
            <v>2.1249973711537699E-5</v>
          </cell>
          <cell r="I765">
            <v>2.0504369962699401E-5</v>
          </cell>
        </row>
        <row r="766">
          <cell r="A766" t="str">
            <v>T_TW-FCLH2O-S3</v>
          </cell>
          <cell r="B766" t="str">
            <v>VAR_cap</v>
          </cell>
          <cell r="C766" t="str">
            <v>-</v>
          </cell>
          <cell r="G766">
            <v>1.9469190473037E-5</v>
          </cell>
          <cell r="H766">
            <v>6.4477356895417868E-5</v>
          </cell>
          <cell r="I766">
            <v>6.5697259663019308E-5</v>
          </cell>
        </row>
        <row r="767">
          <cell r="A767" t="str">
            <v>D-T-ELC-TW_Bat_S3</v>
          </cell>
          <cell r="B767" t="str">
            <v>VAR_fout</v>
          </cell>
          <cell r="C767" t="str">
            <v>T-ELC-TWSTGin_S3</v>
          </cell>
          <cell r="D767">
            <v>8.0811205359043758E-5</v>
          </cell>
          <cell r="E767">
            <v>1.6709016128312932E-4</v>
          </cell>
          <cell r="F767">
            <v>1.9408928500151037E-4</v>
          </cell>
          <cell r="G767">
            <v>4.381711712000305E-3</v>
          </cell>
          <cell r="H767">
            <v>8.9289691736956969E-3</v>
          </cell>
          <cell r="I767">
            <v>5.1182864908158095E-3</v>
          </cell>
        </row>
        <row r="768">
          <cell r="A768" t="str">
            <v>D-T-ELC-TW_Bat_S3</v>
          </cell>
          <cell r="B768" t="str">
            <v>VAR_fin</v>
          </cell>
          <cell r="C768" t="str">
            <v>TELC</v>
          </cell>
          <cell r="D768">
            <v>8.0811205359043758E-5</v>
          </cell>
          <cell r="E768">
            <v>1.6709016128312932E-4</v>
          </cell>
          <cell r="F768">
            <v>1.9408928500151037E-4</v>
          </cell>
          <cell r="G768">
            <v>4.381711712000305E-3</v>
          </cell>
          <cell r="H768">
            <v>8.9289691736956969E-3</v>
          </cell>
          <cell r="I768">
            <v>5.1182864908158095E-3</v>
          </cell>
        </row>
        <row r="769">
          <cell r="A769" t="str">
            <v>D-T-ELC-TW_Bat_S3</v>
          </cell>
          <cell r="B769" t="str">
            <v>VAR_ncap</v>
          </cell>
          <cell r="C769" t="str">
            <v>-</v>
          </cell>
          <cell r="D769">
            <v>1.3125998812276701E-4</v>
          </cell>
          <cell r="E769">
            <v>9.0822853499774902E-7</v>
          </cell>
          <cell r="F769">
            <v>6.6703847268786302E-6</v>
          </cell>
          <cell r="G769">
            <v>3.2434745094549801E-4</v>
          </cell>
          <cell r="H769">
            <v>8.1892268978399593E-6</v>
          </cell>
          <cell r="I769">
            <v>3.5308183504108402E-6</v>
          </cell>
        </row>
        <row r="770">
          <cell r="A770" t="str">
            <v>D-T-ELC-TW_Bat_S3</v>
          </cell>
          <cell r="B770" t="str">
            <v>VAR_cap</v>
          </cell>
          <cell r="C770" t="str">
            <v>-</v>
          </cell>
          <cell r="D770">
            <v>1.3125998812276701E-4</v>
          </cell>
          <cell r="E770">
            <v>1.32168216657765E-4</v>
          </cell>
          <cell r="F770">
            <v>1.38838601384644E-4</v>
          </cell>
          <cell r="G770">
            <v>4.6318605233014101E-4</v>
          </cell>
          <cell r="H770">
            <v>9.4430012473955898E-4</v>
          </cell>
          <cell r="I770">
            <v>5.4126084528404101E-4</v>
          </cell>
        </row>
        <row r="771">
          <cell r="A771" t="str">
            <v>T_TW-FCLH2O-S4</v>
          </cell>
          <cell r="B771" t="str">
            <v>VAR_fout</v>
          </cell>
          <cell r="C771" t="str">
            <v>TPTWL</v>
          </cell>
          <cell r="G771">
            <v>2.5946719943111063E-5</v>
          </cell>
          <cell r="H771">
            <v>8.9912230520026898E-5</v>
          </cell>
          <cell r="I771">
            <v>1.0924800780178332E-4</v>
          </cell>
        </row>
        <row r="772">
          <cell r="A772" t="str">
            <v>T_TW-FCLH2O-S4</v>
          </cell>
          <cell r="B772" t="str">
            <v>VAR_fin</v>
          </cell>
          <cell r="C772" t="str">
            <v>TH2O</v>
          </cell>
          <cell r="G772">
            <v>1.6610778447426239E-5</v>
          </cell>
          <cell r="H772">
            <v>5.6461830927189583E-5</v>
          </cell>
          <cell r="I772">
            <v>6.7570058932117655E-5</v>
          </cell>
        </row>
        <row r="773">
          <cell r="A773" t="str">
            <v>T_TW-FCLH2O-S4</v>
          </cell>
          <cell r="B773" t="str">
            <v>VAR_ncap</v>
          </cell>
          <cell r="C773" t="str">
            <v>-</v>
          </cell>
          <cell r="G773">
            <v>9.8486060355556604E-6</v>
          </cell>
          <cell r="H773">
            <v>1.19380112531421E-5</v>
          </cell>
          <cell r="I773">
            <v>1.1130910813007799E-5</v>
          </cell>
        </row>
        <row r="774">
          <cell r="A774" t="str">
            <v>T_TW-FCLH2O-S4</v>
          </cell>
          <cell r="B774" t="str">
            <v>VAR_cap</v>
          </cell>
          <cell r="C774" t="str">
            <v>-</v>
          </cell>
          <cell r="G774">
            <v>9.8486060355556604E-6</v>
          </cell>
          <cell r="H774">
            <v>3.4154192279456678E-5</v>
          </cell>
          <cell r="I774">
            <v>4.1820715237779494E-5</v>
          </cell>
        </row>
        <row r="775">
          <cell r="A775" t="str">
            <v>D-T-ELC-TW_Bat_S4</v>
          </cell>
          <cell r="B775" t="str">
            <v>VAR_fout</v>
          </cell>
          <cell r="C775" t="str">
            <v>T-ELC-TWSTGin_S4</v>
          </cell>
          <cell r="D775">
            <v>6.8578187917344303E-5</v>
          </cell>
          <cell r="E775">
            <v>1.3778786634959024E-4</v>
          </cell>
          <cell r="F775">
            <v>1.8213725892852293E-4</v>
          </cell>
          <cell r="G775">
            <v>4.3347089016616451E-3</v>
          </cell>
          <cell r="H775">
            <v>1.0386464636819328E-2</v>
          </cell>
          <cell r="I775">
            <v>8.1867803812536149E-3</v>
          </cell>
        </row>
        <row r="776">
          <cell r="A776" t="str">
            <v>D-T-ELC-TW_Bat_S4</v>
          </cell>
          <cell r="B776" t="str">
            <v>VAR_fin</v>
          </cell>
          <cell r="C776" t="str">
            <v>TELC</v>
          </cell>
          <cell r="D776">
            <v>6.8578187917344303E-5</v>
          </cell>
          <cell r="E776">
            <v>1.3778786634959024E-4</v>
          </cell>
          <cell r="F776">
            <v>1.8213725892852293E-4</v>
          </cell>
          <cell r="G776">
            <v>4.3347089016616451E-3</v>
          </cell>
          <cell r="H776">
            <v>1.0386464636819328E-2</v>
          </cell>
          <cell r="I776">
            <v>8.1867803812536149E-3</v>
          </cell>
        </row>
        <row r="777">
          <cell r="A777" t="str">
            <v>D-T-ELC-TW_Bat_S4</v>
          </cell>
          <cell r="B777" t="str">
            <v>VAR_ncap</v>
          </cell>
          <cell r="C777" t="str">
            <v>-</v>
          </cell>
          <cell r="D777">
            <v>1.5124629171366501E-4</v>
          </cell>
          <cell r="E777">
            <v>9.7907582072199906E-7</v>
          </cell>
          <cell r="F777">
            <v>2.4794578404632001E-6</v>
          </cell>
          <cell r="G777">
            <v>3.0350392071710097E-4</v>
          </cell>
          <cell r="H777">
            <v>2.8312102112919001E-5</v>
          </cell>
          <cell r="I777">
            <v>1.2814421139623899E-5</v>
          </cell>
        </row>
        <row r="778">
          <cell r="A778" t="str">
            <v>D-T-ELC-TW_Bat_S4</v>
          </cell>
          <cell r="B778" t="str">
            <v>VAR_cap</v>
          </cell>
          <cell r="C778" t="str">
            <v>-</v>
          </cell>
          <cell r="D778">
            <v>1.5124629171366501E-4</v>
          </cell>
          <cell r="E778">
            <v>1.5222536753438701E-4</v>
          </cell>
          <cell r="F778">
            <v>1.5470482537485001E-4</v>
          </cell>
          <cell r="G778">
            <v>4.5820874609195101E-4</v>
          </cell>
          <cell r="H778">
            <v>1.0984679117726399E-3</v>
          </cell>
          <cell r="I778">
            <v>8.6586508013864795E-4</v>
          </cell>
        </row>
        <row r="779">
          <cell r="A779" t="str">
            <v>T_B_u-ICENGA-S1</v>
          </cell>
          <cell r="B779" t="str">
            <v>VAR_fout</v>
          </cell>
          <cell r="C779" t="str">
            <v>CO2_T</v>
          </cell>
          <cell r="E779">
            <v>1.25987819409288E-2</v>
          </cell>
          <cell r="F779">
            <v>0.32938171453857079</v>
          </cell>
          <cell r="G779">
            <v>6.69208988400979E-2</v>
          </cell>
          <cell r="H779">
            <v>9.4072657443450142E-2</v>
          </cell>
          <cell r="I779">
            <v>0.14181923922442854</v>
          </cell>
        </row>
        <row r="780">
          <cell r="A780" t="str">
            <v>T_B_u-ICENGA-S1</v>
          </cell>
          <cell r="B780" t="str">
            <v>VAR_fout</v>
          </cell>
          <cell r="C780" t="str">
            <v>TPBSu</v>
          </cell>
          <cell r="E780">
            <v>2.6858976816119097E-5</v>
          </cell>
          <cell r="F780">
            <v>7.3884095881512836E-4</v>
          </cell>
          <cell r="G780">
            <v>1.5469827493977653E-4</v>
          </cell>
          <cell r="H780">
            <v>2.4668521940155092E-4</v>
          </cell>
          <cell r="I780">
            <v>4.1466787966629962E-4</v>
          </cell>
        </row>
        <row r="781">
          <cell r="A781" t="str">
            <v>T_B_u-ICENGA-S1</v>
          </cell>
          <cell r="B781" t="str">
            <v>VAR_fin</v>
          </cell>
          <cell r="C781" t="str">
            <v>TNGA</v>
          </cell>
          <cell r="E781">
            <v>2.2338265852710575E-4</v>
          </cell>
          <cell r="F781">
            <v>5.8401013216058664E-3</v>
          </cell>
          <cell r="G781">
            <v>1.1865407595762047E-3</v>
          </cell>
          <cell r="H781">
            <v>1.6679549192101086E-3</v>
          </cell>
          <cell r="I781">
            <v>2.5145255181636223E-3</v>
          </cell>
        </row>
        <row r="782">
          <cell r="A782" t="str">
            <v>T_B_u-ICENGA-S1</v>
          </cell>
          <cell r="B782" t="str">
            <v>VAR_ncap</v>
          </cell>
          <cell r="C782" t="str">
            <v>-</v>
          </cell>
          <cell r="E782">
            <v>6.3103124187879595E-7</v>
          </cell>
          <cell r="F782">
            <v>1.3521229583144199E-5</v>
          </cell>
          <cell r="G782">
            <v>1.40262116692238E-6</v>
          </cell>
          <cell r="H782">
            <v>2.0670409696171801E-6</v>
          </cell>
          <cell r="I782">
            <v>8.8455739725382595E-6</v>
          </cell>
        </row>
        <row r="783">
          <cell r="A783" t="str">
            <v>T_B_u-ICENGA-S1</v>
          </cell>
          <cell r="B783" t="str">
            <v>VAR_cap</v>
          </cell>
          <cell r="C783" t="str">
            <v>-</v>
          </cell>
          <cell r="E783">
            <v>6.3103124187879595E-7</v>
          </cell>
          <cell r="F783">
            <v>1.4152260825023E-5</v>
          </cell>
          <cell r="G783">
            <v>3.1697638003641002E-6</v>
          </cell>
          <cell r="H783">
            <v>5.0617288912002547E-6</v>
          </cell>
          <cell r="I783">
            <v>1.0363543899219016E-5</v>
          </cell>
        </row>
        <row r="784">
          <cell r="A784" t="str">
            <v>T_B_u-ICENGA-S2</v>
          </cell>
          <cell r="B784" t="str">
            <v>VAR_fout</v>
          </cell>
          <cell r="C784" t="str">
            <v>CO2_T</v>
          </cell>
          <cell r="E784">
            <v>1.3552859670311199E-2</v>
          </cell>
          <cell r="F784">
            <v>0.1220893496400938</v>
          </cell>
          <cell r="G784">
            <v>0.17618855298332298</v>
          </cell>
          <cell r="H784">
            <v>0.11009249016266281</v>
          </cell>
          <cell r="I784">
            <v>5.1588956540127906E-2</v>
          </cell>
        </row>
        <row r="785">
          <cell r="A785" t="str">
            <v>T_B_u-ICENGA-S2</v>
          </cell>
          <cell r="B785" t="str">
            <v>VAR_fout</v>
          </cell>
          <cell r="C785" t="str">
            <v>TPBSu</v>
          </cell>
          <cell r="E785">
            <v>2.0424946798590636E-5</v>
          </cell>
          <cell r="F785">
            <v>1.9233575728650154E-4</v>
          </cell>
          <cell r="G785">
            <v>2.8552445576396503E-4</v>
          </cell>
          <cell r="H785">
            <v>2.0156630492115921E-4</v>
          </cell>
          <cell r="I785">
            <v>1.0071892259149622E-4</v>
          </cell>
        </row>
        <row r="786">
          <cell r="A786" t="str">
            <v>T_B_u-ICENGA-S2</v>
          </cell>
          <cell r="B786" t="str">
            <v>VAR_fin</v>
          </cell>
          <cell r="C786" t="str">
            <v>TNGA</v>
          </cell>
          <cell r="E786">
            <v>2.4029893032466624E-4</v>
          </cell>
          <cell r="F786">
            <v>2.1647047808527335E-3</v>
          </cell>
          <cell r="G786">
            <v>3.1239105138887065E-3</v>
          </cell>
          <cell r="H786">
            <v>1.9519945064301928E-3</v>
          </cell>
          <cell r="I786">
            <v>9.1469781099517663E-4</v>
          </cell>
        </row>
        <row r="787">
          <cell r="A787" t="str">
            <v>T_B_u-ICENGA-S2</v>
          </cell>
          <cell r="B787" t="str">
            <v>VAR_ncap</v>
          </cell>
          <cell r="C787" t="str">
            <v>-</v>
          </cell>
          <cell r="E787">
            <v>4.6791916643026702E-7</v>
          </cell>
          <cell r="F787">
            <v>3.2388816495015899E-6</v>
          </cell>
          <cell r="G787">
            <v>1.8295592061294801E-6</v>
          </cell>
          <cell r="H787">
            <v>1.49855011608237E-6</v>
          </cell>
          <cell r="I787">
            <v>8.9039217618449804E-7</v>
          </cell>
        </row>
        <row r="788">
          <cell r="A788" t="str">
            <v>T_B_u-ICENGA-S2</v>
          </cell>
          <cell r="B788" t="str">
            <v>VAR_cap</v>
          </cell>
          <cell r="C788" t="str">
            <v>-</v>
          </cell>
          <cell r="E788">
            <v>4.6791916643026702E-7</v>
          </cell>
          <cell r="F788">
            <v>3.7068008159318598E-6</v>
          </cell>
          <cell r="G788">
            <v>5.4638628914937419E-6</v>
          </cell>
          <cell r="H788">
            <v>3.9281384232127203E-6</v>
          </cell>
          <cell r="I788">
            <v>2.0114201475454399E-6</v>
          </cell>
        </row>
        <row r="789">
          <cell r="A789" t="str">
            <v>T_B_c-ICEDSLEXT</v>
          </cell>
          <cell r="B789" t="str">
            <v>VAR_fout</v>
          </cell>
          <cell r="C789" t="str">
            <v>CO2_T</v>
          </cell>
          <cell r="D789">
            <v>0.44176673432061098</v>
          </cell>
          <cell r="E789">
            <v>0.44076327212647998</v>
          </cell>
          <cell r="F789">
            <v>0.43743372849122902</v>
          </cell>
        </row>
        <row r="790">
          <cell r="A790" t="str">
            <v>T_B_c-ICEDSLEXT</v>
          </cell>
          <cell r="B790" t="str">
            <v>VAR_fout</v>
          </cell>
          <cell r="C790" t="str">
            <v>TPBSc</v>
          </cell>
          <cell r="D790">
            <v>5.9968475701266039E-2</v>
          </cell>
          <cell r="E790">
            <v>4.7983225504200998E-2</v>
          </cell>
          <cell r="F790">
            <v>2.9981470454671727E-2</v>
          </cell>
        </row>
        <row r="791">
          <cell r="A791" t="str">
            <v>T_B_c-ICEDSLEXT</v>
          </cell>
          <cell r="B791" t="str">
            <v>VAR_fin</v>
          </cell>
          <cell r="C791" t="str">
            <v>TDSL</v>
          </cell>
          <cell r="D791">
            <v>6.026831300417609E-3</v>
          </cell>
          <cell r="E791">
            <v>6.0131415024076472E-3</v>
          </cell>
          <cell r="F791">
            <v>5.9677179876020401E-3</v>
          </cell>
        </row>
        <row r="792">
          <cell r="A792" t="str">
            <v>T_B_c-ICEDSLEXT</v>
          </cell>
          <cell r="B792" t="str">
            <v>VAR_cap</v>
          </cell>
          <cell r="C792" t="str">
            <v>-</v>
          </cell>
          <cell r="D792">
            <v>1.30332047521267E-3</v>
          </cell>
          <cell r="E792">
            <v>1.04265638017014E-3</v>
          </cell>
          <cell r="F792">
            <v>6.5166023760633498E-4</v>
          </cell>
        </row>
        <row r="793">
          <cell r="A793" t="str">
            <v>T_B_u-ICENGA-S3</v>
          </cell>
          <cell r="B793" t="str">
            <v>VAR_fout</v>
          </cell>
          <cell r="C793" t="str">
            <v>CO2_T</v>
          </cell>
          <cell r="E793">
            <v>1.4876685504986199E-2</v>
          </cell>
          <cell r="F793">
            <v>5.5010888286523816</v>
          </cell>
          <cell r="G793">
            <v>5.688627455837727</v>
          </cell>
          <cell r="H793">
            <v>12.779801258803509</v>
          </cell>
          <cell r="I793">
            <v>1.6466173459066098</v>
          </cell>
        </row>
        <row r="794">
          <cell r="A794" t="str">
            <v>T_B_u-ICENGA-S3</v>
          </cell>
          <cell r="B794" t="str">
            <v>VAR_fout</v>
          </cell>
          <cell r="C794" t="str">
            <v>TPBSu</v>
          </cell>
          <cell r="E794">
            <v>1.488252367062386E-5</v>
          </cell>
          <cell r="F794">
            <v>5.788574301309626E-3</v>
          </cell>
          <cell r="G794">
            <v>6.0029664432591267E-3</v>
          </cell>
          <cell r="H794">
            <v>1.5599172550541766E-2</v>
          </cell>
          <cell r="I794">
            <v>2.0751846492714503E-3</v>
          </cell>
        </row>
        <row r="795">
          <cell r="A795" t="str">
            <v>T_B_u-ICENGA-S3</v>
          </cell>
          <cell r="B795" t="str">
            <v>VAR_fin</v>
          </cell>
          <cell r="C795" t="str">
            <v>TNGA</v>
          </cell>
          <cell r="E795">
            <v>2.6377101959195452E-4</v>
          </cell>
          <cell r="F795">
            <v>9.7537035969013752E-2</v>
          </cell>
          <cell r="G795">
            <v>0.10086218893329305</v>
          </cell>
          <cell r="H795">
            <v>0.22659222090077139</v>
          </cell>
          <cell r="I795">
            <v>2.9195343012528505E-2</v>
          </cell>
        </row>
        <row r="796">
          <cell r="A796" t="str">
            <v>T_B_u-ICENGA-S3</v>
          </cell>
          <cell r="B796" t="str">
            <v>VAR_ncap</v>
          </cell>
          <cell r="C796" t="str">
            <v>-</v>
          </cell>
          <cell r="E796">
            <v>3.2812018823761698E-7</v>
          </cell>
          <cell r="F796">
            <v>1.0887257960555401E-4</v>
          </cell>
          <cell r="G796">
            <v>4.1409950182467002E-6</v>
          </cell>
          <cell r="H796">
            <v>1.1205922101301E-4</v>
          </cell>
          <cell r="I796">
            <v>7.8236309078115704E-7</v>
          </cell>
        </row>
        <row r="797">
          <cell r="A797" t="str">
            <v>T_B_u-ICENGA-S3</v>
          </cell>
          <cell r="B797" t="str">
            <v>VAR_cap</v>
          </cell>
          <cell r="C797" t="str">
            <v>-</v>
          </cell>
          <cell r="E797">
            <v>3.2812018823761698E-7</v>
          </cell>
          <cell r="F797">
            <v>1.09200699793792E-4</v>
          </cell>
          <cell r="G797">
            <v>1.1320798378293201E-4</v>
          </cell>
          <cell r="H797">
            <v>2.9422134953233201E-4</v>
          </cell>
          <cell r="I797">
            <v>3.9165027181357197E-5</v>
          </cell>
        </row>
        <row r="798">
          <cell r="A798" t="str">
            <v>T_B_u-ICENGA-S4</v>
          </cell>
          <cell r="B798" t="str">
            <v>VAR_fout</v>
          </cell>
          <cell r="C798" t="str">
            <v>CO2_T</v>
          </cell>
          <cell r="F798">
            <v>2.368802255960509E-3</v>
          </cell>
          <cell r="G798">
            <v>2.12250798420367E-3</v>
          </cell>
          <cell r="H798">
            <v>3.9195249103847595E-3</v>
          </cell>
        </row>
        <row r="799">
          <cell r="A799" t="str">
            <v>T_B_u-ICENGA-S4</v>
          </cell>
          <cell r="B799" t="str">
            <v>VAR_fout</v>
          </cell>
          <cell r="C799" t="str">
            <v>TPBSu</v>
          </cell>
          <cell r="F799">
            <v>1.6518573570995596E-6</v>
          </cell>
          <cell r="G799">
            <v>1.5393042700448051E-6</v>
          </cell>
          <cell r="H799">
            <v>3.2089708635454375E-6</v>
          </cell>
        </row>
        <row r="800">
          <cell r="A800" t="str">
            <v>T_B_u-ICENGA-S4</v>
          </cell>
          <cell r="B800" t="str">
            <v>VAR_fin</v>
          </cell>
          <cell r="C800" t="str">
            <v>TNGA</v>
          </cell>
          <cell r="F800">
            <v>4.2000039999299897E-5</v>
          </cell>
          <cell r="G800">
            <v>3.7633120287299161E-5</v>
          </cell>
          <cell r="H800">
            <v>6.9495122524552364E-5</v>
          </cell>
        </row>
        <row r="801">
          <cell r="A801" t="str">
            <v>T_B_u-ICENGA-S4</v>
          </cell>
          <cell r="B801" t="str">
            <v>VAR_ncap</v>
          </cell>
          <cell r="C801" t="str">
            <v>-</v>
          </cell>
          <cell r="F801">
            <v>3.4452428302031799E-8</v>
          </cell>
          <cell r="G801">
            <v>1.9331650624010401E-8</v>
          </cell>
          <cell r="H801">
            <v>3.4554425956428099E-8</v>
          </cell>
        </row>
        <row r="802">
          <cell r="A802" t="str">
            <v>T_B_u-ICENGA-S4</v>
          </cell>
          <cell r="B802" t="str">
            <v>VAR_cap</v>
          </cell>
          <cell r="C802" t="str">
            <v>-</v>
          </cell>
          <cell r="F802">
            <v>3.4452428302031799E-8</v>
          </cell>
          <cell r="G802">
            <v>4.45403806464539E-8</v>
          </cell>
          <cell r="H802">
            <v>7.1561730527880305E-8</v>
          </cell>
          <cell r="I802">
            <v>6.0639090900332104E-9</v>
          </cell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18.873010031316486</v>
          </cell>
          <cell r="C9">
            <v>22.216088685732462</v>
          </cell>
          <cell r="D9">
            <v>28.32507940319482</v>
          </cell>
          <cell r="E9">
            <v>35.217863793926306</v>
          </cell>
          <cell r="F9">
            <v>43.441544654895026</v>
          </cell>
          <cell r="G9">
            <v>87.872979300690659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7.3295972336433575E-3</v>
          </cell>
          <cell r="F28">
            <v>7.3651388874875698E-3</v>
          </cell>
          <cell r="G28">
            <v>16.015958933466404</v>
          </cell>
        </row>
      </sheetData>
      <sheetData sheetId="30"/>
      <sheetData sheetId="31"/>
      <sheetData sheetId="32">
        <row r="14">
          <cell r="B14">
            <v>82.760003495090274</v>
          </cell>
          <cell r="C14">
            <v>82.759919513570395</v>
          </cell>
          <cell r="D14">
            <v>63.894371792228284</v>
          </cell>
          <cell r="E14">
            <v>67.418265302031031</v>
          </cell>
          <cell r="F14">
            <v>32.820795319222682</v>
          </cell>
          <cell r="G14">
            <v>0</v>
          </cell>
        </row>
        <row r="15">
          <cell r="B15">
            <v>66.745681159990582</v>
          </cell>
          <cell r="C15">
            <v>49.798802036367057</v>
          </cell>
          <cell r="D15">
            <v>68.535394888479104</v>
          </cell>
          <cell r="E15">
            <v>70.234058637220812</v>
          </cell>
          <cell r="F15">
            <v>72.929267085143337</v>
          </cell>
          <cell r="G15">
            <v>69.178227345731187</v>
          </cell>
        </row>
        <row r="16">
          <cell r="B16">
            <v>66.632402329149755</v>
          </cell>
          <cell r="C16">
            <v>55.764005672390255</v>
          </cell>
          <cell r="D16">
            <v>65.549953543157002</v>
          </cell>
          <cell r="E16">
            <v>64.46521952009887</v>
          </cell>
          <cell r="F16">
            <v>62.383932021666411</v>
          </cell>
          <cell r="G16">
            <v>66.134974590811481</v>
          </cell>
        </row>
        <row r="17">
          <cell r="B17">
            <v>12.841920621592363</v>
          </cell>
          <cell r="C17">
            <v>16.035502081091742</v>
          </cell>
          <cell r="D17">
            <v>5.4345514195726539</v>
          </cell>
          <cell r="E17">
            <v>12.635153171302473</v>
          </cell>
          <cell r="F17">
            <v>13.152897320940275</v>
          </cell>
          <cell r="G17">
            <v>13.698953095113605</v>
          </cell>
        </row>
        <row r="18">
          <cell r="B18">
            <v>3.9601168576974308E-2</v>
          </cell>
          <cell r="C18">
            <v>1.1866222462292417E-4</v>
          </cell>
          <cell r="D18">
            <v>2.907251713964725E-3</v>
          </cell>
          <cell r="E18">
            <v>4.8535779706732638E-4</v>
          </cell>
          <cell r="F18">
            <v>1.4370386776418264E-3</v>
          </cell>
          <cell r="G18">
            <v>2.0779348286981336E-6</v>
          </cell>
        </row>
        <row r="19">
          <cell r="B19">
            <v>6.5070011677920583</v>
          </cell>
          <cell r="C19">
            <v>7.3027697685468533</v>
          </cell>
          <cell r="D19">
            <v>7.4118199872123167</v>
          </cell>
          <cell r="E19">
            <v>7.3981408211192754</v>
          </cell>
          <cell r="F19">
            <v>4.3809393917959483</v>
          </cell>
          <cell r="G19">
            <v>4.6534327628304579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3.2433711582460671</v>
          </cell>
          <cell r="G20">
            <v>4.4441306805164391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1.1671993052783739E-2</v>
          </cell>
          <cell r="G21">
            <v>1.7400936661959891E-3</v>
          </cell>
        </row>
        <row r="22">
          <cell r="B22">
            <v>0</v>
          </cell>
          <cell r="C22">
            <v>4.6508286841898556E-4</v>
          </cell>
          <cell r="D22">
            <v>5.7544803117674254E-3</v>
          </cell>
          <cell r="E22">
            <v>2.66784985777543E-3</v>
          </cell>
          <cell r="F22">
            <v>4.9565641630609746E-2</v>
          </cell>
          <cell r="G22">
            <v>7.7077542579886374E-4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9.1412331442486793E-3</v>
          </cell>
          <cell r="G23">
            <v>0.10384567547393521</v>
          </cell>
        </row>
        <row r="24">
          <cell r="B24">
            <v>0.96588116845861038</v>
          </cell>
          <cell r="C24">
            <v>4.5108466240663869E-4</v>
          </cell>
          <cell r="D24">
            <v>6.8494604875043432E-3</v>
          </cell>
          <cell r="E24">
            <v>6.8018653144374238E-3</v>
          </cell>
          <cell r="F24">
            <v>1.3142915027957849E-2</v>
          </cell>
          <cell r="G24">
            <v>4.2478071653984084E-4</v>
          </cell>
        </row>
        <row r="25">
          <cell r="B25">
            <v>0.42398490583500198</v>
          </cell>
          <cell r="C25">
            <v>7.4883123348354272E-2</v>
          </cell>
          <cell r="D25">
            <v>0.36923472601362756</v>
          </cell>
          <cell r="E25">
            <v>2.3336763459203391E-3</v>
          </cell>
          <cell r="F25">
            <v>0.5989984748889664</v>
          </cell>
          <cell r="G25">
            <v>2.4878762585012204E-4</v>
          </cell>
        </row>
        <row r="26">
          <cell r="B26">
            <v>1.5176376330557018</v>
          </cell>
          <cell r="C26">
            <v>1.4122797617051219</v>
          </cell>
          <cell r="D26">
            <v>1.4274995005481164</v>
          </cell>
          <cell r="E26">
            <v>1.4025312620422468</v>
          </cell>
          <cell r="F26">
            <v>0.84170720621543005</v>
          </cell>
          <cell r="G26">
            <v>0.60490727536081645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0.54253419763582289</v>
          </cell>
          <cell r="G27">
            <v>0.71175599839996517</v>
          </cell>
        </row>
        <row r="28">
          <cell r="B28">
            <v>1.8011685818420872E-3</v>
          </cell>
          <cell r="C28">
            <v>7.6379308572888143E-5</v>
          </cell>
          <cell r="D28">
            <v>9.6908717000178629E-4</v>
          </cell>
          <cell r="E28">
            <v>2.2238822303470443E-4</v>
          </cell>
          <cell r="F28">
            <v>2.9376391159330101E-4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9.4846258264952452E-2</v>
          </cell>
          <cell r="G29">
            <v>5.252345304644996E-2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8.31024700901737E-3</v>
          </cell>
          <cell r="G30">
            <v>8.9318556211748015E-3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1.7238547290624484E-3</v>
          </cell>
          <cell r="G31">
            <v>6.3571198623383172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7.3295972336433575E-3</v>
          </cell>
          <cell r="F32">
            <v>7.2440273438936298E-3</v>
          </cell>
          <cell r="G32">
            <v>16.015852346254455</v>
          </cell>
        </row>
        <row r="33">
          <cell r="B33">
            <v>0.52400000000000047</v>
          </cell>
          <cell r="C33">
            <v>0.54529213886489314</v>
          </cell>
          <cell r="D33">
            <v>1.9634173060041717</v>
          </cell>
          <cell r="E33">
            <v>5.5056559425587999</v>
          </cell>
          <cell r="F33">
            <v>15.481829791979713</v>
          </cell>
          <cell r="G33">
            <v>25.218282434783216</v>
          </cell>
        </row>
        <row r="34">
          <cell r="B34">
            <v>0</v>
          </cell>
          <cell r="C34">
            <v>0</v>
          </cell>
          <cell r="D34">
            <v>0.14080496080844121</v>
          </cell>
          <cell r="E34">
            <v>0.15585598734936704</v>
          </cell>
          <cell r="F34">
            <v>1.7574933885165487</v>
          </cell>
          <cell r="G34">
            <v>12.68741912101753</v>
          </cell>
        </row>
        <row r="35">
          <cell r="B35">
            <v>3.517953999707534</v>
          </cell>
          <cell r="C35">
            <v>4.8498358198524913</v>
          </cell>
          <cell r="D35">
            <v>9.5945033428051971</v>
          </cell>
          <cell r="E35">
            <v>12.306498429176811</v>
          </cell>
          <cell r="F35">
            <v>39.100471415023478</v>
          </cell>
          <cell r="G35">
            <v>62.600427065536934</v>
          </cell>
        </row>
        <row r="36">
          <cell r="B36">
            <v>2.1349390887346629</v>
          </cell>
          <cell r="C36">
            <v>3.3906880237342958</v>
          </cell>
          <cell r="D36">
            <v>8.0481967402337968</v>
          </cell>
          <cell r="E36">
            <v>10.326576447666319</v>
          </cell>
          <cell r="F36">
            <v>13.878069132035758</v>
          </cell>
          <cell r="G36">
            <v>18.650979743743747</v>
          </cell>
        </row>
        <row r="37">
          <cell r="B37">
            <v>0.86248322578584768</v>
          </cell>
          <cell r="C37">
            <v>1.2876072872698094</v>
          </cell>
          <cell r="D37">
            <v>4.1841039579932868</v>
          </cell>
          <cell r="E37">
            <v>5.3685927407577845</v>
          </cell>
          <cell r="F37">
            <v>7.2150278902951177</v>
          </cell>
          <cell r="G37">
            <v>9.6964548824063108</v>
          </cell>
        </row>
        <row r="38">
          <cell r="B38">
            <v>2.8396236857719668</v>
          </cell>
          <cell r="C38">
            <v>3.2944551267507451</v>
          </cell>
          <cell r="D38">
            <v>6.8323994481491548</v>
          </cell>
          <cell r="E38">
            <v>8.7665967924717894</v>
          </cell>
          <cell r="F38">
            <v>11.781587752392578</v>
          </cell>
          <cell r="G38">
            <v>15.833480832134674</v>
          </cell>
        </row>
        <row r="39">
          <cell r="B39">
            <v>0.66996233707792885</v>
          </cell>
          <cell r="C39">
            <v>9.0499567327743627E-2</v>
          </cell>
          <cell r="D39">
            <v>5.0198928786995965E-2</v>
          </cell>
          <cell r="E39">
            <v>4.2575835855678777E-2</v>
          </cell>
          <cell r="F39">
            <v>2.3558545281921934E-2</v>
          </cell>
          <cell r="G39">
            <v>8.4888739229919546E-3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6.1446848206796007E-3</v>
          </cell>
          <cell r="G40">
            <v>4.9135153643225481E-3</v>
          </cell>
        </row>
        <row r="41">
          <cell r="B41">
            <v>7.0502309890141071E-2</v>
          </cell>
          <cell r="C41">
            <v>0.17133729751428903</v>
          </cell>
          <cell r="D41">
            <v>3.3891223595177546E-3</v>
          </cell>
          <cell r="E41">
            <v>0.17082444717623468</v>
          </cell>
          <cell r="F41">
            <v>5.0047937853749747E-3</v>
          </cell>
          <cell r="G41">
            <v>7.9048000236462183E-4</v>
          </cell>
        </row>
        <row r="42">
          <cell r="B42">
            <v>0.17250764199797891</v>
          </cell>
          <cell r="C42">
            <v>0.52162348386399726</v>
          </cell>
          <cell r="D42">
            <v>1.1326000779433811</v>
          </cell>
          <cell r="E42">
            <v>2.6338274263252801</v>
          </cell>
          <cell r="F42">
            <v>3.7644725586430257</v>
          </cell>
          <cell r="G42">
            <v>4.6998463464734521E-4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0.17049958443490187</v>
          </cell>
          <cell r="G43">
            <v>5.8839880312222164</v>
          </cell>
        </row>
        <row r="44">
          <cell r="B44">
            <v>0.23004233713303313</v>
          </cell>
          <cell r="C44">
            <v>0.23015923174192421</v>
          </cell>
          <cell r="D44">
            <v>0.33670804575580038</v>
          </cell>
          <cell r="E44">
            <v>0.33294770378964472</v>
          </cell>
          <cell r="F44">
            <v>5.0416190627549706E-2</v>
          </cell>
          <cell r="G44">
            <v>6.5797939507399714E-5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0.24940211686384223</v>
          </cell>
          <cell r="G45">
            <v>0.59287693996750457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9.7064404118152607E-4</v>
          </cell>
          <cell r="F46">
            <v>0.41160619190705106</v>
          </cell>
          <cell r="G46">
            <v>0.24342115061454675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6.192942320470175E-4</v>
          </cell>
          <cell r="F47">
            <v>4.0799280404848204E-3</v>
          </cell>
          <cell r="G47">
            <v>7.0510757080950812E-4</v>
          </cell>
        </row>
        <row r="48">
          <cell r="B48">
            <v>1.4534540046938091E-2</v>
          </cell>
          <cell r="C48">
            <v>3.7120930475566354E-3</v>
          </cell>
          <cell r="D48">
            <v>1.2712860120845793E-2</v>
          </cell>
          <cell r="E48">
            <v>1.1635594507966274E-2</v>
          </cell>
          <cell r="F48">
            <v>5.042335474509678E-2</v>
          </cell>
          <cell r="G48">
            <v>9.7837222443529659E-2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2.7991097598708962E-4</v>
          </cell>
          <cell r="F49">
            <v>8.8849080814689578E-4</v>
          </cell>
          <cell r="G49">
            <v>6.2245290586872412E-4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1.0625985345195177E-3</v>
          </cell>
          <cell r="F50">
            <v>1.8764490473055779E-3</v>
          </cell>
          <cell r="G50">
            <v>6.0924777617993504E-4</v>
          </cell>
        </row>
        <row r="51">
          <cell r="B51">
            <v>2.8175356079613981E-2</v>
          </cell>
          <cell r="C51">
            <v>4.6215545673920708E-3</v>
          </cell>
          <cell r="D51">
            <v>2.2605679494842826E-2</v>
          </cell>
          <cell r="E51">
            <v>0.25111801521270211</v>
          </cell>
          <cell r="F51">
            <v>0.72881129701887715</v>
          </cell>
          <cell r="G51">
            <v>0.66244676218667264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1.1382373815938887E-3</v>
          </cell>
          <cell r="F52">
            <v>4.7449081834890217E-3</v>
          </cell>
          <cell r="G52">
            <v>3.2610026980131324E-3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2.2453689568872354E-3</v>
          </cell>
          <cell r="F53">
            <v>3.8835341564856414E-3</v>
          </cell>
          <cell r="G53">
            <v>9.8413954840127164E-4</v>
          </cell>
        </row>
        <row r="54">
          <cell r="B54">
            <v>0.95936634072893645</v>
          </cell>
          <cell r="C54">
            <v>1.1060171574258966</v>
          </cell>
          <cell r="D54">
            <v>1.2322258615540582</v>
          </cell>
          <cell r="E54">
            <v>1.2323113247930402</v>
          </cell>
          <cell r="F54">
            <v>1.2323384469586001</v>
          </cell>
          <cell r="G54">
            <v>2.8011836733345277</v>
          </cell>
        </row>
        <row r="55">
          <cell r="B55">
            <v>0.59439833709336087</v>
          </cell>
          <cell r="C55">
            <v>0.62589597683636466</v>
          </cell>
          <cell r="D55">
            <v>0.5269495231841993</v>
          </cell>
          <cell r="E55">
            <v>1.6702003555474718</v>
          </cell>
          <cell r="F55">
            <v>1.5576732609306618</v>
          </cell>
          <cell r="G55">
            <v>1.9142833398152478E-2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1.7221089577529338E-3</v>
          </cell>
          <cell r="F56">
            <v>2.5364099023819013E-3</v>
          </cell>
          <cell r="G56">
            <v>4.5106140867255901E-4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6.7123371484119441E-4</v>
          </cell>
          <cell r="F57">
            <v>1.7342736646255759E-3</v>
          </cell>
          <cell r="G57">
            <v>1.4510578265706643E-3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7.6995295248219703E-4</v>
          </cell>
          <cell r="F58">
            <v>3.4670722808887045E-3</v>
          </cell>
          <cell r="G58">
            <v>9.8860663486754216E-4</v>
          </cell>
        </row>
        <row r="70">
          <cell r="B70">
            <v>9.4541943598783484E-2</v>
          </cell>
          <cell r="C70">
            <v>1.0740754495024393E-2</v>
          </cell>
          <cell r="D70">
            <v>9.4383673086904984E-2</v>
          </cell>
          <cell r="E70">
            <v>1.6377803004270369E-3</v>
          </cell>
          <cell r="F70">
            <v>7.948737114810419E-3</v>
          </cell>
          <cell r="G70">
            <v>9.4467864751819675E-2</v>
          </cell>
        </row>
        <row r="71">
          <cell r="B71">
            <v>3.7721532453391204E-3</v>
          </cell>
          <cell r="C71">
            <v>3.0313741209744877E-3</v>
          </cell>
          <cell r="D71">
            <v>3.7733107898779718E-3</v>
          </cell>
          <cell r="E71">
            <v>2.0402923824472574E-3</v>
          </cell>
          <cell r="F71">
            <v>8.5176932318691001E-2</v>
          </cell>
          <cell r="G71">
            <v>2.6116139235412676</v>
          </cell>
        </row>
        <row r="72">
          <cell r="B72">
            <v>3.4887353142499704E-3</v>
          </cell>
          <cell r="C72">
            <v>2.7397892934815839E-3</v>
          </cell>
          <cell r="D72">
            <v>3.4336879239859962E-3</v>
          </cell>
          <cell r="E72">
            <v>1.9397983509608688E-3</v>
          </cell>
          <cell r="F72">
            <v>6.4342695064305436E-3</v>
          </cell>
          <cell r="G72">
            <v>1.973261489192412E-2</v>
          </cell>
        </row>
        <row r="73">
          <cell r="B73">
            <v>1.3425528268996374E-3</v>
          </cell>
          <cell r="C73">
            <v>1.3419467428214596E-3</v>
          </cell>
          <cell r="D73">
            <v>1.359341824807877E-3</v>
          </cell>
          <cell r="E73">
            <v>2.3745411466086718E-3</v>
          </cell>
          <cell r="F73">
            <v>4.0408263745499362E-3</v>
          </cell>
          <cell r="G73">
            <v>2.991209370513696E-3</v>
          </cell>
        </row>
        <row r="74">
          <cell r="B74">
            <v>3.1935094185805537E-3</v>
          </cell>
          <cell r="C74">
            <v>3.1920503620499036E-3</v>
          </cell>
          <cell r="D74">
            <v>3.2357738573972647E-3</v>
          </cell>
          <cell r="E74">
            <v>1.5745829083466591E-2</v>
          </cell>
          <cell r="F74">
            <v>0.20168727218134958</v>
          </cell>
          <cell r="G74">
            <v>0.2200360576356688</v>
          </cell>
        </row>
        <row r="75">
          <cell r="B75">
            <v>3.1934974364409455E-3</v>
          </cell>
          <cell r="C75">
            <v>3.1920367013990592E-3</v>
          </cell>
          <cell r="D75">
            <v>3.2357621963133307E-3</v>
          </cell>
          <cell r="E75">
            <v>1.574269920098801E-2</v>
          </cell>
          <cell r="F75">
            <v>0.20167938425985243</v>
          </cell>
          <cell r="G75">
            <v>0.2200775162397022</v>
          </cell>
        </row>
        <row r="76">
          <cell r="B76">
            <v>1.3449929541549067E-3</v>
          </cell>
          <cell r="C76">
            <v>1.3445852264250332E-3</v>
          </cell>
          <cell r="D76">
            <v>1.3618872741339759E-3</v>
          </cell>
          <cell r="E76">
            <v>2.450677961223011E-3</v>
          </cell>
          <cell r="F76">
            <v>3.5206263874001803E-3</v>
          </cell>
          <cell r="G76">
            <v>2.5033902837820038E-3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1.029448120548488E-4</v>
          </cell>
          <cell r="G90">
            <v>9.0599130156170229E-5</v>
          </cell>
        </row>
        <row r="91">
          <cell r="B91">
            <v>1.8035520020540168</v>
          </cell>
          <cell r="C91">
            <v>8.6678397282459539E-4</v>
          </cell>
          <cell r="D91">
            <v>1.371944385848262E-2</v>
          </cell>
          <cell r="E91">
            <v>1.4547365630096079E-2</v>
          </cell>
          <cell r="F91">
            <v>2.780692113892624E-2</v>
          </cell>
          <cell r="G91">
            <v>8.8916240785383988E-4</v>
          </cell>
        </row>
        <row r="92">
          <cell r="B92">
            <v>1.2638614341173418</v>
          </cell>
          <cell r="C92">
            <v>0.27340564492479708</v>
          </cell>
          <cell r="D92">
            <v>1.1334792454411655</v>
          </cell>
          <cell r="E92">
            <v>6.1636794596998615E-3</v>
          </cell>
          <cell r="F92">
            <v>1.5666068085259226</v>
          </cell>
          <cell r="G92">
            <v>7.377859422380206E-4</v>
          </cell>
        </row>
        <row r="93">
          <cell r="B93">
            <v>14.159825697328868</v>
          </cell>
          <cell r="C93">
            <v>13.05165852829662</v>
          </cell>
          <cell r="D93">
            <v>13.178288994704701</v>
          </cell>
          <cell r="E93">
            <v>12.779644356319093</v>
          </cell>
          <cell r="F93">
            <v>11.966210680620257</v>
          </cell>
          <cell r="G93">
            <v>10.757759487327178</v>
          </cell>
        </row>
        <row r="94">
          <cell r="B94">
            <v>9.2631527066164461E-3</v>
          </cell>
          <cell r="C94">
            <v>3.9280787266056724E-4</v>
          </cell>
          <cell r="D94">
            <v>4.9838768742948951E-3</v>
          </cell>
          <cell r="E94">
            <v>1.1437108613213372E-3</v>
          </cell>
          <cell r="F94">
            <v>1.5107858310512612E-3</v>
          </cell>
          <cell r="G94">
            <v>5.2616500616174158E-6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0.12092897928781433</v>
          </cell>
          <cell r="G95">
            <v>6.9593575286546208E-2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1.0091014225235345E-2</v>
          </cell>
          <cell r="G96">
            <v>1.1271151141006285E-2</v>
          </cell>
        </row>
        <row r="97">
          <cell r="B97">
            <v>1.7328987160687226</v>
          </cell>
          <cell r="C97">
            <v>1.4266311033412697</v>
          </cell>
          <cell r="D97">
            <v>2.3118382104295216</v>
          </cell>
          <cell r="E97">
            <v>0.46814350200705146</v>
          </cell>
          <cell r="F97">
            <v>3.7686398846793423E-2</v>
          </cell>
          <cell r="G97">
            <v>1.2078516355441573E-4</v>
          </cell>
        </row>
        <row r="98">
          <cell r="B98">
            <v>0.90177476846709148</v>
          </cell>
          <cell r="C98">
            <v>2.8504947458542456E-4</v>
          </cell>
          <cell r="D98">
            <v>1.3180922027774685E-3</v>
          </cell>
          <cell r="E98">
            <v>3.4766018318540648E-4</v>
          </cell>
          <cell r="F98">
            <v>4.6195277673462357E-4</v>
          </cell>
          <cell r="G98">
            <v>1.9794844157562118E-4</v>
          </cell>
        </row>
        <row r="99">
          <cell r="B99">
            <v>1.4500011683956835</v>
          </cell>
          <cell r="C99">
            <v>3.8014364174904745</v>
          </cell>
          <cell r="D99">
            <v>3.8010230809979979</v>
          </cell>
          <cell r="E99">
            <v>0.99691515808983011</v>
          </cell>
          <cell r="F99">
            <v>0</v>
          </cell>
          <cell r="G99">
            <v>0</v>
          </cell>
        </row>
        <row r="100">
          <cell r="B100">
            <v>0.18406452940553067</v>
          </cell>
          <cell r="C100">
            <v>1.8377049989822496</v>
          </cell>
          <cell r="D100">
            <v>1.3201049606302187E-3</v>
          </cell>
          <cell r="E100">
            <v>5.3367909238567811E-4</v>
          </cell>
          <cell r="F100">
            <v>3.2031622671804458E-4</v>
          </cell>
          <cell r="G100">
            <v>1.2489253907858609E-6</v>
          </cell>
        </row>
        <row r="101">
          <cell r="B101">
            <v>1.5527502004978091</v>
          </cell>
          <cell r="C101">
            <v>1.4013575529652629</v>
          </cell>
          <cell r="D101">
            <v>1.2014895910760728</v>
          </cell>
          <cell r="E101">
            <v>0.92969043457791933</v>
          </cell>
          <cell r="F101">
            <v>0.55664129123808981</v>
          </cell>
          <cell r="G101">
            <v>0.33328421624429461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1.146324698390684E-7</v>
          </cell>
          <cell r="G102">
            <v>6.4442709367461192E-7</v>
          </cell>
        </row>
        <row r="103">
          <cell r="F103">
            <v>3.3642118919537251E-2</v>
          </cell>
          <cell r="G103">
            <v>1.4813167107031865E-2</v>
          </cell>
        </row>
        <row r="104">
          <cell r="B104">
            <v>0.92934863037004267</v>
          </cell>
          <cell r="C104">
            <v>2.070664074022043</v>
          </cell>
          <cell r="D104">
            <v>3.5384279852354379E-2</v>
          </cell>
          <cell r="E104">
            <v>1.315223382973806</v>
          </cell>
          <cell r="F104">
            <v>1.1094226295819734E-2</v>
          </cell>
          <cell r="G104">
            <v>1.7522728017646324E-3</v>
          </cell>
        </row>
        <row r="105">
          <cell r="B105">
            <v>0.65974310265456704</v>
          </cell>
          <cell r="C105">
            <v>1.8166161364779492</v>
          </cell>
          <cell r="D105">
            <v>3.363716267842507</v>
          </cell>
          <cell r="E105">
            <v>5.571558017226562</v>
          </cell>
          <cell r="F105">
            <v>8.3239795334340929</v>
          </cell>
          <cell r="G105">
            <v>12.447891956620325</v>
          </cell>
        </row>
        <row r="106">
          <cell r="B106">
            <v>1.9347991899745427</v>
          </cell>
          <cell r="C106">
            <v>1.858780658683447</v>
          </cell>
          <cell r="D106">
            <v>2.5503029661731711</v>
          </cell>
          <cell r="E106">
            <v>2.2433452173048964</v>
          </cell>
          <cell r="F106">
            <v>1.5185914002143781</v>
          </cell>
          <cell r="G106">
            <v>2.0114083982376765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3.0964711602350881E-4</v>
          </cell>
          <cell r="F107">
            <v>1.8340960915940933E-3</v>
          </cell>
          <cell r="G107">
            <v>2.8451708997576715E-4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7.2553190957002961E-4</v>
          </cell>
          <cell r="F108">
            <v>0.24696371514423057</v>
          </cell>
          <cell r="G108">
            <v>0.12171057530727339</v>
          </cell>
        </row>
        <row r="109">
          <cell r="B109">
            <v>4.2656636886896415E-2</v>
          </cell>
          <cell r="C109">
            <v>9.2409903465640441E-3</v>
          </cell>
          <cell r="D109">
            <v>3.5613727817015162E-2</v>
          </cell>
          <cell r="E109">
            <v>2.9809473691777871E-2</v>
          </cell>
          <cell r="F109">
            <v>0.1235139772599973</v>
          </cell>
          <cell r="G109">
            <v>0.22564607231911288</v>
          </cell>
        </row>
        <row r="110">
          <cell r="B110">
            <v>8.6968182424003588E-6</v>
          </cell>
          <cell r="C110">
            <v>1.1555114736287386E-5</v>
          </cell>
          <cell r="D110">
            <v>1.1918462557668065E-5</v>
          </cell>
          <cell r="E110">
            <v>4.3393508187503328E-3</v>
          </cell>
          <cell r="F110">
            <v>7.9391139027926872E-3</v>
          </cell>
          <cell r="G110">
            <v>2.9214710847046163E-3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0.10512694804396824</v>
          </cell>
          <cell r="C112">
            <v>1.0355024849125044E-2</v>
          </cell>
          <cell r="D112">
            <v>5.5870539747584741E-2</v>
          </cell>
          <cell r="E112">
            <v>0.53316380965496701</v>
          </cell>
          <cell r="F112">
            <v>1.5244380774611439</v>
          </cell>
          <cell r="G112">
            <v>1.3732012364647568</v>
          </cell>
        </row>
        <row r="113">
          <cell r="B113">
            <v>8.6968184972620576E-6</v>
          </cell>
          <cell r="C113">
            <v>1.1555114215734047E-5</v>
          </cell>
          <cell r="D113">
            <v>1.1918463411131746E-5</v>
          </cell>
          <cell r="E113">
            <v>8.230873867606809E-3</v>
          </cell>
          <cell r="F113">
            <v>1.5318943728708664E-2</v>
          </cell>
          <cell r="G113">
            <v>4.2341875300924165E-3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1.4243109382682919</v>
          </cell>
          <cell r="C115">
            <v>1.5784286524234303</v>
          </cell>
          <cell r="D115">
            <v>1.6522492490577823</v>
          </cell>
          <cell r="E115">
            <v>1.4751924779618839</v>
          </cell>
          <cell r="F115">
            <v>1.120874415325714</v>
          </cell>
          <cell r="G115">
            <v>2.5478188397170549</v>
          </cell>
        </row>
        <row r="116">
          <cell r="B116">
            <v>0.69257679760027668</v>
          </cell>
          <cell r="C116">
            <v>0.75023368923911571</v>
          </cell>
          <cell r="D116">
            <v>0.65809652492988024</v>
          </cell>
          <cell r="E116">
            <v>2.2256863111862759</v>
          </cell>
          <cell r="F116">
            <v>2.3365098913959934</v>
          </cell>
          <cell r="G116">
            <v>2.8714250097228732E-2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2.7522201457945523E-3</v>
          </cell>
          <cell r="F117">
            <v>3.8788856194519571E-3</v>
          </cell>
          <cell r="G117">
            <v>6.6242700719461344E-4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2.3098588574465903E-4</v>
          </cell>
          <cell r="F118">
            <v>1.0230705091147021E-3</v>
          </cell>
          <cell r="G118">
            <v>2.8701482947767317E-4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5.0519169064363527E-4</v>
          </cell>
          <cell r="F119">
            <v>1.0919500851346215E-3</v>
          </cell>
          <cell r="G119">
            <v>8.2016311936602862E-4</v>
          </cell>
        </row>
        <row r="123">
          <cell r="B123">
            <v>0</v>
          </cell>
          <cell r="C123">
            <v>3.7515078751759185</v>
          </cell>
          <cell r="D123">
            <v>3.8665649984142205</v>
          </cell>
          <cell r="E123">
            <v>13.463986648105188</v>
          </cell>
          <cell r="F123">
            <v>15.671437706097279</v>
          </cell>
          <cell r="G123">
            <v>20.283450728747429</v>
          </cell>
        </row>
      </sheetData>
      <sheetData sheetId="33">
        <row r="13">
          <cell r="B13">
            <v>16.052401166517459</v>
          </cell>
          <cell r="C13">
            <v>20.044377990893761</v>
          </cell>
          <cell r="D13">
            <v>6.7931896643776355</v>
          </cell>
          <cell r="E13">
            <v>15.793941852317479</v>
          </cell>
          <cell r="F13">
            <v>16.441122042932555</v>
          </cell>
          <cell r="G13">
            <v>17.123691761884306</v>
          </cell>
        </row>
        <row r="14">
          <cell r="B14">
            <v>250.94818149059645</v>
          </cell>
          <cell r="C14">
            <v>253.2993635589819</v>
          </cell>
          <cell r="D14">
            <v>196.42461928392527</v>
          </cell>
          <cell r="E14">
            <v>204.24406115819863</v>
          </cell>
          <cell r="F14">
            <v>98.945485295433315</v>
          </cell>
          <cell r="G14">
            <v>0</v>
          </cell>
        </row>
        <row r="15">
          <cell r="B15">
            <v>66.745681159990582</v>
          </cell>
          <cell r="C15">
            <v>49.798802036367057</v>
          </cell>
          <cell r="D15">
            <v>68.535394888479104</v>
          </cell>
          <cell r="E15">
            <v>70.234058637220812</v>
          </cell>
          <cell r="F15">
            <v>72.929267085143337</v>
          </cell>
          <cell r="G15">
            <v>69.178227345731187</v>
          </cell>
        </row>
        <row r="16">
          <cell r="B16">
            <v>66.632402329149755</v>
          </cell>
          <cell r="C16">
            <v>55.764005672390255</v>
          </cell>
          <cell r="D16">
            <v>65.549953543157002</v>
          </cell>
          <cell r="E16">
            <v>64.46521952009887</v>
          </cell>
          <cell r="F16">
            <v>62.383932021666411</v>
          </cell>
          <cell r="G16">
            <v>66.134974590811481</v>
          </cell>
        </row>
        <row r="18">
          <cell r="B18">
            <v>0.12356102898378767</v>
          </cell>
          <cell r="C18">
            <v>1.8286336234758303E-3</v>
          </cell>
          <cell r="D18">
            <v>9.9666711948334184E-3</v>
          </cell>
          <cell r="E18">
            <v>1.8451308107940731E-3</v>
          </cell>
          <cell r="F18">
            <v>4.7526940837128145E-3</v>
          </cell>
          <cell r="G18">
            <v>1.5064634864561799E-5</v>
          </cell>
        </row>
        <row r="19">
          <cell r="B19">
            <v>18.203593745606376</v>
          </cell>
          <cell r="C19">
            <v>20.429787955521533</v>
          </cell>
          <cell r="D19">
            <v>20.734860265678972</v>
          </cell>
          <cell r="E19">
            <v>20.696592256204994</v>
          </cell>
          <cell r="F19">
            <v>12.25585163671292</v>
          </cell>
          <cell r="G19">
            <v>13.018162645543747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9.6901399066095113</v>
          </cell>
          <cell r="G20">
            <v>13.017273995726388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1.9425752847513439E-2</v>
          </cell>
          <cell r="G21">
            <v>3.1304681741799009E-3</v>
          </cell>
        </row>
        <row r="22">
          <cell r="B22">
            <v>0</v>
          </cell>
          <cell r="C22">
            <v>2.1898423327861584E-3</v>
          </cell>
          <cell r="D22">
            <v>1.6422246362872719E-2</v>
          </cell>
          <cell r="E22">
            <v>7.0390905742770448E-3</v>
          </cell>
          <cell r="F22">
            <v>0.12491399255923366</v>
          </cell>
          <cell r="G22">
            <v>2.0178028185432024E-3</v>
          </cell>
          <cell r="L22">
            <v>2.5662294413380979</v>
          </cell>
          <cell r="M22">
            <v>0.95307079731595812</v>
          </cell>
          <cell r="N22">
            <v>1.1256155255286122</v>
          </cell>
          <cell r="O22">
            <v>1.7264372797542173</v>
          </cell>
          <cell r="P22">
            <v>2.0787724407521417</v>
          </cell>
          <cell r="Q22">
            <v>0.70982908770180708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1.7669492743777167E-2</v>
          </cell>
          <cell r="G23">
            <v>0.19062480266049867</v>
          </cell>
          <cell r="L23">
            <v>6.8222119144384183E-2</v>
          </cell>
          <cell r="M23">
            <v>7.5066085668768837E-2</v>
          </cell>
          <cell r="N23">
            <v>0.12279788545668069</v>
          </cell>
          <cell r="O23">
            <v>3.9610884036243603E-3</v>
          </cell>
          <cell r="P23">
            <v>9.4409744945878823E-3</v>
          </cell>
          <cell r="Q23">
            <v>0.10078373169478676</v>
          </cell>
        </row>
        <row r="24">
          <cell r="B24">
            <v>3.6821378734781556</v>
          </cell>
          <cell r="C24">
            <v>2.8183627131390175E-3</v>
          </cell>
          <cell r="D24">
            <v>2.8796463573743367E-2</v>
          </cell>
          <cell r="E24">
            <v>2.8147665025882476E-2</v>
          </cell>
          <cell r="F24">
            <v>5.3484511205928113E-2</v>
          </cell>
          <cell r="G24">
            <v>1.9435551546364315E-3</v>
          </cell>
        </row>
        <row r="25">
          <cell r="B25">
            <v>1.73877714763311</v>
          </cell>
          <cell r="C25">
            <v>0.29979903552117099</v>
          </cell>
          <cell r="D25">
            <v>1.4235389798399078</v>
          </cell>
          <cell r="E25">
            <v>8.9426764929351078E-3</v>
          </cell>
          <cell r="F25">
            <v>1.9568718882622045</v>
          </cell>
          <cell r="G25">
            <v>9.6332381875775938E-4</v>
          </cell>
        </row>
        <row r="26">
          <cell r="B26">
            <v>39.679264081439399</v>
          </cell>
          <cell r="C26">
            <v>37.439738122651754</v>
          </cell>
          <cell r="D26">
            <v>37.494348181617987</v>
          </cell>
          <cell r="E26">
            <v>37.206428432911551</v>
          </cell>
          <cell r="F26">
            <v>25.008096891412304</v>
          </cell>
          <cell r="G26">
            <v>19.537222897233896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11.245898593241321</v>
          </cell>
          <cell r="G27">
            <v>13.180666637036392</v>
          </cell>
        </row>
        <row r="28">
          <cell r="B28">
            <v>2.2935287434853346E-2</v>
          </cell>
          <cell r="C28">
            <v>2.1699085834060816E-3</v>
          </cell>
          <cell r="D28">
            <v>1.0016901850566345E-2</v>
          </cell>
          <cell r="E28">
            <v>2.4215088789279753E-3</v>
          </cell>
          <cell r="F28">
            <v>3.0713109998076527E-3</v>
          </cell>
          <cell r="G28">
            <v>1.5815239754857522E-5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0.23711564566238105</v>
          </cell>
          <cell r="G29">
            <v>0.13130863261612491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1.9786302402422313E-2</v>
          </cell>
          <cell r="G30">
            <v>2.1266322907559063E-2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8.1957626287841451E-3</v>
          </cell>
          <cell r="G31">
            <v>23.93902294945195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7.3295972336433575E-3</v>
          </cell>
          <cell r="F32">
            <v>7.2440273438936298E-3</v>
          </cell>
          <cell r="G32">
            <v>16.015852346254455</v>
          </cell>
        </row>
        <row r="33">
          <cell r="B33">
            <v>0.52400000000000047</v>
          </cell>
          <cell r="C33">
            <v>0.54529213886489314</v>
          </cell>
          <cell r="D33">
            <v>1.9634173060041717</v>
          </cell>
          <cell r="E33">
            <v>5.5056559425587999</v>
          </cell>
          <cell r="F33">
            <v>15.481829791979713</v>
          </cell>
          <cell r="G33">
            <v>25.218282434783216</v>
          </cell>
        </row>
        <row r="34">
          <cell r="B34">
            <v>0</v>
          </cell>
          <cell r="C34">
            <v>0</v>
          </cell>
          <cell r="D34">
            <v>0.14080496080844121</v>
          </cell>
          <cell r="E34">
            <v>0.15585598734936704</v>
          </cell>
          <cell r="F34">
            <v>1.7574933885165487</v>
          </cell>
          <cell r="G34">
            <v>12.68741912101753</v>
          </cell>
        </row>
        <row r="35">
          <cell r="B35">
            <v>3.517953999707534</v>
          </cell>
          <cell r="C35">
            <v>4.8498358198524913</v>
          </cell>
          <cell r="D35">
            <v>9.5945033428051971</v>
          </cell>
          <cell r="E35">
            <v>12.306498429176811</v>
          </cell>
          <cell r="F35">
            <v>39.100471415023478</v>
          </cell>
          <cell r="G35">
            <v>62.600427065536934</v>
          </cell>
        </row>
        <row r="36">
          <cell r="B36">
            <v>2.1349390887346629</v>
          </cell>
          <cell r="C36">
            <v>3.3906880237342958</v>
          </cell>
          <cell r="D36">
            <v>8.0481967402337968</v>
          </cell>
          <cell r="E36">
            <v>10.326576447666319</v>
          </cell>
          <cell r="F36">
            <v>13.878069132035758</v>
          </cell>
          <cell r="G36">
            <v>18.650979743743747</v>
          </cell>
        </row>
        <row r="37">
          <cell r="B37">
            <v>0.86248322578584768</v>
          </cell>
          <cell r="C37">
            <v>1.2876072872698094</v>
          </cell>
          <cell r="D37">
            <v>4.1841039579932868</v>
          </cell>
          <cell r="E37">
            <v>5.3685927407577845</v>
          </cell>
          <cell r="F37">
            <v>7.2150278902951177</v>
          </cell>
          <cell r="G37">
            <v>9.6964548824063108</v>
          </cell>
        </row>
        <row r="38">
          <cell r="B38">
            <v>2.8396236857719668</v>
          </cell>
          <cell r="C38">
            <v>3.2944551267507451</v>
          </cell>
          <cell r="D38">
            <v>6.8323994481491548</v>
          </cell>
          <cell r="E38">
            <v>8.7665967924717894</v>
          </cell>
          <cell r="F38">
            <v>11.781587752392578</v>
          </cell>
          <cell r="G38">
            <v>15.833480832134674</v>
          </cell>
        </row>
        <row r="39">
          <cell r="B39">
            <v>1.9216966859049729</v>
          </cell>
          <cell r="C39">
            <v>0.25796780382014267</v>
          </cell>
          <cell r="D39">
            <v>0.14478340587324279</v>
          </cell>
          <cell r="E39">
            <v>0.11850201591524898</v>
          </cell>
          <cell r="F39">
            <v>8.598230510462597E-2</v>
          </cell>
          <cell r="G39">
            <v>3.9404567896636392E-2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1.9567814803863218E-2</v>
          </cell>
          <cell r="G40">
            <v>1.5389612947160829E-2</v>
          </cell>
        </row>
        <row r="41">
          <cell r="B41">
            <v>0.29696891691320776</v>
          </cell>
          <cell r="C41">
            <v>0.69530841777664598</v>
          </cell>
          <cell r="D41">
            <v>1.4665975284011876E-2</v>
          </cell>
          <cell r="E41">
            <v>0.64870703018475018</v>
          </cell>
          <cell r="F41">
            <v>1.9851856221094158E-2</v>
          </cell>
          <cell r="G41">
            <v>3.2315891509441465E-3</v>
          </cell>
        </row>
        <row r="42">
          <cell r="B42">
            <v>0.87342013323159562</v>
          </cell>
          <cell r="C42">
            <v>2.3100599417387309</v>
          </cell>
          <cell r="D42">
            <v>4.4875662163505154</v>
          </cell>
          <cell r="E42">
            <v>7.7808579935874249</v>
          </cell>
          <cell r="F42">
            <v>10.681829830503533</v>
          </cell>
          <cell r="G42">
            <v>1.4073235640906321E-3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0.50997320775603872</v>
          </cell>
          <cell r="G43">
            <v>16.85374590472988</v>
          </cell>
        </row>
        <row r="44">
          <cell r="B44">
            <v>3.7119788559129829</v>
          </cell>
          <cell r="C44">
            <v>3.7138650848845329</v>
          </cell>
          <cell r="D44">
            <v>5.4331527551459944</v>
          </cell>
          <cell r="E44">
            <v>5.3724753122461006</v>
          </cell>
          <cell r="F44">
            <v>0.81352322622952233</v>
          </cell>
          <cell r="G44">
            <v>1.0617254370278531E-3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4.4715444739750971</v>
          </cell>
          <cell r="G45">
            <v>10.629723748921819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1.9585362810258114E-3</v>
          </cell>
          <cell r="F46">
            <v>0.74837277094036547</v>
          </cell>
          <cell r="G46">
            <v>0.40570016923345448</v>
          </cell>
        </row>
        <row r="47">
          <cell r="B47">
            <v>0</v>
          </cell>
        </row>
        <row r="48">
          <cell r="B48">
            <v>6.9969160733964975E-2</v>
          </cell>
          <cell r="C48">
            <v>1.3895536942230153E-2</v>
          </cell>
          <cell r="D48">
            <v>5.1435862260518279E-2</v>
          </cell>
          <cell r="E48">
            <v>4.2757679056249193E-2</v>
          </cell>
          <cell r="F48">
            <v>0.17885465896714223</v>
          </cell>
          <cell r="G48">
            <v>0.33851301440127801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6.6645470473116494E-4</v>
          </cell>
          <cell r="F49">
            <v>2.0192972912429453E-3</v>
          </cell>
          <cell r="G49">
            <v>1.3832286797082751E-3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5.1509976530830469E-3</v>
          </cell>
          <cell r="F50">
            <v>8.8171413683082872E-3</v>
          </cell>
          <cell r="G50">
            <v>2.5428134863588678E-3</v>
          </cell>
        </row>
        <row r="51">
          <cell r="B51">
            <v>0.11481775859455585</v>
          </cell>
          <cell r="C51">
            <v>1.6074822889157941E-2</v>
          </cell>
          <cell r="D51">
            <v>8.1641921713874618E-2</v>
          </cell>
          <cell r="E51">
            <v>0.83975587861823664</v>
          </cell>
          <cell r="F51">
            <v>2.3963597078439727</v>
          </cell>
          <cell r="G51">
            <v>2.1415191379971623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2.710089003794971E-3</v>
          </cell>
          <cell r="F52">
            <v>1.0783882235202328E-2</v>
          </cell>
          <cell r="G52">
            <v>7.2466726622514004E-3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9.3097496356165342E-3</v>
          </cell>
          <cell r="F53">
            <v>1.5555957309423933E-2</v>
          </cell>
          <cell r="G53">
            <v>3.7058913959699402E-3</v>
          </cell>
        </row>
        <row r="54">
          <cell r="B54">
            <v>2.6453954805867008</v>
          </cell>
          <cell r="C54">
            <v>3.0465537545514954</v>
          </cell>
          <cell r="D54">
            <v>3.389086830983794</v>
          </cell>
          <cell r="E54">
            <v>3.3786871313818074</v>
          </cell>
          <cell r="F54">
            <v>3.2919374931589558</v>
          </cell>
          <cell r="G54">
            <v>7.2731947862054414</v>
          </cell>
        </row>
        <row r="55">
          <cell r="B55">
            <v>1.667329291860574</v>
          </cell>
          <cell r="C55">
            <v>1.7387155563051988</v>
          </cell>
          <cell r="D55">
            <v>1.4661075537805892</v>
          </cell>
          <cell r="E55">
            <v>4.6398149110202427</v>
          </cell>
          <cell r="F55">
            <v>4.335197192580579</v>
          </cell>
          <cell r="G55">
            <v>5.3353825591729562E-2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5.5140739897683293E-3</v>
          </cell>
          <cell r="F56">
            <v>7.9690059461352183E-3</v>
          </cell>
          <cell r="G56">
            <v>1.3808477172562391E-3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1.4106634374051491E-3</v>
          </cell>
          <cell r="F57">
            <v>3.2094538565774554E-3</v>
          </cell>
          <cell r="G57">
            <v>2.5215543907964738E-3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1.283254920803662E-3</v>
          </cell>
          <cell r="F58">
            <v>5.6837250506372207E-3</v>
          </cell>
          <cell r="G58">
            <v>1.5945268304315202E-3</v>
          </cell>
        </row>
        <row r="63">
          <cell r="B63">
            <v>0.1350603090423885</v>
          </cell>
          <cell r="C63">
            <v>1.5344324574545752E-2</v>
          </cell>
          <cell r="D63">
            <v>0.13483420864715126</v>
          </cell>
          <cell r="E63">
            <v>2.3400755951790142E-3</v>
          </cell>
          <cell r="F63">
            <v>1.1355735576666826E-2</v>
          </cell>
          <cell r="G63">
            <v>0.13495447938130808</v>
          </cell>
        </row>
        <row r="64">
          <cell r="B64">
            <v>4.3510031936517752E-3</v>
          </cell>
          <cell r="C64">
            <v>3.4966254490510504E-3</v>
          </cell>
          <cell r="D64">
            <v>4.3523382478925362E-3</v>
          </cell>
          <cell r="E64">
            <v>2.3535611365209205E-3</v>
          </cell>
          <cell r="F64">
            <v>9.8239543842324639E-2</v>
          </cell>
          <cell r="G64">
            <v>3.0121058933202289</v>
          </cell>
        </row>
        <row r="65">
          <cell r="B65">
            <v>3.9016012219466561E-3</v>
          </cell>
          <cell r="C65">
            <v>3.0641066253035412E-3</v>
          </cell>
          <cell r="D65">
            <v>3.8400455282094821E-3</v>
          </cell>
          <cell r="E65">
            <v>2.1695320189236964E-3</v>
          </cell>
          <cell r="F65">
            <v>7.1957405508974136E-3</v>
          </cell>
          <cell r="G65">
            <v>2.2066134589313176E-2</v>
          </cell>
        </row>
        <row r="66">
          <cell r="B66">
            <v>1.4850714358819119E-3</v>
          </cell>
          <cell r="C66">
            <v>1.4844011888345292E-3</v>
          </cell>
          <cell r="D66">
            <v>1.5036377976337645E-3</v>
          </cell>
          <cell r="E66">
            <v>2.6263109889049364E-3</v>
          </cell>
          <cell r="F66">
            <v>4.4689971631826529E-3</v>
          </cell>
          <cell r="G66">
            <v>3.3082641515306314E-3</v>
          </cell>
        </row>
        <row r="67">
          <cell r="B67">
            <v>3.5323686975841382E-3</v>
          </cell>
          <cell r="C67">
            <v>3.5307551783230265E-3</v>
          </cell>
          <cell r="D67">
            <v>3.5791074525996255E-3</v>
          </cell>
          <cell r="E67">
            <v>1.7413537127650966E-2</v>
          </cell>
          <cell r="F67">
            <v>0.22303963323430526</v>
          </cell>
          <cell r="G67">
            <v>0.24333090912423172</v>
          </cell>
        </row>
        <row r="68">
          <cell r="B68">
            <v>3.5323554469555048E-3</v>
          </cell>
          <cell r="C68">
            <v>3.5307400714936969E-3</v>
          </cell>
          <cell r="D68">
            <v>3.5790945570221095E-3</v>
          </cell>
          <cell r="E68">
            <v>1.7410075900800973E-2</v>
          </cell>
          <cell r="F68">
            <v>0.22303091025960337</v>
          </cell>
          <cell r="G68">
            <v>0.24337675673493797</v>
          </cell>
        </row>
        <row r="69">
          <cell r="B69">
            <v>1.4877698867077429E-3</v>
          </cell>
          <cell r="C69">
            <v>1.4873189949649319E-3</v>
          </cell>
          <cell r="D69">
            <v>1.5064527204345648E-3</v>
          </cell>
          <cell r="E69">
            <v>2.7105080118940677E-3</v>
          </cell>
          <cell r="F69">
            <v>3.8937263103261143E-3</v>
          </cell>
          <cell r="G69">
            <v>2.7688017126904461E-3</v>
          </cell>
        </row>
        <row r="90">
          <cell r="B90">
            <v>2.0280748471647123</v>
          </cell>
          <cell r="C90">
            <v>1.6696386407585768</v>
          </cell>
          <cell r="D90">
            <v>2.7056289451947708</v>
          </cell>
          <cell r="E90">
            <v>0.54788548948665283</v>
          </cell>
          <cell r="F90">
            <v>4.410577310299528E-2</v>
          </cell>
          <cell r="G90">
            <v>1.4135930152404369E-4</v>
          </cell>
        </row>
        <row r="91">
          <cell r="B91">
            <v>1.1839506201847578</v>
          </cell>
          <cell r="C91">
            <v>3.7424478264393596E-4</v>
          </cell>
          <cell r="D91">
            <v>1.7305386394784953E-3</v>
          </cell>
          <cell r="E91">
            <v>4.5644711283683408E-4</v>
          </cell>
          <cell r="F91">
            <v>6.0650319307640674E-4</v>
          </cell>
          <cell r="G91">
            <v>2.5988881965110724E-4</v>
          </cell>
        </row>
        <row r="92">
          <cell r="B92">
            <v>1.4500011683956835</v>
          </cell>
          <cell r="C92">
            <v>3.8014364174904745</v>
          </cell>
          <cell r="D92">
            <v>3.8010230809979979</v>
          </cell>
          <cell r="E92">
            <v>0.99691515808983011</v>
          </cell>
          <cell r="F92">
            <v>0</v>
          </cell>
          <cell r="G92">
            <v>0</v>
          </cell>
        </row>
        <row r="93">
          <cell r="B93">
            <v>0.21541746143677226</v>
          </cell>
          <cell r="C93">
            <v>2.1507334793344897</v>
          </cell>
          <cell r="D93">
            <v>1.544967193665652E-3</v>
          </cell>
          <cell r="E93">
            <v>6.2458419161421004E-4</v>
          </cell>
          <cell r="F93">
            <v>3.748778139898011E-4</v>
          </cell>
          <cell r="G93">
            <v>1.4616631356184329E-6</v>
          </cell>
        </row>
        <row r="94">
          <cell r="B94">
            <v>2.2182145721397259</v>
          </cell>
          <cell r="C94">
            <v>2.0019393613789473</v>
          </cell>
          <cell r="D94">
            <v>1.7164137015372476</v>
          </cell>
          <cell r="E94">
            <v>1.3281291922541698</v>
          </cell>
          <cell r="F94">
            <v>0.79520184462584176</v>
          </cell>
          <cell r="G94">
            <v>0.47612030892042068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1.146324698390684E-7</v>
          </cell>
          <cell r="G95">
            <v>6.4442709367461192E-7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1.2111154359393998E-4</v>
          </cell>
          <cell r="G96">
            <v>1.0658721194843552E-4</v>
          </cell>
        </row>
        <row r="97">
          <cell r="B97">
            <v>0</v>
          </cell>
          <cell r="C97">
            <v>1.2505026250586402</v>
          </cell>
          <cell r="D97">
            <v>1.2888549994714074</v>
          </cell>
          <cell r="E97">
            <v>4.4879955493683967</v>
          </cell>
          <cell r="F97">
            <v>5.2238125686990999</v>
          </cell>
          <cell r="G97">
            <v>6.7611502429158126</v>
          </cell>
        </row>
      </sheetData>
      <sheetData sheetId="34">
        <row r="14">
          <cell r="B14">
            <v>3.0805587219222113</v>
          </cell>
          <cell r="C14">
            <v>3.0805574023022064</v>
          </cell>
          <cell r="D14">
            <v>2.5914682123006143</v>
          </cell>
          <cell r="E14">
            <v>2.5182439968776147</v>
          </cell>
          <cell r="F14">
            <v>1.2356850429126829</v>
          </cell>
          <cell r="G14">
            <v>0</v>
          </cell>
        </row>
        <row r="15">
          <cell r="B15">
            <v>7.3394300010600002</v>
          </cell>
          <cell r="C15">
            <v>7.3423341520525174</v>
          </cell>
          <cell r="D15">
            <v>7.3482664407498479</v>
          </cell>
          <cell r="E15">
            <v>7.4154562489330589</v>
          </cell>
          <cell r="F15">
            <v>7.5849004774555411</v>
          </cell>
          <cell r="G15">
            <v>7.6707127811931457</v>
          </cell>
        </row>
        <row r="16">
          <cell r="B16">
            <v>4.7247299999999992</v>
          </cell>
          <cell r="C16">
            <v>4.8075753787716557</v>
          </cell>
          <cell r="D16">
            <v>4.8587499364979445</v>
          </cell>
          <cell r="E16">
            <v>4.8625115055676984</v>
          </cell>
          <cell r="F16">
            <v>4.8687808739381273</v>
          </cell>
          <cell r="G16">
            <v>5.2896935084087602</v>
          </cell>
        </row>
        <row r="17">
          <cell r="B17">
            <v>3.3394499999999998</v>
          </cell>
          <cell r="C17">
            <v>3.9713897372120068</v>
          </cell>
          <cell r="D17">
            <v>4.3598112498517114</v>
          </cell>
          <cell r="E17">
            <v>4.3598115987528452</v>
          </cell>
          <cell r="F17">
            <v>4.3598161131744657</v>
          </cell>
          <cell r="G17">
            <v>4.3598165222895657</v>
          </cell>
        </row>
        <row r="18">
          <cell r="B18">
            <v>1.4703830187213301E-2</v>
          </cell>
          <cell r="C18">
            <v>1.5654158340106944E-3</v>
          </cell>
          <cell r="D18">
            <v>1.532840189742906E-3</v>
          </cell>
          <cell r="E18">
            <v>1.5226676533771624E-3</v>
          </cell>
          <cell r="F18">
            <v>5.5585122399144909E-3</v>
          </cell>
          <cell r="G18">
            <v>4.0752371583890742E-3</v>
          </cell>
        </row>
        <row r="19">
          <cell r="B19">
            <v>0.27650504144708393</v>
          </cell>
          <cell r="C19">
            <v>0.27650258209236778</v>
          </cell>
          <cell r="D19">
            <v>0.27650266979564253</v>
          </cell>
          <cell r="E19">
            <v>0.27599238497692941</v>
          </cell>
          <cell r="F19">
            <v>0.17731278400954481</v>
          </cell>
          <cell r="G19">
            <v>0.19160779947139842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0.120995338328464</v>
          </cell>
          <cell r="G20">
            <v>0.16579068575654532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8.3278821934105302E-4</v>
          </cell>
          <cell r="G21">
            <v>3.5198994532245202E-4</v>
          </cell>
        </row>
        <row r="22">
          <cell r="B22">
            <v>0</v>
          </cell>
          <cell r="C22">
            <v>0.25000016582689299</v>
          </cell>
          <cell r="D22">
            <v>7.2810314580903007E-2</v>
          </cell>
          <cell r="E22">
            <v>7.2745143312381993E-2</v>
          </cell>
          <cell r="F22">
            <v>7.2755571719558015E-2</v>
          </cell>
          <cell r="G22">
            <v>1.2795336766989601E-2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8.3151877904256695E-4</v>
          </cell>
          <cell r="G23">
            <v>9.2618137344544476E-3</v>
          </cell>
        </row>
        <row r="24">
          <cell r="B24">
            <v>4.6853538438592593E-2</v>
          </cell>
          <cell r="C24">
            <v>1.5347729759057627E-4</v>
          </cell>
          <cell r="D24">
            <v>7.007254947709457E-4</v>
          </cell>
          <cell r="E24">
            <v>7.0901578529791731E-4</v>
          </cell>
          <cell r="F24">
            <v>1.7385493307901598E-3</v>
          </cell>
          <cell r="G24">
            <v>1.4378095681497971E-4</v>
          </cell>
        </row>
        <row r="25">
          <cell r="B25">
            <v>1.5871315143325501E-2</v>
          </cell>
          <cell r="C25">
            <v>1.3673386001755695E-2</v>
          </cell>
          <cell r="D25">
            <v>1.3774449465398866E-2</v>
          </cell>
          <cell r="E25">
            <v>2.7055282153416044E-4</v>
          </cell>
          <cell r="F25">
            <v>2.6914728770716993E-2</v>
          </cell>
          <cell r="G25">
            <v>4.4556620870800367E-5</v>
          </cell>
        </row>
        <row r="26">
          <cell r="B26">
            <v>7.6766796188348821E-2</v>
          </cell>
          <cell r="C26">
            <v>7.2061763306902643E-2</v>
          </cell>
          <cell r="D26">
            <v>7.2061164906188718E-2</v>
          </cell>
          <cell r="E26">
            <v>7.0489865183480313E-2</v>
          </cell>
          <cell r="F26">
            <v>6.3107170447307862E-2</v>
          </cell>
          <cell r="G26">
            <v>6.2982055891008984E-2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2.9641574359276002E-2</v>
          </cell>
          <cell r="G27">
            <v>3.8887130981446784E-2</v>
          </cell>
        </row>
        <row r="28">
          <cell r="B28">
            <v>2.5019698290579401E-3</v>
          </cell>
          <cell r="C28">
            <v>8.8969031690847022E-4</v>
          </cell>
          <cell r="D28">
            <v>8.2444757273634865E-4</v>
          </cell>
          <cell r="E28">
            <v>5.493986786089906E-4</v>
          </cell>
          <cell r="F28">
            <v>1.854764602493805E-4</v>
          </cell>
          <cell r="G28">
            <v>8.0002195407250274E-5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4.0092326546282003E-3</v>
          </cell>
          <cell r="G29">
            <v>4.0138110331301583E-3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9.1365868996700695E-4</v>
          </cell>
          <cell r="G30">
            <v>9.29899618671942E-4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1.9581534889772899E-4</v>
          </cell>
          <cell r="G31">
            <v>0.36724621062233376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2.4660787894613298E-4</v>
          </cell>
          <cell r="F32">
            <v>2.4722522446548646E-4</v>
          </cell>
          <cell r="G32">
            <v>0.55722739065643268</v>
          </cell>
        </row>
        <row r="33">
          <cell r="B33">
            <v>8.7120000000000003E-2</v>
          </cell>
          <cell r="C33">
            <v>9.0660021255552517E-2</v>
          </cell>
          <cell r="D33">
            <v>0.3264366758591512</v>
          </cell>
          <cell r="E33">
            <v>0.91536777904314537</v>
          </cell>
          <cell r="F33">
            <v>2.5740017898236167</v>
          </cell>
          <cell r="G33">
            <v>4.1927799597789903</v>
          </cell>
        </row>
        <row r="34">
          <cell r="B34">
            <v>0</v>
          </cell>
          <cell r="C34">
            <v>0</v>
          </cell>
          <cell r="D34">
            <v>4.4925226064818101E-2</v>
          </cell>
          <cell r="E34">
            <v>4.4928794512695908E-2</v>
          </cell>
          <cell r="F34">
            <v>0.50663399522003671</v>
          </cell>
          <cell r="G34">
            <v>3.6574130589040701</v>
          </cell>
        </row>
        <row r="35">
          <cell r="B35">
            <v>1.1186210000000001</v>
          </cell>
          <cell r="C35">
            <v>1.6529270466637078</v>
          </cell>
          <cell r="D35">
            <v>3.0611852439385601</v>
          </cell>
          <cell r="E35">
            <v>3.5487547045183301</v>
          </cell>
          <cell r="F35">
            <v>11.275180593999337</v>
          </cell>
          <cell r="G35">
            <v>18.0517293642704</v>
          </cell>
        </row>
        <row r="36">
          <cell r="B36">
            <v>0.67885700000000004</v>
          </cell>
          <cell r="C36">
            <v>1.1559077581865254</v>
          </cell>
          <cell r="D36">
            <v>2.5678565434915219</v>
          </cell>
          <cell r="E36">
            <v>2.9768500803348132</v>
          </cell>
          <cell r="F36">
            <v>4.0006418838550015</v>
          </cell>
          <cell r="G36">
            <v>5.3765328051578098</v>
          </cell>
        </row>
        <row r="37">
          <cell r="B37">
            <v>0.27424799999999999</v>
          </cell>
          <cell r="C37">
            <v>0.43895378856587508</v>
          </cell>
          <cell r="D37">
            <v>1.334979230110769</v>
          </cell>
          <cell r="E37">
            <v>1.5476079710982831</v>
          </cell>
          <cell r="F37">
            <v>2.079881413207235</v>
          </cell>
          <cell r="G37">
            <v>2.7952044353506302</v>
          </cell>
        </row>
        <row r="38">
          <cell r="B38">
            <v>0.90292899999999998</v>
          </cell>
          <cell r="C38">
            <v>1.1231012919176773</v>
          </cell>
          <cell r="D38">
            <v>2.1799447207450102</v>
          </cell>
          <cell r="E38">
            <v>2.5271538159750797</v>
          </cell>
          <cell r="F38">
            <v>3.3962878130323091</v>
          </cell>
          <cell r="G38">
            <v>4.56433041088368</v>
          </cell>
        </row>
        <row r="39">
          <cell r="B39">
            <v>2.5266666907380303E-2</v>
          </cell>
          <cell r="C39">
            <v>1.8687407894031748E-2</v>
          </cell>
          <cell r="D39">
            <v>1.1937988067223702E-2</v>
          </cell>
          <cell r="E39">
            <v>5.6470414208799804E-3</v>
          </cell>
          <cell r="F39">
            <v>2.8863809958158738E-3</v>
          </cell>
          <cell r="G39">
            <v>1.2610517569590814E-3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5.1960394778121299E-4</v>
          </cell>
          <cell r="G40">
            <v>5.1981042756193713E-4</v>
          </cell>
        </row>
        <row r="41">
          <cell r="B41">
            <v>8.305103649683657E-3</v>
          </cell>
          <cell r="C41">
            <v>7.48454063622918E-3</v>
          </cell>
          <cell r="D41">
            <v>7.6929277020102342E-3</v>
          </cell>
          <cell r="E41">
            <v>2.4889921025029141E-2</v>
          </cell>
          <cell r="F41">
            <v>1.2027170252033981E-2</v>
          </cell>
          <cell r="G41">
            <v>1.3289102674593877E-4</v>
          </cell>
        </row>
        <row r="42">
          <cell r="B42">
            <v>6.5181966397440099E-3</v>
          </cell>
          <cell r="C42">
            <v>1.928678752788952E-2</v>
          </cell>
          <cell r="D42">
            <v>4.1877292864491725E-2</v>
          </cell>
          <cell r="E42">
            <v>9.7384427065234896E-2</v>
          </cell>
          <cell r="F42">
            <v>0.15232375823470129</v>
          </cell>
          <cell r="G42">
            <v>3.5026493117103208E-5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1.00324420515181E-2</v>
          </cell>
          <cell r="G43">
            <v>0.249444721104012</v>
          </cell>
        </row>
        <row r="44">
          <cell r="B44">
            <v>4.9175305304575222E-2</v>
          </cell>
          <cell r="C44">
            <v>1.3997256160184546E-2</v>
          </cell>
          <cell r="D44">
            <v>1.3997167670798713E-2</v>
          </cell>
          <cell r="E44">
            <v>1.3546121139768243E-2</v>
          </cell>
          <cell r="F44">
            <v>8.6753835847044984E-3</v>
          </cell>
          <cell r="G44">
            <v>5.624780567052047E-5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2.3545954804085799E-2</v>
          </cell>
          <cell r="G45">
            <v>5.3434519101544599E-2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1.2645324012537101E-4</v>
          </cell>
          <cell r="F46">
            <v>4.0448314246018281E-2</v>
          </cell>
          <cell r="G46">
            <v>2.931084772117741E-2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9.6529557995997102E-5</v>
          </cell>
          <cell r="F47">
            <v>2.2755731908351244E-4</v>
          </cell>
          <cell r="G47">
            <v>1.0324054547502917E-4</v>
          </cell>
        </row>
        <row r="48">
          <cell r="B48">
            <v>4.1549078711839308E-3</v>
          </cell>
          <cell r="C48">
            <v>1.0421912469980163E-3</v>
          </cell>
          <cell r="D48">
            <v>1.1765527690893931E-3</v>
          </cell>
          <cell r="E48">
            <v>1.0342480047462622E-3</v>
          </cell>
          <cell r="F48">
            <v>4.4822348336235589E-3</v>
          </cell>
          <cell r="G48">
            <v>8.6968437579224983E-3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2.4748905055563901E-5</v>
          </cell>
          <cell r="F49">
            <v>7.8912279089281626E-5</v>
          </cell>
          <cell r="G49">
            <v>5.5221025065688463E-5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9.4158291182491302E-5</v>
          </cell>
          <cell r="F50">
            <v>1.6651191601084751E-4</v>
          </cell>
          <cell r="G50">
            <v>5.6286061637616055E-5</v>
          </cell>
        </row>
        <row r="51">
          <cell r="B51">
            <v>8.4175099741140812E-3</v>
          </cell>
          <cell r="C51">
            <v>1.1822825329717071E-3</v>
          </cell>
          <cell r="D51">
            <v>1.677468737861339E-3</v>
          </cell>
          <cell r="E51">
            <v>1.8675981401305497E-2</v>
          </cell>
          <cell r="F51">
            <v>5.4091942847338689E-2</v>
          </cell>
          <cell r="G51">
            <v>4.9832533582449955E-2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1.012364715911501E-4</v>
          </cell>
          <cell r="F52">
            <v>4.2197604760107435E-4</v>
          </cell>
          <cell r="G52">
            <v>2.9008729301275573E-4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1.670368327053E-4</v>
          </cell>
          <cell r="F53">
            <v>2.8901671778124624E-4</v>
          </cell>
          <cell r="G53">
            <v>9.8353704384102666E-5</v>
          </cell>
        </row>
        <row r="54">
          <cell r="B54">
            <v>7.35127E-2</v>
          </cell>
          <cell r="C54">
            <v>8.4750219581124275E-2</v>
          </cell>
          <cell r="D54">
            <v>9.4421033758380749E-2</v>
          </cell>
          <cell r="E54">
            <v>9.4427754322080532E-2</v>
          </cell>
          <cell r="F54">
            <v>9.4430037055962451E-2</v>
          </cell>
          <cell r="G54">
            <v>0.21464482868348503</v>
          </cell>
        </row>
        <row r="55">
          <cell r="B55">
            <v>6.5199999999999994E-2</v>
          </cell>
          <cell r="C55">
            <v>4.7877842601458519E-2</v>
          </cell>
          <cell r="D55">
            <v>4.0018222335861414E-2</v>
          </cell>
          <cell r="E55">
            <v>0.12738829123394604</v>
          </cell>
          <cell r="F55">
            <v>0.11817104299606038</v>
          </cell>
          <cell r="G55">
            <v>1.5697854299145941E-3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1.2842121566817899E-4</v>
          </cell>
          <cell r="F56">
            <v>1.9710966584900527E-4</v>
          </cell>
          <cell r="G56">
            <v>5.7347856465043585E-5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5.4641628095051197E-5</v>
          </cell>
          <cell r="F57">
            <v>1.2080741009133129E-4</v>
          </cell>
          <cell r="G57">
            <v>1.1463758207784654E-4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4.7622215859182998E-5</v>
          </cell>
          <cell r="F58">
            <v>2.0396089084766955E-4</v>
          </cell>
          <cell r="G58">
            <v>7.4805317850109689E-5</v>
          </cell>
        </row>
        <row r="63">
          <cell r="B63">
            <v>0.1</v>
          </cell>
          <cell r="C63">
            <v>9.9995787035980485E-2</v>
          </cell>
          <cell r="D63">
            <v>9.9995657983425315E-2</v>
          </cell>
          <cell r="E63">
            <v>9.9995562845973884E-2</v>
          </cell>
          <cell r="F63">
            <v>9.9999020428634053E-2</v>
          </cell>
          <cell r="G63">
            <v>9.9999368010422404E-2</v>
          </cell>
        </row>
        <row r="64">
          <cell r="B64">
            <v>6.4804863497292203E-4</v>
          </cell>
          <cell r="C64">
            <v>6.4895744778368267E-4</v>
          </cell>
          <cell r="D64">
            <v>6.5061262658437039E-4</v>
          </cell>
          <cell r="E64">
            <v>4.7840195754147622E-4</v>
          </cell>
          <cell r="F64">
            <v>0.25292765625889191</v>
          </cell>
          <cell r="G64">
            <v>1.59529966888871</v>
          </cell>
        </row>
        <row r="65">
          <cell r="B65">
            <v>4.83408410291473E-4</v>
          </cell>
          <cell r="C65">
            <v>4.8412843678468151E-4</v>
          </cell>
          <cell r="D65">
            <v>4.8534144848558279E-4</v>
          </cell>
          <cell r="E65">
            <v>3.5701584254924556E-4</v>
          </cell>
          <cell r="F65">
            <v>2.728946897381694E-3</v>
          </cell>
          <cell r="G65">
            <v>1.027465926717561E-2</v>
          </cell>
        </row>
        <row r="66">
          <cell r="B66">
            <v>5.509989207991982E-4</v>
          </cell>
          <cell r="C66">
            <v>5.5215231905974247E-4</v>
          </cell>
          <cell r="D66">
            <v>5.5856480207243429E-4</v>
          </cell>
          <cell r="E66">
            <v>1.0030775006419326E-3</v>
          </cell>
          <cell r="F66">
            <v>1.6634656968163681E-3</v>
          </cell>
          <cell r="G66">
            <v>1.2340327260214523E-3</v>
          </cell>
        </row>
        <row r="67">
          <cell r="B67">
            <v>1.3112020119785571E-3</v>
          </cell>
          <cell r="C67">
            <v>1.3144439103252481E-3</v>
          </cell>
          <cell r="D67">
            <v>1.3300853968230969E-3</v>
          </cell>
          <cell r="E67">
            <v>5.6216793238752623E-2</v>
          </cell>
          <cell r="F67">
            <v>0.11571179565816078</v>
          </cell>
          <cell r="G67">
            <v>0.18090911304743762</v>
          </cell>
        </row>
        <row r="68">
          <cell r="B68">
            <v>1.3111971103419795E-3</v>
          </cell>
          <cell r="C68">
            <v>1.3144390379536235E-3</v>
          </cell>
          <cell r="D68">
            <v>1.3300802068682506E-3</v>
          </cell>
          <cell r="E68">
            <v>5.6202017147717269E-2</v>
          </cell>
          <cell r="F68">
            <v>0.11570718669911043</v>
          </cell>
          <cell r="G68">
            <v>0.18095509259704357</v>
          </cell>
        </row>
        <row r="69">
          <cell r="B69">
            <v>5.5196655037937649E-4</v>
          </cell>
          <cell r="C69">
            <v>5.531140353571192E-4</v>
          </cell>
          <cell r="D69">
            <v>5.5954776750336498E-4</v>
          </cell>
          <cell r="E69">
            <v>1.0211295017265691E-3</v>
          </cell>
          <cell r="F69">
            <v>1.4491411207662197E-3</v>
          </cell>
          <cell r="G69">
            <v>1.0368327967862857E-3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2.2379106620273346E-2</v>
          </cell>
        </row>
      </sheetData>
      <sheetData sheetId="42">
        <row r="5">
          <cell r="B5">
            <v>0.39759635975488944</v>
          </cell>
          <cell r="C5">
            <v>0.19888996226472794</v>
          </cell>
          <cell r="D5">
            <v>0.43040260096522631</v>
          </cell>
          <cell r="E5">
            <v>1.4614280436582119E-4</v>
          </cell>
          <cell r="F5">
            <v>2.2167808829787975E-4</v>
          </cell>
          <cell r="G5">
            <v>1.2356215629732482E-4</v>
          </cell>
        </row>
        <row r="12">
          <cell r="B12">
            <v>0.18603137875312153</v>
          </cell>
          <cell r="C12">
            <v>2.0327876673072648E-4</v>
          </cell>
          <cell r="D12">
            <v>1.9336841395707245E-3</v>
          </cell>
          <cell r="E12">
            <v>8.0636502307514937E-5</v>
          </cell>
          <cell r="F12">
            <v>1.6687387478581372E-4</v>
          </cell>
          <cell r="G12">
            <v>5.9557370651363896E-5</v>
          </cell>
        </row>
        <row r="19">
          <cell r="B19">
            <v>1.3280011292205216</v>
          </cell>
          <cell r="C19">
            <v>3.8996181120548066</v>
          </cell>
          <cell r="D19">
            <v>5.1023724934482031</v>
          </cell>
          <cell r="E19">
            <v>5.538024104962334</v>
          </cell>
          <cell r="F19">
            <v>5.5401826852864575</v>
          </cell>
          <cell r="G19">
            <v>9.4405572343896722</v>
          </cell>
        </row>
        <row r="20">
          <cell r="B20">
            <v>5.6294122554395347</v>
          </cell>
          <cell r="C20">
            <v>5.6371661440783747</v>
          </cell>
          <cell r="D20">
            <v>5.4279784198031527</v>
          </cell>
          <cell r="E20">
            <v>5.6176948027430784</v>
          </cell>
          <cell r="F20">
            <v>5.4450138169441313</v>
          </cell>
          <cell r="G20">
            <v>5.1241208920712467</v>
          </cell>
        </row>
        <row r="21">
          <cell r="B21">
            <v>0</v>
          </cell>
          <cell r="C21">
            <v>3.4812262445649245E-4</v>
          </cell>
          <cell r="D21">
            <v>3.3859008641256476E-4</v>
          </cell>
          <cell r="E21">
            <v>2.3966101006534348E-4</v>
          </cell>
          <cell r="F21">
            <v>3.4128917569661475E-4</v>
          </cell>
          <cell r="G21">
            <v>3.7815648707256006E-4</v>
          </cell>
        </row>
        <row r="28">
          <cell r="B28">
            <v>5.0835187097193072E-3</v>
          </cell>
          <cell r="C28">
            <v>1.8901862515370779E-2</v>
          </cell>
          <cell r="D28">
            <v>2.0405737899995075E-2</v>
          </cell>
          <cell r="E28">
            <v>8.2438517351628396E-2</v>
          </cell>
          <cell r="F28">
            <v>10.869129908896769</v>
          </cell>
          <cell r="G28">
            <v>29.646229246393297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1.7932809078842829E-4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1.5278772538193862E-2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4.8429958852021227E-5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3.4119767954532876E-4</v>
          </cell>
        </row>
        <row r="38">
          <cell r="B38">
            <v>1.2890715298720314</v>
          </cell>
          <cell r="C38">
            <v>4.9174201022561901</v>
          </cell>
          <cell r="D38">
            <v>3.5995526907638578</v>
          </cell>
          <cell r="E38">
            <v>3.1222395567741414</v>
          </cell>
          <cell r="F38">
            <v>4.676506825525661</v>
          </cell>
          <cell r="G38">
            <v>5.0585464769584849</v>
          </cell>
        </row>
        <row r="39">
          <cell r="B39">
            <v>1.1764718390760838</v>
          </cell>
          <cell r="C39">
            <v>4.4878861546072191</v>
          </cell>
          <cell r="D39">
            <v>3.2851337383695203</v>
          </cell>
          <cell r="E39">
            <v>2.8495136447228946</v>
          </cell>
          <cell r="F39">
            <v>4.2680165204053502</v>
          </cell>
          <cell r="G39">
            <v>4.6166852179180333</v>
          </cell>
        </row>
      </sheetData>
      <sheetData sheetId="43">
        <row r="3">
          <cell r="B3">
            <v>48.063397652170998</v>
          </cell>
          <cell r="C3">
            <v>50.546776071563045</v>
          </cell>
          <cell r="D3">
            <v>51.487047071249144</v>
          </cell>
          <cell r="E3">
            <v>53.040432749786028</v>
          </cell>
          <cell r="F3">
            <v>55.075224350471004</v>
          </cell>
          <cell r="G3">
            <v>57.42898580652804</v>
          </cell>
        </row>
        <row r="6">
          <cell r="B6">
            <v>0</v>
          </cell>
          <cell r="C6">
            <v>4.8941982386392695</v>
          </cell>
          <cell r="D6">
            <v>4.8942029582522482</v>
          </cell>
          <cell r="E6">
            <v>4.9749312817732223</v>
          </cell>
          <cell r="F6">
            <v>6.6387621492001907</v>
          </cell>
          <cell r="G6">
            <v>13.580224052908866</v>
          </cell>
        </row>
        <row r="11">
          <cell r="B11">
            <v>60.070002425466654</v>
          </cell>
          <cell r="C11">
            <v>62.339932715986713</v>
          </cell>
          <cell r="D11">
            <v>63.780232626270234</v>
          </cell>
          <cell r="E11">
            <v>65.95594959261939</v>
          </cell>
          <cell r="F11">
            <v>68.809180090931136</v>
          </cell>
          <cell r="G11">
            <v>73.086967957694412</v>
          </cell>
        </row>
        <row r="18">
          <cell r="B18">
            <v>3.5600017571866993</v>
          </cell>
          <cell r="C18">
            <v>3.4647181706842538</v>
          </cell>
          <cell r="D18">
            <v>9.1797413132478269E-3</v>
          </cell>
          <cell r="E18">
            <v>6.0665891088261439E-4</v>
          </cell>
          <cell r="F18">
            <v>9.8184684359811972E-4</v>
          </cell>
          <cell r="G18">
            <v>2.7054850480284884E-4</v>
          </cell>
        </row>
        <row r="19">
          <cell r="B19">
            <v>12.728641009943175</v>
          </cell>
          <cell r="C19">
            <v>13.638427299836215</v>
          </cell>
          <cell r="D19">
            <v>13.373258693176972</v>
          </cell>
          <cell r="E19">
            <v>17.607176428984754</v>
          </cell>
          <cell r="F19">
            <v>20.443172146194016</v>
          </cell>
          <cell r="G19">
            <v>27.202320217292289</v>
          </cell>
        </row>
        <row r="21">
          <cell r="B21">
            <v>7.7980422124087241</v>
          </cell>
          <cell r="C21">
            <v>8.0801418504544742</v>
          </cell>
          <cell r="D21">
            <v>5.6082610563949222</v>
          </cell>
          <cell r="E21">
            <v>5.5456272354737814</v>
          </cell>
          <cell r="F21">
            <v>5.4553048517403679</v>
          </cell>
          <cell r="G21">
            <v>6.417756105187493E-4</v>
          </cell>
        </row>
        <row r="22">
          <cell r="B22">
            <v>6.762755789151853E-2</v>
          </cell>
          <cell r="C22">
            <v>8.5488346665263865E-2</v>
          </cell>
          <cell r="D22">
            <v>8.5532502766370547E-2</v>
          </cell>
          <cell r="E22">
            <v>8.5533745176684703E-2</v>
          </cell>
          <cell r="F22">
            <v>8.5535235909907456E-2</v>
          </cell>
          <cell r="G22">
            <v>8.5535956763778676E-2</v>
          </cell>
        </row>
        <row r="23">
          <cell r="B23">
            <v>0</v>
          </cell>
          <cell r="C23">
            <v>0</v>
          </cell>
          <cell r="D23">
            <v>1.7836677540559941E-3</v>
          </cell>
          <cell r="E23">
            <v>1.6165370150100139E-2</v>
          </cell>
          <cell r="F23">
            <v>9.7367730313195295</v>
          </cell>
          <cell r="G23">
            <v>15.439350974374989</v>
          </cell>
        </row>
        <row r="24">
          <cell r="B24">
            <v>0.7484625167826795</v>
          </cell>
          <cell r="C24">
            <v>0.94973004368207481</v>
          </cell>
          <cell r="D24">
            <v>1.6429622126669541</v>
          </cell>
          <cell r="E24">
            <v>2.667105712651177</v>
          </cell>
          <cell r="F24">
            <v>2.714656748991596</v>
          </cell>
          <cell r="G24">
            <v>3.6779246755113149</v>
          </cell>
        </row>
        <row r="33">
          <cell r="B33">
            <v>12.006604773295654</v>
          </cell>
          <cell r="C33">
            <v>12.710041797806692</v>
          </cell>
          <cell r="D33">
            <v>13.210066427726185</v>
          </cell>
          <cell r="E33">
            <v>13.832777381783485</v>
          </cell>
          <cell r="F33">
            <v>14.244545754276984</v>
          </cell>
          <cell r="G33">
            <v>14.560573350593094</v>
          </cell>
        </row>
        <row r="34">
          <cell r="B34">
            <v>8.897801497991777</v>
          </cell>
          <cell r="C34">
            <v>7.9327264749398081</v>
          </cell>
          <cell r="D34">
            <v>7.9124542695310618</v>
          </cell>
          <cell r="E34">
            <v>6.2571719504432464</v>
          </cell>
          <cell r="F34">
            <v>3.1314622986819161</v>
          </cell>
          <cell r="G34">
            <v>0</v>
          </cell>
        </row>
        <row r="35">
          <cell r="B35">
            <v>2.7300017147612179</v>
          </cell>
          <cell r="C35">
            <v>5.0633544664362758E-4</v>
          </cell>
          <cell r="D35">
            <v>1.3994500308673508E-3</v>
          </cell>
          <cell r="E35">
            <v>7.1475158685106786E-4</v>
          </cell>
          <cell r="F35">
            <v>1.2633872973845861E-3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3.1211198434738643E-4</v>
          </cell>
          <cell r="E36">
            <v>0.22545337473695437</v>
          </cell>
          <cell r="F36">
            <v>0.24733870694568777</v>
          </cell>
          <cell r="G36">
            <v>0.2455649603188324</v>
          </cell>
        </row>
        <row r="37">
          <cell r="B37">
            <v>35.242616644369349</v>
          </cell>
          <cell r="C37">
            <v>31.828927708095414</v>
          </cell>
          <cell r="D37">
            <v>32.06053622422511</v>
          </cell>
          <cell r="E37">
            <v>21.674457988940109</v>
          </cell>
          <cell r="F37">
            <v>10.620451706540258</v>
          </cell>
          <cell r="G37">
            <v>2.3183640913797916</v>
          </cell>
        </row>
        <row r="38">
          <cell r="B38">
            <v>0.30974480476297184</v>
          </cell>
          <cell r="C38">
            <v>1.4246183722019059E-4</v>
          </cell>
          <cell r="D38">
            <v>2.8267249143178064</v>
          </cell>
          <cell r="E38">
            <v>2.8247047301989894</v>
          </cell>
          <cell r="F38">
            <v>4.2244736063514106</v>
          </cell>
          <cell r="G38">
            <v>4.2248530397895943</v>
          </cell>
        </row>
        <row r="39">
          <cell r="B39">
            <v>0.43672535850214667</v>
          </cell>
          <cell r="C39">
            <v>0.55206635654805192</v>
          </cell>
          <cell r="D39">
            <v>3.1563521556548984</v>
          </cell>
          <cell r="E39">
            <v>7.3131363036017323</v>
          </cell>
          <cell r="F39">
            <v>7.3131503049997333</v>
          </cell>
          <cell r="G39">
            <v>7.3131553751335971</v>
          </cell>
        </row>
        <row r="55">
          <cell r="B55">
            <v>9.8138884133066533</v>
          </cell>
          <cell r="C55">
            <v>10.335083662477039</v>
          </cell>
          <cell r="D55">
            <v>10.500551771004504</v>
          </cell>
          <cell r="E55">
            <v>10.665540135074115</v>
          </cell>
          <cell r="F55">
            <v>11.079710252880487</v>
          </cell>
          <cell r="G55">
            <v>11.092292537616469</v>
          </cell>
        </row>
        <row r="56">
          <cell r="B56">
            <v>1.1081307746384308</v>
          </cell>
          <cell r="C56">
            <v>1.4007930401250155</v>
          </cell>
          <cell r="D56">
            <v>2.4030165403786894</v>
          </cell>
          <cell r="E56">
            <v>3.8720628643852564</v>
          </cell>
          <cell r="F56">
            <v>3.8745467762130446</v>
          </cell>
          <cell r="G56">
            <v>5.1752547593826863</v>
          </cell>
        </row>
        <row r="57">
          <cell r="B57">
            <v>6.9177037249092974</v>
          </cell>
          <cell r="C57">
            <v>6.1773718534524864</v>
          </cell>
          <cell r="D57">
            <v>6.1767569950806385</v>
          </cell>
          <cell r="E57">
            <v>5.0807634282539249</v>
          </cell>
          <cell r="F57">
            <v>2.6693868189818906</v>
          </cell>
          <cell r="G57">
            <v>0.19555036013118421</v>
          </cell>
        </row>
        <row r="58">
          <cell r="B58">
            <v>1.8458224093929283</v>
          </cell>
          <cell r="C58">
            <v>3.4382708504335522E-4</v>
          </cell>
          <cell r="D58">
            <v>9.5643663047090418E-4</v>
          </cell>
          <cell r="E58">
            <v>4.9371465861737496E-4</v>
          </cell>
          <cell r="F58">
            <v>8.9116181489265174E-4</v>
          </cell>
          <cell r="G58">
            <v>0</v>
          </cell>
        </row>
        <row r="59">
          <cell r="B59">
            <v>28.619769394834361</v>
          </cell>
          <cell r="C59">
            <v>25.6449350326176</v>
          </cell>
          <cell r="D59">
            <v>28.143010816581086</v>
          </cell>
          <cell r="E59">
            <v>19.81359644697935</v>
          </cell>
          <cell r="F59">
            <v>12.118865641054709</v>
          </cell>
          <cell r="G59">
            <v>5.3677633681458143</v>
          </cell>
        </row>
        <row r="60">
          <cell r="B60">
            <v>0</v>
          </cell>
          <cell r="C60">
            <v>0</v>
          </cell>
          <cell r="D60">
            <v>9.9220411374190184E-3</v>
          </cell>
          <cell r="E60">
            <v>7.5865704061227985E-3</v>
          </cell>
          <cell r="F60">
            <v>9.7060682201991627E-3</v>
          </cell>
          <cell r="G60">
            <v>5.8646722066079153E-3</v>
          </cell>
        </row>
        <row r="61">
          <cell r="B61">
            <v>2.3674011685291543</v>
          </cell>
          <cell r="C61">
            <v>2.3075023016757146</v>
          </cell>
          <cell r="D61">
            <v>6.1274773265929307E-3</v>
          </cell>
          <cell r="E61">
            <v>4.0646147029135165E-4</v>
          </cell>
          <cell r="F61">
            <v>6.6274661942873083E-4</v>
          </cell>
          <cell r="G61">
            <v>1.839729832659372E-4</v>
          </cell>
        </row>
        <row r="62">
          <cell r="B62">
            <v>5.1850543974971472</v>
          </cell>
          <cell r="C62">
            <v>5.5675583308678345</v>
          </cell>
          <cell r="D62">
            <v>5.6343071044417776</v>
          </cell>
          <cell r="E62">
            <v>8.6155614981210213</v>
          </cell>
          <cell r="F62">
            <v>9.5544920624825949</v>
          </cell>
          <cell r="G62">
            <v>13.865123127678219</v>
          </cell>
        </row>
        <row r="63">
          <cell r="B63">
            <v>6.5822720683705391</v>
          </cell>
          <cell r="C63">
            <v>7.0678494377661991</v>
          </cell>
          <cell r="D63">
            <v>6.795154140649287</v>
          </cell>
          <cell r="E63">
            <v>7.8361751631614416</v>
          </cell>
          <cell r="F63">
            <v>9.75040664274891</v>
          </cell>
          <cell r="G63">
            <v>11.170740948127419</v>
          </cell>
        </row>
        <row r="64">
          <cell r="B64">
            <v>5.3111186854934269</v>
          </cell>
          <cell r="C64">
            <v>6.2669388891759104</v>
          </cell>
          <cell r="D64">
            <v>5.7596602866159294</v>
          </cell>
          <cell r="E64">
            <v>8.0299130272913928</v>
          </cell>
          <cell r="F64">
            <v>7.9758813235821808</v>
          </cell>
          <cell r="G64">
            <v>5.7270718591794507</v>
          </cell>
        </row>
        <row r="65">
          <cell r="B65">
            <v>0.46151895362184647</v>
          </cell>
          <cell r="C65">
            <v>0.5445756830299896</v>
          </cell>
          <cell r="D65">
            <v>0.54458665091398317</v>
          </cell>
          <cell r="E65">
            <v>0.54459944472267696</v>
          </cell>
          <cell r="F65">
            <v>0.54466954459876549</v>
          </cell>
          <cell r="G65">
            <v>0.54473262548365542</v>
          </cell>
        </row>
        <row r="66">
          <cell r="B66">
            <v>4.1173662881518078</v>
          </cell>
          <cell r="C66">
            <v>4.2663148970399636</v>
          </cell>
          <cell r="D66">
            <v>2.9611618377765194</v>
          </cell>
          <cell r="E66">
            <v>2.9280911803301559</v>
          </cell>
          <cell r="F66">
            <v>2.8804009617189172</v>
          </cell>
          <cell r="G66">
            <v>3.4912593212219956E-4</v>
          </cell>
        </row>
        <row r="67">
          <cell r="B67">
            <v>6.762755789151853E-2</v>
          </cell>
          <cell r="C67">
            <v>8.5488346665263865E-2</v>
          </cell>
          <cell r="D67">
            <v>8.5532502766370547E-2</v>
          </cell>
          <cell r="E67">
            <v>8.5533745176684703E-2</v>
          </cell>
          <cell r="F67">
            <v>8.5535235909907456E-2</v>
          </cell>
          <cell r="G67">
            <v>8.5535956763778676E-2</v>
          </cell>
        </row>
        <row r="68">
          <cell r="B68">
            <v>0.31051172989502673</v>
          </cell>
          <cell r="C68">
            <v>0.39251917950566512</v>
          </cell>
          <cell r="D68">
            <v>2.2441663826706324</v>
          </cell>
          <cell r="E68">
            <v>5.1996399118608307</v>
          </cell>
          <cell r="F68">
            <v>5.1996498668548146</v>
          </cell>
          <cell r="G68">
            <v>5.2654718700961869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4.4841145221032365E-3</v>
          </cell>
          <cell r="F69">
            <v>7.8047341778489736</v>
          </cell>
          <cell r="G69">
            <v>12.504058186507363</v>
          </cell>
        </row>
        <row r="70">
          <cell r="B70">
            <v>0</v>
          </cell>
          <cell r="C70">
            <v>3.9773130852562359</v>
          </cell>
          <cell r="D70">
            <v>3.9773220855471521</v>
          </cell>
          <cell r="E70">
            <v>4.0577526597029827</v>
          </cell>
          <cell r="F70">
            <v>6.1281386116886596</v>
          </cell>
          <cell r="G70">
            <v>12.494454444488207</v>
          </cell>
        </row>
        <row r="71">
          <cell r="B71">
            <v>72.708185566532137</v>
          </cell>
          <cell r="C71">
            <v>74.034587566739958</v>
          </cell>
          <cell r="D71">
            <v>75.242233069521049</v>
          </cell>
          <cell r="E71">
            <v>76.742200366116961</v>
          </cell>
          <cell r="F71">
            <v>79.677677893218373</v>
          </cell>
          <cell r="G71">
            <v>83.494447814722434</v>
          </cell>
        </row>
      </sheetData>
      <sheetData sheetId="44">
        <row r="3">
          <cell r="B3">
            <v>56.994774574912441</v>
          </cell>
          <cell r="C3">
            <v>58.701895686506447</v>
          </cell>
          <cell r="D3">
            <v>61.319270896748641</v>
          </cell>
          <cell r="E3">
            <v>62.281556107405017</v>
          </cell>
          <cell r="F3">
            <v>63.37944301232428</v>
          </cell>
          <cell r="G3">
            <v>63.023992791565753</v>
          </cell>
        </row>
        <row r="6">
          <cell r="B6">
            <v>0</v>
          </cell>
          <cell r="C6">
            <v>6.9641923890620685</v>
          </cell>
          <cell r="D6">
            <v>6.9632619704178644</v>
          </cell>
          <cell r="E6">
            <v>9.7726863387875991</v>
          </cell>
          <cell r="F6">
            <v>15.415464829872965</v>
          </cell>
          <cell r="G6">
            <v>23.054899357808949</v>
          </cell>
        </row>
        <row r="11">
          <cell r="B11">
            <v>60.950001645809863</v>
          </cell>
          <cell r="C11">
            <v>60.127353007216065</v>
          </cell>
          <cell r="D11">
            <v>65.268753250990969</v>
          </cell>
          <cell r="E11">
            <v>65.883642901646397</v>
          </cell>
          <cell r="F11">
            <v>66.36622488638686</v>
          </cell>
          <cell r="G11">
            <v>65.998443388883672</v>
          </cell>
        </row>
        <row r="12">
          <cell r="B12">
            <v>30.256635128912432</v>
          </cell>
          <cell r="C12">
            <v>27.354695070407665</v>
          </cell>
          <cell r="D12">
            <v>26.494545008156475</v>
          </cell>
          <cell r="E12">
            <v>18.936314966541953</v>
          </cell>
          <cell r="F12">
            <v>6.236928297275889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2.0931899926495328E-4</v>
          </cell>
          <cell r="E13">
            <v>2.9407625556732348E-4</v>
          </cell>
          <cell r="F13">
            <v>7.1338113712586418E-4</v>
          </cell>
          <cell r="G13">
            <v>0.84282024408251277</v>
          </cell>
        </row>
        <row r="14">
          <cell r="B14">
            <v>25.262751265756808</v>
          </cell>
          <cell r="C14">
            <v>22.594417165414502</v>
          </cell>
          <cell r="D14">
            <v>25.939611359929678</v>
          </cell>
          <cell r="E14">
            <v>25.815769992989075</v>
          </cell>
          <cell r="F14">
            <v>24.401436295520899</v>
          </cell>
          <cell r="G14">
            <v>13.760251958688507</v>
          </cell>
        </row>
        <row r="15">
          <cell r="B15">
            <v>0.28593654553054698</v>
          </cell>
          <cell r="C15">
            <v>4.1553640268727117</v>
          </cell>
          <cell r="D15">
            <v>2.5197403479557379E-3</v>
          </cell>
          <cell r="E15">
            <v>2.7087434225956454E-4</v>
          </cell>
          <cell r="F15">
            <v>3.5823229884092764E-4</v>
          </cell>
          <cell r="G15">
            <v>6.0756626046316062E-4</v>
          </cell>
        </row>
        <row r="16">
          <cell r="B16">
            <v>1.4022776244011184</v>
          </cell>
          <cell r="C16">
            <v>1.5372239250952888</v>
          </cell>
          <cell r="D16">
            <v>1.5511146949803316</v>
          </cell>
          <cell r="E16">
            <v>1.7068840707370714</v>
          </cell>
          <cell r="F16">
            <v>3.9299545174855712</v>
          </cell>
          <cell r="G16">
            <v>8.8344618111405975</v>
          </cell>
        </row>
        <row r="17">
          <cell r="B17">
            <v>7.7268850776612208</v>
          </cell>
          <cell r="C17">
            <v>8.3696932548209713</v>
          </cell>
          <cell r="D17">
            <v>8.2821225294358634</v>
          </cell>
          <cell r="E17">
            <v>11.665327766876993</v>
          </cell>
          <cell r="F17">
            <v>11.309714253342293</v>
          </cell>
          <cell r="G17">
            <v>9.9226250579227351</v>
          </cell>
        </row>
        <row r="19">
          <cell r="B19">
            <v>0.62699335417326996</v>
          </cell>
          <cell r="C19">
            <v>0.68733127363266378</v>
          </cell>
          <cell r="D19">
            <v>0.68758530222038106</v>
          </cell>
          <cell r="E19">
            <v>0.70113239806602923</v>
          </cell>
          <cell r="F19">
            <v>5.1661498645679691</v>
          </cell>
          <cell r="G19">
            <v>5.1661523566050143</v>
          </cell>
        </row>
        <row r="20">
          <cell r="B20">
            <v>0</v>
          </cell>
          <cell r="C20">
            <v>0</v>
          </cell>
          <cell r="D20">
            <v>6.402781583785133E-4</v>
          </cell>
          <cell r="E20">
            <v>9.2002958962220452E-4</v>
          </cell>
          <cell r="F20">
            <v>6.4870546743346386E-2</v>
          </cell>
          <cell r="G20">
            <v>4.9650239672661085E-2</v>
          </cell>
        </row>
        <row r="21">
          <cell r="B21">
            <v>2.9295789106266428</v>
          </cell>
          <cell r="C21">
            <v>3.1924486954117399</v>
          </cell>
          <cell r="D21">
            <v>3.3649525053481839</v>
          </cell>
          <cell r="E21">
            <v>3.6715576235463989</v>
          </cell>
          <cell r="F21">
            <v>4.357736889691977</v>
          </cell>
          <cell r="G21">
            <v>6.3977832936153973</v>
          </cell>
        </row>
        <row r="28">
          <cell r="B28">
            <v>3.955227070897422</v>
          </cell>
          <cell r="C28">
            <v>1.4254573207096142</v>
          </cell>
          <cell r="D28">
            <v>3.9494823542423321</v>
          </cell>
          <cell r="E28">
            <v>3.6020867942413837</v>
          </cell>
          <cell r="F28">
            <v>2.9867818740625864</v>
          </cell>
          <cell r="G28">
            <v>2.9744505973179201</v>
          </cell>
        </row>
        <row r="47">
          <cell r="B47">
            <v>4.261205688184206</v>
          </cell>
          <cell r="C47">
            <v>4.6176490058634085</v>
          </cell>
          <cell r="D47">
            <v>4.8264139572941724</v>
          </cell>
          <cell r="E47">
            <v>5.2001839129829719</v>
          </cell>
          <cell r="F47">
            <v>6.0246452912006836</v>
          </cell>
          <cell r="G47">
            <v>8.6791476590530703</v>
          </cell>
        </row>
        <row r="48">
          <cell r="B48">
            <v>24.843070510258993</v>
          </cell>
          <cell r="C48">
            <v>22.504826059914596</v>
          </cell>
          <cell r="D48">
            <v>21.861965735029919</v>
          </cell>
          <cell r="E48">
            <v>15.702386211230609</v>
          </cell>
          <cell r="F48">
            <v>5.2240249056709001</v>
          </cell>
          <cell r="G48">
            <v>0.70586195441910338</v>
          </cell>
        </row>
        <row r="49">
          <cell r="B49">
            <v>24.189715055367827</v>
          </cell>
          <cell r="C49">
            <v>25.326920490569837</v>
          </cell>
          <cell r="D49">
            <v>24.561785355751702</v>
          </cell>
          <cell r="E49">
            <v>24.442289424483931</v>
          </cell>
          <cell r="F49">
            <v>23.158479810032492</v>
          </cell>
          <cell r="G49">
            <v>13.072572969488279</v>
          </cell>
        </row>
        <row r="50">
          <cell r="B50">
            <v>0</v>
          </cell>
          <cell r="C50">
            <v>0</v>
          </cell>
          <cell r="D50">
            <v>2.1986729831070112E-3</v>
          </cell>
          <cell r="E50">
            <v>1.646843595356144E-3</v>
          </cell>
          <cell r="F50">
            <v>1.2297437466897211E-2</v>
          </cell>
          <cell r="G50">
            <v>4.6701892452749964E-3</v>
          </cell>
        </row>
        <row r="51">
          <cell r="B51">
            <v>2.0957150589316704</v>
          </cell>
          <cell r="C51">
            <v>2.2700598149116642</v>
          </cell>
          <cell r="D51">
            <v>2.1831274124441737</v>
          </cell>
          <cell r="E51">
            <v>3.4915124058813141</v>
          </cell>
          <cell r="F51">
            <v>3.13943509726281</v>
          </cell>
          <cell r="G51">
            <v>1.699140412181823</v>
          </cell>
        </row>
        <row r="52">
          <cell r="B52">
            <v>5.5539011679529384</v>
          </cell>
          <cell r="C52">
            <v>6.0159365073610997</v>
          </cell>
          <cell r="D52">
            <v>6.0161738916973277</v>
          </cell>
          <cell r="E52">
            <v>8.0571620833269098</v>
          </cell>
          <cell r="F52">
            <v>8.0571820135460612</v>
          </cell>
          <cell r="G52">
            <v>8.1242583951616805</v>
          </cell>
        </row>
        <row r="53">
          <cell r="B53">
            <v>6.1735454064014279</v>
          </cell>
          <cell r="C53">
            <v>6.7449649650980472</v>
          </cell>
          <cell r="D53">
            <v>6.174010994447916</v>
          </cell>
          <cell r="E53">
            <v>4.7904106883066548</v>
          </cell>
          <cell r="F53">
            <v>2.2899904465497576</v>
          </cell>
          <cell r="G53">
            <v>0.37171517839681906</v>
          </cell>
        </row>
        <row r="54">
          <cell r="B54">
            <v>1.87707086765624</v>
          </cell>
          <cell r="C54">
            <v>2.16008280949392</v>
          </cell>
          <cell r="D54">
            <v>2.1513475864787952</v>
          </cell>
          <cell r="E54">
            <v>2.2252826039000402</v>
          </cell>
          <cell r="F54">
            <v>2.2963608690844737</v>
          </cell>
          <cell r="G54">
            <v>2.1524165680504046</v>
          </cell>
        </row>
        <row r="55">
          <cell r="B55">
            <v>0.62699335417326996</v>
          </cell>
          <cell r="C55">
            <v>0.68733127363266378</v>
          </cell>
          <cell r="D55">
            <v>0.68758530222038106</v>
          </cell>
          <cell r="E55">
            <v>0.70113239806602923</v>
          </cell>
          <cell r="F55">
            <v>5.1661498645679691</v>
          </cell>
          <cell r="G55">
            <v>5.1661523566050143</v>
          </cell>
        </row>
        <row r="56">
          <cell r="B56">
            <v>1.2230665440026556</v>
          </cell>
          <cell r="C56">
            <v>1.3407667074681107</v>
          </cell>
          <cell r="D56">
            <v>1.352882236961845</v>
          </cell>
          <cell r="E56">
            <v>1.4887442864968756</v>
          </cell>
          <cell r="F56">
            <v>3.4277063301509134</v>
          </cell>
          <cell r="G56">
            <v>7.7054175916768255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6.6453549200678173E-4</v>
          </cell>
          <cell r="F57">
            <v>1.3764842911009611E-3</v>
          </cell>
          <cell r="G57">
            <v>1.3958369422577643E-3</v>
          </cell>
        </row>
        <row r="58">
          <cell r="B58">
            <v>0</v>
          </cell>
          <cell r="C58">
            <v>6.9641923890620685</v>
          </cell>
          <cell r="D58">
            <v>6.9632619704178644</v>
          </cell>
          <cell r="E58">
            <v>9.7726863387875991</v>
          </cell>
          <cell r="F58">
            <v>15.415464829872965</v>
          </cell>
          <cell r="G58">
            <v>23.054899357808949</v>
          </cell>
        </row>
        <row r="59">
          <cell r="B59">
            <v>73.238318920601841</v>
          </cell>
          <cell r="C59">
            <v>78.632965187761414</v>
          </cell>
          <cell r="D59">
            <v>79.065622506486122</v>
          </cell>
          <cell r="E59">
            <v>77.791276099720847</v>
          </cell>
          <cell r="F59">
            <v>75.444303342047192</v>
          </cell>
          <cell r="G59">
            <v>71.393589621718263</v>
          </cell>
        </row>
      </sheetData>
      <sheetData sheetId="45">
        <row r="3">
          <cell r="B3">
            <v>44.57690667240005</v>
          </cell>
          <cell r="C3">
            <v>44.827339269461582</v>
          </cell>
          <cell r="D3">
            <v>44.633491797422572</v>
          </cell>
          <cell r="E3">
            <v>44.838273556051398</v>
          </cell>
          <cell r="F3">
            <v>45.051867498549555</v>
          </cell>
          <cell r="G3">
            <v>44.932089129006471</v>
          </cell>
        </row>
        <row r="10">
          <cell r="B10">
            <v>3.4671404741426026</v>
          </cell>
          <cell r="C10">
            <v>8.5222741662114263</v>
          </cell>
          <cell r="D10">
            <v>8.5293326337044668</v>
          </cell>
          <cell r="E10">
            <v>10.733909017622969</v>
          </cell>
          <cell r="F10">
            <v>27.241407550877319</v>
          </cell>
          <cell r="G10">
            <v>36.197269700287215</v>
          </cell>
        </row>
        <row r="15">
          <cell r="B15">
            <v>69.470006165735015</v>
          </cell>
          <cell r="C15">
            <v>69.67396975317871</v>
          </cell>
          <cell r="D15">
            <v>72.733840671643748</v>
          </cell>
          <cell r="E15">
            <v>67.367738863477513</v>
          </cell>
          <cell r="F15">
            <v>63.174181012397447</v>
          </cell>
          <cell r="G15">
            <v>68.885194810841512</v>
          </cell>
        </row>
        <row r="16">
          <cell r="B16">
            <v>60.231819112271964</v>
          </cell>
          <cell r="C16">
            <v>51.320003092609497</v>
          </cell>
          <cell r="D16">
            <v>43.99079244171913</v>
          </cell>
          <cell r="E16">
            <v>42.300767625127854</v>
          </cell>
          <cell r="F16">
            <v>25.421124583507211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2.0885605348834241E-4</v>
          </cell>
          <cell r="E17">
            <v>2.8892207662974318E-4</v>
          </cell>
          <cell r="F17">
            <v>7.2543807621491775E-4</v>
          </cell>
          <cell r="G17">
            <v>2.2298271034149821E-3</v>
          </cell>
        </row>
        <row r="18">
          <cell r="B18">
            <v>46.693623752223736</v>
          </cell>
          <cell r="C18">
            <v>48.252230962655652</v>
          </cell>
          <cell r="D18">
            <v>47.775571404083564</v>
          </cell>
          <cell r="E18">
            <v>45.386533337306368</v>
          </cell>
          <cell r="F18">
            <v>38.378176113761953</v>
          </cell>
          <cell r="G18">
            <v>20.850473291327564</v>
          </cell>
        </row>
        <row r="19">
          <cell r="B19">
            <v>0.30829116727536149</v>
          </cell>
          <cell r="C19">
            <v>8.2180204616487125E-4</v>
          </cell>
          <cell r="D19">
            <v>8.2082616792267954E-4</v>
          </cell>
          <cell r="E19">
            <v>8.0811083968951195E-4</v>
          </cell>
          <cell r="F19">
            <v>7.7540472648006615E-4</v>
          </cell>
          <cell r="G19">
            <v>7.4662811115843038E-4</v>
          </cell>
        </row>
        <row r="20">
          <cell r="B20">
            <v>0.10000153849191074</v>
          </cell>
          <cell r="C20">
            <v>0.10000085683835834</v>
          </cell>
          <cell r="D20">
            <v>2.1262189114643181E-3</v>
          </cell>
          <cell r="E20">
            <v>1.0718472994560981E-3</v>
          </cell>
          <cell r="F20">
            <v>0</v>
          </cell>
          <cell r="G20">
            <v>0</v>
          </cell>
        </row>
        <row r="21">
          <cell r="B21">
            <v>5.6046524369834412</v>
          </cell>
          <cell r="C21">
            <v>9.6843973824142413</v>
          </cell>
          <cell r="D21">
            <v>10.0420442318479</v>
          </cell>
          <cell r="E21">
            <v>10.46115553172595</v>
          </cell>
          <cell r="F21">
            <v>10.949988632742336</v>
          </cell>
          <cell r="G21">
            <v>10.528303681618409</v>
          </cell>
        </row>
        <row r="22">
          <cell r="B22">
            <v>16.991194854917445</v>
          </cell>
          <cell r="C22">
            <v>16.396497030786215</v>
          </cell>
          <cell r="D22">
            <v>14.417914616174347</v>
          </cell>
          <cell r="E22">
            <v>13.906983135739265</v>
          </cell>
          <cell r="F22">
            <v>12.57167381329233</v>
          </cell>
          <cell r="G22">
            <v>7.8477832492428821</v>
          </cell>
        </row>
        <row r="23">
          <cell r="B23">
            <v>2.5068244970084019</v>
          </cell>
          <cell r="C23">
            <v>2.9279869274558936</v>
          </cell>
          <cell r="D23">
            <v>2.929938674236058</v>
          </cell>
          <cell r="E23">
            <v>2.9300591733890964</v>
          </cell>
          <cell r="F23">
            <v>5.4714039184077636</v>
          </cell>
          <cell r="G23">
            <v>5.4712440785364285</v>
          </cell>
        </row>
        <row r="24">
          <cell r="B24">
            <v>0</v>
          </cell>
          <cell r="C24">
            <v>0</v>
          </cell>
          <cell r="D24">
            <v>7.9965566458988597E-4</v>
          </cell>
          <cell r="E24">
            <v>2.5887393881982539E-4</v>
          </cell>
          <cell r="F24">
            <v>8.8172617932594774E-2</v>
          </cell>
          <cell r="G24">
            <v>7.1925238363956659E-2</v>
          </cell>
        </row>
        <row r="25">
          <cell r="B25">
            <v>15.194968603907164</v>
          </cell>
          <cell r="C25">
            <v>18.073909946638647</v>
          </cell>
          <cell r="D25">
            <v>23.317164685179684</v>
          </cell>
          <cell r="E25">
            <v>28.871870860495086</v>
          </cell>
          <cell r="F25">
            <v>36.361785877323967</v>
          </cell>
          <cell r="G25">
            <v>61.78131239809754</v>
          </cell>
        </row>
        <row r="26">
          <cell r="B26">
            <v>217.10138212881446</v>
          </cell>
          <cell r="C26">
            <v>216.42981775462337</v>
          </cell>
          <cell r="D26">
            <v>215.2112222816819</v>
          </cell>
          <cell r="E26">
            <v>211.22753628141572</v>
          </cell>
          <cell r="F26">
            <v>192.41800741216832</v>
          </cell>
          <cell r="G26">
            <v>175.43921320324287</v>
          </cell>
        </row>
        <row r="102">
          <cell r="B102">
            <v>8.9080008003302567</v>
          </cell>
          <cell r="C102">
            <v>7.3936823632005799</v>
          </cell>
          <cell r="D102">
            <v>8.5265504689193463</v>
          </cell>
          <cell r="E102">
            <v>4.7844972768356913</v>
          </cell>
          <cell r="F102">
            <v>1.6372410254448255</v>
          </cell>
          <cell r="G102">
            <v>0.51485837231413456</v>
          </cell>
        </row>
        <row r="104">
          <cell r="B104">
            <v>19.060327995992921</v>
          </cell>
          <cell r="C104">
            <v>22.703384256723528</v>
          </cell>
          <cell r="D104">
            <v>24.799397860825355</v>
          </cell>
          <cell r="E104">
            <v>27.876730550492017</v>
          </cell>
          <cell r="F104">
            <v>34.815707324017076</v>
          </cell>
          <cell r="G104">
            <v>65.804223874918705</v>
          </cell>
        </row>
        <row r="105">
          <cell r="B105">
            <v>45.124387948498381</v>
          </cell>
          <cell r="C105">
            <v>38.446256051640447</v>
          </cell>
          <cell r="D105">
            <v>39.395643170310606</v>
          </cell>
          <cell r="E105">
            <v>37.893065443633787</v>
          </cell>
          <cell r="F105">
            <v>22.772866467534332</v>
          </cell>
          <cell r="G105">
            <v>1.7673141464569387E-3</v>
          </cell>
        </row>
        <row r="106">
          <cell r="B106">
            <v>36.569916329420764</v>
          </cell>
          <cell r="C106">
            <v>39.170584110975895</v>
          </cell>
          <cell r="D106">
            <v>37.407966138427184</v>
          </cell>
          <cell r="E106">
            <v>37.234787964446369</v>
          </cell>
          <cell r="F106">
            <v>31.662091101437767</v>
          </cell>
          <cell r="G106">
            <v>17.251373526013221</v>
          </cell>
        </row>
        <row r="107">
          <cell r="B107">
            <v>0</v>
          </cell>
          <cell r="C107">
            <v>0</v>
          </cell>
          <cell r="D107">
            <v>9.9915330006010127E-3</v>
          </cell>
          <cell r="E107">
            <v>1.0433730044587971E-2</v>
          </cell>
          <cell r="F107">
            <v>1.8255561990052759E-2</v>
          </cell>
          <cell r="G107">
            <v>9.1210892707942019E-3</v>
          </cell>
        </row>
        <row r="108">
          <cell r="B108">
            <v>7.2001107714175713E-2</v>
          </cell>
          <cell r="C108">
            <v>7.2000616923617977E-2</v>
          </cell>
          <cell r="D108">
            <v>1.5308776162543073E-3</v>
          </cell>
          <cell r="E108">
            <v>7.7173005560839027E-4</v>
          </cell>
          <cell r="F108">
            <v>0</v>
          </cell>
          <cell r="G108">
            <v>0</v>
          </cell>
        </row>
        <row r="109">
          <cell r="B109">
            <v>7.3608758950168746E-2</v>
          </cell>
          <cell r="C109">
            <v>1.7933907558187762E-2</v>
          </cell>
          <cell r="D109">
            <v>6.9559995564809615E-2</v>
          </cell>
          <cell r="E109">
            <v>0.54228438796851242</v>
          </cell>
          <cell r="F109">
            <v>1.4984676211595749</v>
          </cell>
          <cell r="G109">
            <v>1.4984687016062899</v>
          </cell>
        </row>
        <row r="110">
          <cell r="B110">
            <v>3.7816611568855936</v>
          </cell>
          <cell r="C110">
            <v>7.6930095388666606</v>
          </cell>
          <cell r="D110">
            <v>8.0605878024262392</v>
          </cell>
          <cell r="E110">
            <v>7.9370811568581114</v>
          </cell>
          <cell r="F110">
            <v>7.3975337012398032</v>
          </cell>
          <cell r="G110">
            <v>7.0556387390443192</v>
          </cell>
        </row>
        <row r="111">
          <cell r="B111">
            <v>9.1310738200570096</v>
          </cell>
          <cell r="C111">
            <v>8.1864202044370398</v>
          </cell>
          <cell r="D111">
            <v>7.2685832797932868</v>
          </cell>
          <cell r="E111">
            <v>6.8163248879773297</v>
          </cell>
          <cell r="F111">
            <v>5.7172693660723528</v>
          </cell>
          <cell r="G111">
            <v>2.2844364627348837</v>
          </cell>
        </row>
        <row r="112">
          <cell r="B112">
            <v>2.6968850692339021</v>
          </cell>
          <cell r="C112">
            <v>3.1682223417280464</v>
          </cell>
          <cell r="D112">
            <v>3.1728325423311388</v>
          </cell>
          <cell r="E112">
            <v>3.3037597082302428</v>
          </cell>
          <cell r="F112">
            <v>3.5422515666183463</v>
          </cell>
          <cell r="G112">
            <v>3.8168909067883754</v>
          </cell>
        </row>
        <row r="113">
          <cell r="B113">
            <v>0.78533647234855097</v>
          </cell>
          <cell r="C113">
            <v>0.94126964318275208</v>
          </cell>
          <cell r="D113">
            <v>0.94321413519616581</v>
          </cell>
          <cell r="E113">
            <v>0.9433223533202505</v>
          </cell>
          <cell r="F113">
            <v>2.4074168957209476</v>
          </cell>
          <cell r="G113">
            <v>2.4073470692192163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129.67033993357433</v>
          </cell>
          <cell r="C116">
            <v>136.31503720144818</v>
          </cell>
          <cell r="D116">
            <v>138.18519043811548</v>
          </cell>
          <cell r="E116">
            <v>138.07696820748546</v>
          </cell>
          <cell r="F116">
            <v>138.71050818211242</v>
          </cell>
          <cell r="G116">
            <v>136.84139575634362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26.978282010930158</v>
          </cell>
          <cell r="C224">
            <v>26.144890410250678</v>
          </cell>
          <cell r="D224">
            <v>26.127740186077009</v>
          </cell>
          <cell r="E224">
            <v>26.212316141592478</v>
          </cell>
          <cell r="F224">
            <v>26.68781160532393</v>
          </cell>
          <cell r="G224">
            <v>26.308229176609405</v>
          </cell>
        </row>
        <row r="231">
          <cell r="B231">
            <v>15.552696121389763</v>
          </cell>
          <cell r="C231">
            <v>14.362391854326466</v>
          </cell>
          <cell r="D231">
            <v>15.237738131276521</v>
          </cell>
          <cell r="E231">
            <v>8.4410102466596175</v>
          </cell>
          <cell r="F231">
            <v>2.8884870936307263</v>
          </cell>
          <cell r="G231">
            <v>0.90833302870130117</v>
          </cell>
        </row>
        <row r="233">
          <cell r="B233">
            <v>22.300218414007716</v>
          </cell>
          <cell r="C233">
            <v>26.338841270036195</v>
          </cell>
          <cell r="D233">
            <v>33.994628919768175</v>
          </cell>
          <cell r="E233">
            <v>41.787998332814475</v>
          </cell>
          <cell r="F233">
            <v>51.203661497520329</v>
          </cell>
          <cell r="G233">
            <v>84.706508133554166</v>
          </cell>
        </row>
        <row r="234">
          <cell r="B234">
            <v>52.108844542583789</v>
          </cell>
          <cell r="C234">
            <v>44.451079984716486</v>
          </cell>
          <cell r="D234">
            <v>39.40611840341073</v>
          </cell>
          <cell r="E234">
            <v>37.894412005337124</v>
          </cell>
          <cell r="F234">
            <v>22.77360341890715</v>
          </cell>
          <cell r="G234">
            <v>1.9614112310562771E-3</v>
          </cell>
        </row>
        <row r="235">
          <cell r="B235">
            <v>42.950365943186576</v>
          </cell>
          <cell r="C235">
            <v>44.464311769586494</v>
          </cell>
          <cell r="D235">
            <v>43.787565562119866</v>
          </cell>
          <cell r="E235">
            <v>41.998554382123785</v>
          </cell>
          <cell r="F235">
            <v>35.712893291278284</v>
          </cell>
          <cell r="G235">
            <v>19.458488397181839</v>
          </cell>
        </row>
        <row r="236">
          <cell r="B236">
            <v>0</v>
          </cell>
          <cell r="C236">
            <v>0</v>
          </cell>
          <cell r="D236">
            <v>1.1998525715071377E-2</v>
          </cell>
          <cell r="E236">
            <v>1.2760741793805111E-2</v>
          </cell>
          <cell r="F236">
            <v>2.3287534472135291E-2</v>
          </cell>
          <cell r="G236">
            <v>1.1017638203316792E-2</v>
          </cell>
        </row>
        <row r="238">
          <cell r="B238">
            <v>9.8755017549349983E-2</v>
          </cell>
          <cell r="C238">
            <v>2.1337390138281863E-2</v>
          </cell>
          <cell r="D238">
            <v>8.1692772004895775E-2</v>
          </cell>
          <cell r="E238">
            <v>0.63687079032807037</v>
          </cell>
          <cell r="F238">
            <v>1.759833903030751</v>
          </cell>
          <cell r="G238">
            <v>1.7597173213663262</v>
          </cell>
        </row>
        <row r="239">
          <cell r="B239">
            <v>5.0735540068914018</v>
          </cell>
          <cell r="C239">
            <v>9.1529827136517898</v>
          </cell>
          <cell r="D239">
            <v>9.4665296658267959</v>
          </cell>
          <cell r="E239">
            <v>9.3214838218056393</v>
          </cell>
          <cell r="F239">
            <v>8.6878291011588047</v>
          </cell>
          <cell r="G239">
            <v>8.2857451003749656</v>
          </cell>
        </row>
        <row r="240">
          <cell r="B240">
            <v>9.6515443890993637</v>
          </cell>
          <cell r="C240">
            <v>8.7836615212475468</v>
          </cell>
          <cell r="D240">
            <v>7.5640471578036106</v>
          </cell>
          <cell r="E240">
            <v>7.0933996330038829</v>
          </cell>
          <cell r="F240">
            <v>5.9496702890959909</v>
          </cell>
          <cell r="G240">
            <v>2.3772977776279172</v>
          </cell>
        </row>
        <row r="241">
          <cell r="B241">
            <v>2.8666774309313352</v>
          </cell>
          <cell r="C241">
            <v>3.363059397404665</v>
          </cell>
          <cell r="D241">
            <v>3.3018093007100187</v>
          </cell>
          <cell r="E241">
            <v>3.4380544741438772</v>
          </cell>
          <cell r="F241">
            <v>3.6862421890570669</v>
          </cell>
          <cell r="G241">
            <v>3.9720423458884802</v>
          </cell>
        </row>
        <row r="242">
          <cell r="B242">
            <v>2.5068244970084019</v>
          </cell>
          <cell r="C242">
            <v>2.9279869274558936</v>
          </cell>
          <cell r="D242">
            <v>2.929938674236058</v>
          </cell>
          <cell r="E242">
            <v>2.9300591733890964</v>
          </cell>
          <cell r="F242">
            <v>5.4714039184077636</v>
          </cell>
          <cell r="G242">
            <v>5.4712440785364285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3.4671404741426026</v>
          </cell>
          <cell r="C244">
            <v>8.5222741662114263</v>
          </cell>
          <cell r="D244">
            <v>8.5293326337044668</v>
          </cell>
          <cell r="E244">
            <v>10.733909017622969</v>
          </cell>
          <cell r="F244">
            <v>27.241407550877319</v>
          </cell>
          <cell r="G244">
            <v>36.197269700287215</v>
          </cell>
        </row>
        <row r="245">
          <cell r="B245">
            <v>156.6486219445045</v>
          </cell>
          <cell r="C245">
            <v>162.45992761169887</v>
          </cell>
          <cell r="D245">
            <v>164.3129306241924</v>
          </cell>
          <cell r="E245">
            <v>164.28928434907795</v>
          </cell>
          <cell r="F245">
            <v>165.39831978743629</v>
          </cell>
          <cell r="G245">
            <v>163.149624932953</v>
          </cell>
        </row>
      </sheetData>
      <sheetData sheetId="46">
        <row r="21">
          <cell r="B21">
            <v>78.607662119572467</v>
          </cell>
          <cell r="C21">
            <v>77.656815338161238</v>
          </cell>
          <cell r="D21">
            <v>72.554509756668438</v>
          </cell>
          <cell r="E21">
            <v>40.777965802544301</v>
          </cell>
          <cell r="F21">
            <v>5.6971648235110885</v>
          </cell>
          <cell r="G21">
            <v>0.78968372986132707</v>
          </cell>
        </row>
        <row r="22">
          <cell r="B22">
            <v>116.60360898251623</v>
          </cell>
          <cell r="C22">
            <v>108.73571127883301</v>
          </cell>
          <cell r="D22">
            <v>87.829970233054482</v>
          </cell>
          <cell r="E22">
            <v>60.796036362318034</v>
          </cell>
          <cell r="F22">
            <v>39.024103855372175</v>
          </cell>
          <cell r="G22">
            <v>10.095322810030545</v>
          </cell>
        </row>
        <row r="24">
          <cell r="B24">
            <v>0.2836961138166112</v>
          </cell>
          <cell r="C24">
            <v>0.27334618264928195</v>
          </cell>
          <cell r="D24">
            <v>5.9931580635019959</v>
          </cell>
          <cell r="E24">
            <v>7.2459252396997265</v>
          </cell>
          <cell r="F24">
            <v>1.5463533556495812</v>
          </cell>
          <cell r="G24">
            <v>2.1857946168300981</v>
          </cell>
        </row>
        <row r="25">
          <cell r="B25">
            <v>4.5522833572454706</v>
          </cell>
          <cell r="C25">
            <v>4.4972756235338931</v>
          </cell>
          <cell r="D25">
            <v>4.2018910552920055</v>
          </cell>
          <cell r="E25">
            <v>2.3619745407965076</v>
          </cell>
          <cell r="F25">
            <v>4.7983168226336419</v>
          </cell>
          <cell r="G25">
            <v>4.3917391383779432</v>
          </cell>
        </row>
        <row r="26">
          <cell r="B26">
            <v>2.97093921254949</v>
          </cell>
          <cell r="C26">
            <v>2.9709321098696639</v>
          </cell>
          <cell r="D26">
            <v>2.970930548422094</v>
          </cell>
          <cell r="E26">
            <v>2.9415784821160025</v>
          </cell>
          <cell r="F26">
            <v>2.9620457881338278</v>
          </cell>
          <cell r="G26">
            <v>14.371496971345753</v>
          </cell>
        </row>
        <row r="27">
          <cell r="B27">
            <v>2.3158110679873011E-2</v>
          </cell>
          <cell r="C27">
            <v>4.7033401596988801E-2</v>
          </cell>
          <cell r="D27">
            <v>2.5404780519360766E-3</v>
          </cell>
          <cell r="E27">
            <v>3.6247694609168327E-4</v>
          </cell>
          <cell r="F27">
            <v>3.4807605251074223E-4</v>
          </cell>
          <cell r="G27">
            <v>4.9735856973991512E-4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4.4389801373832874E-2</v>
          </cell>
          <cell r="F32">
            <v>1.4115756609460384</v>
          </cell>
          <cell r="G32">
            <v>8.7236429279683101</v>
          </cell>
        </row>
      </sheetData>
      <sheetData sheetId="47">
        <row r="53">
          <cell r="B53">
            <v>2.5750282694593305</v>
          </cell>
          <cell r="C53">
            <v>2.4916465315404972</v>
          </cell>
          <cell r="D53">
            <v>2.4016694891016561</v>
          </cell>
          <cell r="E53">
            <v>2.2718313695932153</v>
          </cell>
          <cell r="F53">
            <v>2.2945225827957341</v>
          </cell>
          <cell r="G53">
            <v>2.3174399749992998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6.4922499785341499</v>
          </cell>
          <cell r="C55">
            <v>5.9888824697094991</v>
          </cell>
          <cell r="D55">
            <v>5.5435415154448782</v>
          </cell>
          <cell r="E55">
            <v>4.8552172241180696</v>
          </cell>
          <cell r="F55">
            <v>3.915054221509374</v>
          </cell>
          <cell r="G55">
            <v>3.1823409744706357</v>
          </cell>
        </row>
        <row r="56">
          <cell r="B56">
            <v>3.7904416235025002</v>
          </cell>
          <cell r="C56">
            <v>3.4117740376400096</v>
          </cell>
          <cell r="D56">
            <v>3.5364235691027699</v>
          </cell>
          <cell r="E56">
            <v>3.14256034168895</v>
          </cell>
          <cell r="F56">
            <v>2.0930738264592343</v>
          </cell>
          <cell r="G56">
            <v>0.78165543195472198</v>
          </cell>
        </row>
        <row r="57">
          <cell r="B57">
            <v>7.1760718563994104</v>
          </cell>
          <cell r="C57">
            <v>6.5876100184260862</v>
          </cell>
          <cell r="D57">
            <v>6.0080635374911635</v>
          </cell>
          <cell r="E57">
            <v>5.7887159588404593</v>
          </cell>
          <cell r="F57">
            <v>4.2228925525977701</v>
          </cell>
          <cell r="G57">
            <v>1.3200416494315501</v>
          </cell>
        </row>
        <row r="58">
          <cell r="B58">
            <v>14.541394613551525</v>
          </cell>
          <cell r="C58">
            <v>14.023526181919985</v>
          </cell>
          <cell r="D58">
            <v>12.442039959447694</v>
          </cell>
          <cell r="E58">
            <v>8.1733676542577474</v>
          </cell>
          <cell r="F58">
            <v>3.5733696116592526</v>
          </cell>
          <cell r="G58">
            <v>0.93384555940305813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-1.7630979403703639</v>
          </cell>
          <cell r="G59">
            <v>-5.1073107246578004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-0.36882796177087579</v>
          </cell>
          <cell r="G60">
            <v>-3.4268068119540795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-1.1707952910482253E-3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-3.8063138917840303E-5</v>
          </cell>
          <cell r="G62">
            <v>-4.3150497043023424E-5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-5.6995227980416369E-6</v>
          </cell>
          <cell r="G63">
            <v>-2.8939369459260191E-5</v>
          </cell>
        </row>
        <row r="77">
          <cell r="B77">
            <v>0.83333314875242714</v>
          </cell>
          <cell r="C77">
            <v>1.904761887497086</v>
          </cell>
        </row>
        <row r="78">
          <cell r="B78">
            <v>0.3098441634536751</v>
          </cell>
          <cell r="C78">
            <v>0.81019621113252327</v>
          </cell>
        </row>
        <row r="79">
          <cell r="B79">
            <v>0.98874886667401674</v>
          </cell>
          <cell r="C79">
            <v>5.8203641781176838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" sqref="B1"/>
    </sheetView>
  </sheetViews>
  <sheetFormatPr defaultColWidth="11" defaultRowHeight="15.75" x14ac:dyDescent="0.25"/>
  <cols>
    <col min="1" max="1" width="11.5" bestFit="1" customWidth="1"/>
    <col min="2" max="2" width="26.25" bestFit="1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25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STEM_to_Premise_AGS_1149</v>
      </c>
      <c r="C2" s="2" t="s">
        <v>7</v>
      </c>
      <c r="D2" s="2" t="s">
        <v>15</v>
      </c>
      <c r="E2" s="2" t="s">
        <v>8</v>
      </c>
      <c r="F2" s="3">
        <f>F3+F8+F11+F12+F16+F17+F18+F19</f>
        <v>299.34490364706448</v>
      </c>
      <c r="G2" s="3">
        <f t="shared" ref="G2:K2" si="0">G3+G8+G11+G12+G16+G17+G18+G19</f>
        <v>291.72742743623138</v>
      </c>
      <c r="H2" s="3">
        <f t="shared" si="0"/>
        <v>333.55255571494428</v>
      </c>
      <c r="I2" s="3">
        <f t="shared" si="0"/>
        <v>364.30785031438296</v>
      </c>
      <c r="J2" s="3">
        <f t="shared" si="0"/>
        <v>427.72426148199776</v>
      </c>
      <c r="K2" s="3">
        <f t="shared" si="0"/>
        <v>555.86089176836788</v>
      </c>
    </row>
    <row r="3" spans="1:13" x14ac:dyDescent="0.25">
      <c r="A3" s="5" t="str">
        <f>A2</f>
        <v>STEM</v>
      </c>
      <c r="B3" s="5" t="str">
        <f t="shared" ref="B3" ca="1" si="1">B2</f>
        <v>STEM_to_Premise_AGS_1149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44.769995583235925</v>
      </c>
      <c r="G3" s="1">
        <f t="shared" ref="G3:K3" si="3">SUM(G4:G7)</f>
        <v>46.01906699875704</v>
      </c>
      <c r="H3" s="1">
        <f t="shared" si="3"/>
        <v>46.019089500102169</v>
      </c>
      <c r="I3" s="1">
        <f t="shared" si="3"/>
        <v>47.790435854545521</v>
      </c>
      <c r="J3" s="1">
        <f t="shared" si="3"/>
        <v>47.805305563416496</v>
      </c>
      <c r="K3" s="1">
        <f t="shared" si="3"/>
        <v>63.755679642200661</v>
      </c>
    </row>
    <row r="4" spans="1:13" x14ac:dyDescent="0.25">
      <c r="A4" s="5" t="str">
        <f t="shared" ref="A4:A53" si="4">A3</f>
        <v>STEM</v>
      </c>
      <c r="B4" s="5" t="str">
        <f t="shared" ref="B4:B60" ca="1" si="5">B3</f>
        <v>STEM_to_Premise_AGS_1149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10.182338839555834</v>
      </c>
      <c r="G4" s="1" cm="1">
        <f t="array" ref="G4">SUMPRODUCT(("RNWWOD1"=[1]OUT_PrimaryEnergyCons!$A$1:$A$1000)*1,[1]OUT_PrimaryEnergyCons!E$1:E$1000)</f>
        <v>11.152949898778974</v>
      </c>
      <c r="H4" s="1" cm="1">
        <f t="array" ref="H4">SUMPRODUCT(("RNWWOD1"=[1]OUT_PrimaryEnergyCons!$A$1:$A$1000)*1,[1]OUT_PrimaryEnergyCons!F$1:F$1000)</f>
        <v>12.608866525110754</v>
      </c>
      <c r="I4" s="1" cm="1">
        <f t="array" ref="I4">SUMPRODUCT(("RNWWOD1"=[1]OUT_PrimaryEnergyCons!$A$1:$A$1000)*1,[1]OUT_PrimaryEnergyCons!G$1:G$1000)</f>
        <v>15.035394996175109</v>
      </c>
      <c r="J4" s="1" cm="1">
        <f t="array" ref="J4">SUMPRODUCT(("RNWWOD1"=[1]OUT_PrimaryEnergyCons!$A$1:$A$1000)*1,[1]OUT_PrimaryEnergyCons!H$1:H$1000)</f>
        <v>17.461923358778975</v>
      </c>
      <c r="K4" s="1" cm="1">
        <f t="array" ref="K4">SUMPRODUCT(("RNWWOD1"=[1]OUT_PrimaryEnergyCons!$A$1:$A$1000)*1,[1]OUT_PrimaryEnergyCons!I$1:I$1000)</f>
        <v>17.461927791709879</v>
      </c>
    </row>
    <row r="5" spans="1:13" x14ac:dyDescent="0.25">
      <c r="A5" s="5" t="str">
        <f t="shared" si="4"/>
        <v>STEM</v>
      </c>
      <c r="B5" s="5" t="str">
        <f t="shared" ca="1" si="5"/>
        <v>STEM_to_Premise_AGS_1149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7.4592156529315892</v>
      </c>
      <c r="G5" s="1" cm="1">
        <f t="array" ref="G5">SUMPRODUCT(("RNWWOD2"=[1]OUT_PrimaryEnergyCons!$A$1:$A$1000)*1,[1]OUT_PrimaryEnergyCons!E$1:E$1000)</f>
        <v>8.0030394492881261</v>
      </c>
      <c r="H5" s="1" cm="1">
        <f t="array" ref="H5">SUMPRODUCT(("RNWWOD2"=[1]OUT_PrimaryEnergyCons!$A$1:$A$1000)*1,[1]OUT_PrimaryEnergyCons!F$1:F$1000)</f>
        <v>8.8187752694360455</v>
      </c>
      <c r="I5" s="1" cm="1">
        <f t="array" ref="I5">SUMPRODUCT(("RNWWOD2"=[1]OUT_PrimaryEnergyCons!$A$1:$A$1000)*1,[1]OUT_PrimaryEnergyCons!G$1:G$1000)</f>
        <v>10.178335745017213</v>
      </c>
      <c r="J5" s="1" cm="1">
        <f t="array" ref="J5">SUMPRODUCT(("RNWWOD2"=[1]OUT_PrimaryEnergyCons!$A$1:$A$1000)*1,[1]OUT_PrimaryEnergyCons!H$1:H$1000)</f>
        <v>10.230789036928645</v>
      </c>
      <c r="K5" s="1" cm="1">
        <f t="array" ref="K5">SUMPRODUCT(("RNWWOD2"=[1]OUT_PrimaryEnergyCons!$A$1:$A$1000)*1,[1]OUT_PrimaryEnergyCons!I$1:I$1000)</f>
        <v>7.6165795513512302</v>
      </c>
      <c r="M5" s="1"/>
    </row>
    <row r="6" spans="1:13" x14ac:dyDescent="0.25">
      <c r="A6" s="5" t="str">
        <f t="shared" si="4"/>
        <v>STEM</v>
      </c>
      <c r="B6" s="5" t="str">
        <f t="shared" ca="1" si="5"/>
        <v>STEM_to_Premise_AGS_1149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2.6225274097775091</v>
      </c>
      <c r="G6" s="1" cm="1">
        <f t="array" ref="G6">SUMPRODUCT(("RNWWOD3"=[1]OUT_PrimaryEnergyCons!$A$1:$A$1000)*1,[1]OUT_PrimaryEnergyCons!E$1:E$1000)</f>
        <v>3.265003013325857</v>
      </c>
      <c r="H6" s="1" cm="1">
        <f t="array" ref="H6">SUMPRODUCT(("RNWWOD3"=[1]OUT_PrimaryEnergyCons!$A$1:$A$1000)*1,[1]OUT_PrimaryEnergyCons!F$1:F$1000)</f>
        <v>4.2287174923326312</v>
      </c>
      <c r="I6" s="1" cm="1">
        <f t="array" ref="I6">SUMPRODUCT(("RNWWOD3"=[1]OUT_PrimaryEnergyCons!$A$1:$A$1000)*1,[1]OUT_PrimaryEnergyCons!G$1:G$1000)</f>
        <v>5.8349091208342712</v>
      </c>
      <c r="J6" s="1" cm="1">
        <f t="array" ref="J6">SUMPRODUCT(("RNWWOD3"=[1]OUT_PrimaryEnergyCons!$A$1:$A$1000)*1,[1]OUT_PrimaryEnergyCons!H$1:H$1000)</f>
        <v>6.3806237277434814</v>
      </c>
      <c r="K6" s="1" cm="1">
        <f t="array" ref="K6">SUMPRODUCT(("RNWWOD3"=[1]OUT_PrimaryEnergyCons!$A$1:$A$1000)*1,[1]OUT_PrimaryEnergyCons!I$1:I$1000)</f>
        <v>4.2596770200666718</v>
      </c>
      <c r="M6" s="1"/>
    </row>
    <row r="7" spans="1:13" x14ac:dyDescent="0.25">
      <c r="A7" s="5" t="str">
        <f t="shared" si="4"/>
        <v>STEM</v>
      </c>
      <c r="B7" s="5" t="str">
        <f t="shared" ca="1" si="5"/>
        <v>STEM_to_Premise_AGS_1149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24.505913680970998</v>
      </c>
      <c r="G7" s="1" cm="1">
        <f t="array" ref="G7">SUMPRODUCT(("RNWWOD4"=[1]OUT_PrimaryEnergyCons!$A$1:$A$1000)*1+("RNWWOD5"=[1]OUT_PrimaryEnergyCons!$A$1:$A$1000)*1,[1]OUT_PrimaryEnergyCons!E$1:E$1000)</f>
        <v>23.598074637364082</v>
      </c>
      <c r="H7" s="1" cm="1">
        <f t="array" ref="H7">SUMPRODUCT(("RNWWOD4"=[1]OUT_PrimaryEnergyCons!$A$1:$A$1000)*1+("RNWWOD5"=[1]OUT_PrimaryEnergyCons!$A$1:$A$1000)*1,[1]OUT_PrimaryEnergyCons!F$1:F$1000)</f>
        <v>20.362730213222736</v>
      </c>
      <c r="I7" s="1" cm="1">
        <f t="array" ref="I7">SUMPRODUCT(("RNWWOD4"=[1]OUT_PrimaryEnergyCons!$A$1:$A$1000)*1+("RNWWOD5"=[1]OUT_PrimaryEnergyCons!$A$1:$A$1000)*1,[1]OUT_PrimaryEnergyCons!G$1:G$1000)</f>
        <v>16.741795992518931</v>
      </c>
      <c r="J7" s="1" cm="1">
        <f t="array" ref="J7">SUMPRODUCT(("RNWWOD4"=[1]OUT_PrimaryEnergyCons!$A$1:$A$1000)*1+("RNWWOD5"=[1]OUT_PrimaryEnergyCons!$A$1:$A$1000)*1,[1]OUT_PrimaryEnergyCons!H$1:H$1000)</f>
        <v>13.731969439965395</v>
      </c>
      <c r="K7" s="1" cm="1">
        <f t="array" ref="K7">SUMPRODUCT(("RNWWOD4"=[1]OUT_PrimaryEnergyCons!$A$1:$A$1000)*1+("RNWWOD5"=[1]OUT_PrimaryEnergyCons!$A$1:$A$1000)*1,[1]OUT_PrimaryEnergyCons!I$1:I$1000)</f>
        <v>34.417495279072881</v>
      </c>
      <c r="M7" s="1"/>
    </row>
    <row r="8" spans="1:13" x14ac:dyDescent="0.25">
      <c r="A8" s="5" t="str">
        <f t="shared" si="4"/>
        <v>STEM</v>
      </c>
      <c r="B8" s="5" t="str">
        <f t="shared" ca="1" si="5"/>
        <v>STEM_to_Premise_AGS_1149</v>
      </c>
      <c r="C8" s="5" t="str">
        <f t="shared" si="6"/>
        <v>CH</v>
      </c>
      <c r="D8" t="s">
        <v>772</v>
      </c>
      <c r="E8" t="s">
        <v>8</v>
      </c>
      <c r="F8" s="1">
        <f>SUM(F9:F10)</f>
        <v>69.392878895367431</v>
      </c>
      <c r="G8" s="1">
        <f t="shared" ref="G8:K8" si="7">SUM(G9:G10)</f>
        <v>69.663487229497264</v>
      </c>
      <c r="H8" s="1">
        <f t="shared" si="7"/>
        <v>69.270576474826612</v>
      </c>
      <c r="I8" s="1">
        <f t="shared" si="7"/>
        <v>68.821074314404456</v>
      </c>
      <c r="J8" s="1">
        <f t="shared" si="7"/>
        <v>68.940594147117977</v>
      </c>
      <c r="K8" s="1">
        <f t="shared" si="7"/>
        <v>69.385363245981893</v>
      </c>
      <c r="M8" s="1"/>
    </row>
    <row r="9" spans="1:13" x14ac:dyDescent="0.25">
      <c r="A9" s="5" t="str">
        <f t="shared" si="4"/>
        <v>STEM</v>
      </c>
      <c r="B9" s="5" t="str">
        <f t="shared" ca="1" si="5"/>
        <v>STEM_to_Premise_AGS_1149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35.611763845668129</v>
      </c>
      <c r="G9" s="1" cm="1">
        <f t="array" ref="G9">SUMPRODUCT(("RNNWWST1"=[1]OUT_PrimaryEnergyCons!$A$1:$A$1000)*1,[1]OUT_PrimaryEnergyCons!E$1:E$1000)</f>
        <v>35.882384866879029</v>
      </c>
      <c r="H9" s="1" cm="1">
        <f t="array" ref="H9">SUMPRODUCT(("RNNWWST1"=[1]OUT_PrimaryEnergyCons!$A$1:$A$1000)*1,[1]OUT_PrimaryEnergyCons!F$1:F$1000)</f>
        <v>35.489474602601419</v>
      </c>
      <c r="I9" s="1" cm="1">
        <f t="array" ref="I9">SUMPRODUCT(("RNNWWST1"=[1]OUT_PrimaryEnergyCons!$A$1:$A$1000)*1,[1]OUT_PrimaryEnergyCons!G$1:G$1000)</f>
        <v>35.039966406489</v>
      </c>
      <c r="J9" s="1" cm="1">
        <f t="array" ref="J9">SUMPRODUCT(("RNNWWST1"=[1]OUT_PrimaryEnergyCons!$A$1:$A$1000)*1,[1]OUT_PrimaryEnergyCons!H$1:H$1000)</f>
        <v>35.159459435888351</v>
      </c>
      <c r="K9" s="1" cm="1">
        <f t="array" ref="K9">SUMPRODUCT(("RNNWWST1"=[1]OUT_PrimaryEnergyCons!$A$1:$A$1000)*1,[1]OUT_PrimaryEnergyCons!I$1:I$1000)</f>
        <v>35.603179434501442</v>
      </c>
    </row>
    <row r="10" spans="1:13" x14ac:dyDescent="0.25">
      <c r="A10" s="5" t="str">
        <f t="shared" si="4"/>
        <v>STEM</v>
      </c>
      <c r="B10" s="5" t="str">
        <f t="shared" ca="1" si="5"/>
        <v>STEM_to_Premise_AGS_1149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33.781115049699309</v>
      </c>
      <c r="G10" s="1" cm="1">
        <f t="array" ref="G10">SUMPRODUCT(("RNWWST1"=[1]OUT_PrimaryEnergyCons!$A$1:$A$1000)*1,[1]OUT_PrimaryEnergyCons!E$1:E$1000)</f>
        <v>33.781102362618242</v>
      </c>
      <c r="H10" s="1" cm="1">
        <f t="array" ref="H10">SUMPRODUCT(("RNWWST1"=[1]OUT_PrimaryEnergyCons!$A$1:$A$1000)*1,[1]OUT_PrimaryEnergyCons!F$1:F$1000)</f>
        <v>33.7811018722252</v>
      </c>
      <c r="I10" s="1" cm="1">
        <f t="array" ref="I10">SUMPRODUCT(("RNWWST1"=[1]OUT_PrimaryEnergyCons!$A$1:$A$1000)*1,[1]OUT_PrimaryEnergyCons!G$1:G$1000)</f>
        <v>33.781107907915448</v>
      </c>
      <c r="J10" s="1" cm="1">
        <f t="array" ref="J10">SUMPRODUCT(("RNWWST1"=[1]OUT_PrimaryEnergyCons!$A$1:$A$1000)*1,[1]OUT_PrimaryEnergyCons!H$1:H$1000)</f>
        <v>33.781134711229626</v>
      </c>
      <c r="K10" s="1" cm="1">
        <f t="array" ref="K10">SUMPRODUCT(("RNWWST1"=[1]OUT_PrimaryEnergyCons!$A$1:$A$1000)*1,[1]OUT_PrimaryEnergyCons!I$1:I$1000)</f>
        <v>33.782183811480451</v>
      </c>
      <c r="M10" s="1"/>
    </row>
    <row r="11" spans="1:13" x14ac:dyDescent="0.25">
      <c r="A11" s="5" t="str">
        <f t="shared" si="4"/>
        <v>STEM</v>
      </c>
      <c r="B11" s="5" t="str">
        <f t="shared" ca="1" si="5"/>
        <v>STEM_to_Premise_AGS_1149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3.7980832295706928</v>
      </c>
      <c r="G11" s="1" cm="1">
        <f t="array" ref="G11">SUMPRODUCT(("mnr"=[1]OUT_PrimaryEnergyCons!$C$1:$C$1000)*1,[1]OUT_PrimaryEnergyCons!E$1:E$1000)</f>
        <v>11.152907800476738</v>
      </c>
      <c r="H11" s="1" cm="1">
        <f t="array" ref="H11">SUMPRODUCT(("mnr"=[1]OUT_PrimaryEnergyCons!$C$1:$C$1000)*1,[1]OUT_PrimaryEnergyCons!F$1:F$1000)</f>
        <v>14.592785331261842</v>
      </c>
      <c r="I11" s="1" cm="1">
        <f t="array" ref="I11">SUMPRODUCT(("mnr"=[1]OUT_PrimaryEnergyCons!$C$1:$C$1000)*1,[1]OUT_PrimaryEnergyCons!G$1:G$1000)</f>
        <v>15.838748940192257</v>
      </c>
      <c r="J11" s="1" cm="1">
        <f t="array" ref="J11">SUMPRODUCT(("mnr"=[1]OUT_PrimaryEnergyCons!$C$1:$C$1000)*1,[1]OUT_PrimaryEnergyCons!H$1:H$1000)</f>
        <v>15.844922479919257</v>
      </c>
      <c r="K11" s="1" cm="1">
        <f t="array" ref="K11">SUMPRODUCT(("mnr"=[1]OUT_PrimaryEnergyCons!$C$1:$C$1000)*1,[1]OUT_PrimaryEnergyCons!I$1:I$1000)</f>
        <v>26.999993690354437</v>
      </c>
    </row>
    <row r="12" spans="1:13" x14ac:dyDescent="0.25">
      <c r="A12" s="5" t="str">
        <f t="shared" si="4"/>
        <v>STEM</v>
      </c>
      <c r="B12" s="5" t="str">
        <f t="shared" ca="1" si="5"/>
        <v>STEM_to_Premise_AGS_1149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149.43048465565781</v>
      </c>
      <c r="G12" s="1">
        <f t="shared" ref="G12:K12" si="8">SUM(G13:G15)</f>
        <v>125.60718569965107</v>
      </c>
      <c r="H12" s="1">
        <f t="shared" si="8"/>
        <v>140.87853809601376</v>
      </c>
      <c r="I12" s="1">
        <f t="shared" si="8"/>
        <v>150.49322000963716</v>
      </c>
      <c r="J12" s="1">
        <f t="shared" si="8"/>
        <v>151.75432114974231</v>
      </c>
      <c r="K12" s="1">
        <f t="shared" si="8"/>
        <v>152.43689369842699</v>
      </c>
    </row>
    <row r="13" spans="1:13" x14ac:dyDescent="0.25">
      <c r="A13" s="5" t="str">
        <f t="shared" si="4"/>
        <v>STEM</v>
      </c>
      <c r="B13" s="5" t="str">
        <f t="shared" ca="1" si="5"/>
        <v>STEM_to_Premise_AGS_1149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66.745681159990582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49.798802036367057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68.535394888479104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70.234058637220812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72.929267085143337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69.178227345731187</v>
      </c>
    </row>
    <row r="14" spans="1:13" x14ac:dyDescent="0.25">
      <c r="A14" s="5" t="str">
        <f t="shared" si="4"/>
        <v>STEM</v>
      </c>
      <c r="B14" s="5" t="str">
        <f t="shared" ca="1" si="5"/>
        <v>STEM_to_Premise_AGS_1149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66.632402329149755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55.764005672390255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65.549953543157002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64.46521952009887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62.383932021666411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66.134974590811481</v>
      </c>
    </row>
    <row r="15" spans="1:13" x14ac:dyDescent="0.25">
      <c r="A15" s="5" t="str">
        <f t="shared" si="4"/>
        <v>STEM</v>
      </c>
      <c r="B15" s="5" t="str">
        <f t="shared" ca="1" si="5"/>
        <v>STEM_to_Premise_AGS_1149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16.052401166517459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20.044377990893761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6.7931896643776355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15.793941852317479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16.441122042932555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17.123691761884306</v>
      </c>
    </row>
    <row r="16" spans="1:13" x14ac:dyDescent="0.25">
      <c r="A16" s="5" t="str">
        <f t="shared" si="4"/>
        <v>STEM</v>
      </c>
      <c r="B16" s="5" t="str">
        <f t="shared" ca="1" si="5"/>
        <v>STEM_to_Premise_AGS_1149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16.523393064816808</v>
      </c>
      <c r="H16" s="1" cm="1">
        <f t="array" ref="H16">SUMPRODUCT(ISNUMBER(SEARCH("SOL",[1]OUT_PrimaryEnergyCons!$C$1:$C$1000))*1,[1]OUT_PrimaryEnergyCons!F$1:F$1000)</f>
        <v>32.503064929212684</v>
      </c>
      <c r="I16" s="1" cm="1">
        <f t="array" ref="I16">SUMPRODUCT(ISNUMBER(SEARCH("SOL",[1]OUT_PrimaryEnergyCons!$C$1:$C$1000))*1,[1]OUT_PrimaryEnergyCons!G$1:G$1000)</f>
        <v>40.640846028050703</v>
      </c>
      <c r="J16" s="1" cm="1">
        <f t="array" ref="J16">SUMPRODUCT(ISNUMBER(SEARCH("SOL",[1]OUT_PrimaryEnergyCons!$C$1:$C$1000))*1,[1]OUT_PrimaryEnergyCons!H$1:H$1000)</f>
        <v>84.455739020598671</v>
      </c>
      <c r="K16" s="1" cm="1">
        <f t="array" ref="K16">SUMPRODUCT(ISNUMBER(SEARCH("SOL",[1]OUT_PrimaryEnergyCons!$C$1:$C$1000))*1,[1]OUT_PrimaryEnergyCons!I$1:I$1000)</f>
        <v>130.19169508303759</v>
      </c>
    </row>
    <row r="17" spans="1:18" x14ac:dyDescent="0.25">
      <c r="A17" s="5" t="str">
        <f t="shared" si="4"/>
        <v>STEM</v>
      </c>
      <c r="B17" s="5" t="str">
        <f t="shared" ca="1" si="5"/>
        <v>STEM_to_Premise_AGS_1149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0.5240058428429295</v>
      </c>
      <c r="G17" s="1" cm="1">
        <f t="array" ref="G17">SUMPRODUCT(ISNUMBER(SEARCH("wnd",[1]OUT_PrimaryEnergyCons!$C$1:$C$1000))*1,[1]OUT_PrimaryEnergyCons!E$1:E$1000)</f>
        <v>0.54529795730000685</v>
      </c>
      <c r="H17" s="1" cm="1">
        <f t="array" ref="H17">SUMPRODUCT(ISNUMBER(SEARCH("wnd",[1]OUT_PrimaryEnergyCons!$C$1:$C$1000))*1,[1]OUT_PrimaryEnergyCons!F$1:F$1000)</f>
        <v>1.9634219803324653</v>
      </c>
      <c r="I17" s="1" cm="1">
        <f t="array" ref="I17">SUMPRODUCT(ISNUMBER(SEARCH("wnd",[1]OUT_PrimaryEnergyCons!$C$1:$C$1000))*1,[1]OUT_PrimaryEnergyCons!G$1:G$1000)</f>
        <v>5.5056613736265874</v>
      </c>
      <c r="J17" s="1" cm="1">
        <f t="array" ref="J17">SUMPRODUCT(ISNUMBER(SEARCH("wnd",[1]OUT_PrimaryEnergyCons!$C$1:$C$1000))*1,[1]OUT_PrimaryEnergyCons!H$1:H$1000)</f>
        <v>15.481834466308001</v>
      </c>
      <c r="K17" s="1" cm="1">
        <f t="array" ref="K17">SUMPRODUCT(ISNUMBER(SEARCH("wnd",[1]OUT_PrimaryEnergyCons!$C$1:$C$1000))*1,[1]OUT_PrimaryEnergyCons!I$1:I$1000)</f>
        <v>25.218287107675696</v>
      </c>
    </row>
    <row r="18" spans="1:18" x14ac:dyDescent="0.25">
      <c r="A18" s="5" t="str">
        <f t="shared" si="4"/>
        <v>STEM</v>
      </c>
      <c r="B18" s="5" t="str">
        <f t="shared" ca="1" si="5"/>
        <v>STEM_to_Premise_AGS_1149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18.873010031316486</v>
      </c>
      <c r="G18" s="1">
        <f>[1]Overview!C$9-G19</f>
        <v>22.216088685732462</v>
      </c>
      <c r="H18" s="1">
        <f>[1]Overview!D$9-H19</f>
        <v>28.32507940319482</v>
      </c>
      <c r="I18" s="1">
        <f>[1]Overview!E$9-I19</f>
        <v>35.210534196692663</v>
      </c>
      <c r="J18" s="1">
        <f>[1]Overview!F$9-J19</f>
        <v>43.434179516007539</v>
      </c>
      <c r="K18" s="1">
        <f>[1]Overview!G$9-K19</f>
        <v>71.857020367224251</v>
      </c>
    </row>
    <row r="19" spans="1:18" x14ac:dyDescent="0.25">
      <c r="A19" s="5" t="str">
        <f t="shared" si="4"/>
        <v>STEM</v>
      </c>
      <c r="B19" s="5" t="str">
        <f t="shared" ca="1" si="5"/>
        <v>STEM_to_Premise_AGS_1149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7.3295972336433575E-3</v>
      </c>
      <c r="J19" s="1">
        <f>+[1]Overview!F$28</f>
        <v>7.3651388874875698E-3</v>
      </c>
      <c r="K19" s="1">
        <f>+[1]Overview!G$28</f>
        <v>16.015958933466404</v>
      </c>
    </row>
    <row r="20" spans="1:18" x14ac:dyDescent="0.25">
      <c r="A20" s="9" t="str">
        <f t="shared" si="4"/>
        <v>STEM</v>
      </c>
      <c r="B20" s="9" t="str">
        <f t="shared" ca="1" si="5"/>
        <v>STEM_to_Premise_AGS_1149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779.67180406380294</v>
      </c>
      <c r="G20" s="3">
        <f t="shared" si="9"/>
        <v>703.3116342952394</v>
      </c>
      <c r="H20" s="3">
        <f t="shared" si="9"/>
        <v>615.4878046469895</v>
      </c>
      <c r="I20" s="3">
        <f t="shared" si="9"/>
        <v>521.80133060913329</v>
      </c>
      <c r="J20" s="3">
        <f t="shared" si="9"/>
        <v>308.83785228391764</v>
      </c>
      <c r="K20" s="3">
        <f t="shared" si="9"/>
        <v>104.74088305056769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ca="1" si="5"/>
        <v>STEM_to_Premise_AGS_1149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3.6600032956786062</v>
      </c>
      <c r="G21" s="1" cm="1">
        <f t="array" ref="G21">SUMPRODUCT(("COA"=[1]OUT_PrimaryEnergyCons!$C$4:$C$10000)*1,[1]OUT_PrimaryEnergyCons!E$4:E$10000)</f>
        <v>3.5647190275226115</v>
      </c>
      <c r="H21" s="1" cm="1">
        <f t="array" ref="H21">SUMPRODUCT(("COA"=[1]OUT_PrimaryEnergyCons!$C$4:$C$10000)*1,[1]OUT_PrimaryEnergyCons!F$4:F$10000)</f>
        <v>1.1305960224712155E-2</v>
      </c>
      <c r="I21" s="1" cm="1">
        <f t="array" ref="I21">SUMPRODUCT(("COA"=[1]OUT_PrimaryEnergyCons!$C$4:$C$10000)*1,[1]OUT_PrimaryEnergyCons!G$4:G$10000)</f>
        <v>1.6785062103387128E-3</v>
      </c>
      <c r="J21" s="1" cm="1">
        <f t="array" ref="J21">SUMPRODUCT(("COA"=[1]OUT_PrimaryEnergyCons!$C$4:$C$10000)*1,[1]OUT_PrimaryEnergyCons!H$4:H$10000)</f>
        <v>9.8184684359811972E-4</v>
      </c>
      <c r="K21" s="1" cm="1">
        <f t="array" ref="K21">SUMPRODUCT(("COA"=[1]OUT_PrimaryEnergyCons!$C$4:$C$10000)*1,[1]OUT_PrimaryEnergyCons!I$4:I$10000)</f>
        <v>2.7054850480284884E-4</v>
      </c>
    </row>
    <row r="22" spans="1:18" x14ac:dyDescent="0.25">
      <c r="A22" s="5" t="str">
        <f t="shared" si="4"/>
        <v>STEM</v>
      </c>
      <c r="B22" s="5" t="str">
        <f t="shared" ca="1" si="5"/>
        <v>STEM_to_Premise_AGS_1149</v>
      </c>
      <c r="C22" s="5" t="str">
        <f t="shared" si="6"/>
        <v>CH</v>
      </c>
      <c r="D22" t="s">
        <v>780</v>
      </c>
      <c r="E22" t="s">
        <v>8</v>
      </c>
      <c r="F22" s="1">
        <f>F23+F29</f>
        <v>310.8083105617925</v>
      </c>
      <c r="G22" s="1">
        <f t="shared" ref="G22:K22" si="10">G23+G29</f>
        <v>288.93673207582577</v>
      </c>
      <c r="H22" s="1">
        <f t="shared" si="10"/>
        <v>251.24242245432737</v>
      </c>
      <c r="I22" s="1">
        <f t="shared" si="10"/>
        <v>180.59678032931237</v>
      </c>
      <c r="J22" s="1">
        <f t="shared" si="10"/>
        <v>86.857242352272479</v>
      </c>
      <c r="K22" s="1">
        <f t="shared" si="10"/>
        <v>21.871425014045172</v>
      </c>
    </row>
    <row r="23" spans="1:18" x14ac:dyDescent="0.25">
      <c r="A23" s="5" t="str">
        <f t="shared" ref="A23" si="11">A22</f>
        <v>STEM</v>
      </c>
      <c r="B23" s="5" t="str">
        <f t="shared" ref="B23" ca="1" si="12">B22</f>
        <v>STEM_to_Premise_AGS_1149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303.75650459538281</v>
      </c>
      <c r="G23" s="1">
        <f t="shared" ref="G23:K23" si="14">SUM(G24:G28)</f>
        <v>281.55622701507309</v>
      </c>
      <c r="H23" s="1">
        <f t="shared" si="14"/>
        <v>244.39421063680109</v>
      </c>
      <c r="I23" s="1">
        <f t="shared" si="14"/>
        <v>174.93173910881023</v>
      </c>
      <c r="J23" s="1">
        <f t="shared" si="14"/>
        <v>78.717922440320166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 ca="1">B22</f>
        <v>STEM_to_Premise_AGS_1149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101.74784278442269</v>
      </c>
      <c r="G24" s="1" cm="1">
        <f t="array" ref="G24">SUMPRODUCT(("LFO"=[1]OUT_PrimaryEnergyCons!$C$4:$C$10000)*1,[1]OUT_PrimaryEnergyCons!E$4:E$10000)</f>
        <v>90.977869871668176</v>
      </c>
      <c r="H24" s="1" cm="1">
        <f t="array" ref="H24">SUMPRODUCT(("LFO"=[1]OUT_PrimaryEnergyCons!$C$4:$C$10000)*1,[1]OUT_PrimaryEnergyCons!F$4:F$10000)</f>
        <v>79.767165383130063</v>
      </c>
      <c r="I24" s="1" cm="1">
        <f t="array" ref="I24">SUMPRODUCT(("LFO"=[1]OUT_PrimaryEnergyCons!$C$4:$C$10000)*1,[1]OUT_PrimaryEnergyCons!G$4:G$10000)</f>
        <v>69.283260879381601</v>
      </c>
      <c r="J24" s="1" cm="1">
        <f t="array" ref="J24">SUMPRODUCT(("LFO"=[1]OUT_PrimaryEnergyCons!$C$4:$C$10000)*1,[1]OUT_PrimaryEnergyCons!H$4:H$10000)</f>
        <v>35.409583788562628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ca="1" si="5"/>
        <v>STEM_to_Premise_AGS_1149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2.7763703349236932</v>
      </c>
      <c r="G25" s="1" cm="1">
        <f t="array" ref="G25">SUMPRODUCT(("HFO"=[1]OUT_PrimaryEnergyCons!$C$4:$C$10000)*1,[1]OUT_PrimaryEnergyCons!E$4:E$10000)</f>
        <v>5.1493546908070863E-4</v>
      </c>
      <c r="H25" s="1" cm="1">
        <f t="array" ref="H25">SUMPRODUCT(("HFO"=[1]OUT_PrimaryEnergyCons!$C$4:$C$10000)*1,[1]OUT_PrimaryEnergyCons!F$4:F$10000)</f>
        <v>1.4232194543687309E-3</v>
      </c>
      <c r="I25" s="1" cm="1">
        <f t="array" ref="I25">SUMPRODUCT(("HFO"=[1]OUT_PrimaryEnergyCons!$C$4:$C$10000)*1,[1]OUT_PrimaryEnergyCons!G$4:G$10000)</f>
        <v>7.2689152239104277E-4</v>
      </c>
      <c r="J25" s="1" cm="1">
        <f t="array" ref="J25">SUMPRODUCT(("HFO"=[1]OUT_PrimaryEnergyCons!$C$4:$C$10000)*1,[1]OUT_PrimaryEnergyCons!H$4:H$10000)</f>
        <v>1.2848457182323705E-3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ca="1" si="5"/>
        <v>STEM_to_Premise_AGS_1149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118.34278697390188</v>
      </c>
      <c r="G26" s="1" cm="1">
        <f t="array" ref="G26">SUMPRODUCT(("DSL"=[1]OUT_PrimaryEnergyCons!$C$4:$C$10000)*1,[1]OUT_PrimaryEnergyCons!E$4:E$10000)</f>
        <v>110.35753720329615</v>
      </c>
      <c r="H26" s="1" cm="1">
        <f t="array" ref="H26">SUMPRODUCT(("DSL"=[1]OUT_PrimaryEnergyCons!$C$4:$C$10000)*1,[1]OUT_PrimaryEnergyCons!F$4:F$10000)</f>
        <v>89.139980725408137</v>
      </c>
      <c r="I26" s="1" cm="1">
        <f t="array" ref="I26">SUMPRODUCT(("DSL"=[1]OUT_PrimaryEnergyCons!$C$4:$C$10000)*1,[1]OUT_PrimaryEnergyCons!G$4:G$10000)</f>
        <v>61.702827578537459</v>
      </c>
      <c r="J26" s="1" cm="1">
        <f t="array" ref="J26">SUMPRODUCT(("DSL"=[1]OUT_PrimaryEnergyCons!$C$4:$C$10000)*1,[1]OUT_PrimaryEnergyCons!H$4:H$10000)</f>
        <v>36.235668191061244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ca="1" si="5"/>
        <v>STEM_to_Premise_AGS_1149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79.780119135755371</v>
      </c>
      <c r="G27" s="1" cm="1">
        <f t="array" ref="G27">SUMPRODUCT(("GSL"=[1]OUT_PrimaryEnergyCons!$C$4:$C$10000)*1,[1]OUT_PrimaryEnergyCons!E$4:E$10000)</f>
        <v>78.815090121085944</v>
      </c>
      <c r="H27" s="1" cm="1">
        <f t="array" ref="H27">SUMPRODUCT(("GSL"=[1]OUT_PrimaryEnergyCons!$C$4:$C$10000)*1,[1]OUT_PrimaryEnergyCons!F$4:F$10000)</f>
        <v>73.63668214949287</v>
      </c>
      <c r="I27" s="1" cm="1">
        <f t="array" ref="I27">SUMPRODUCT(("GSL"=[1]OUT_PrimaryEnergyCons!$C$4:$C$10000)*1,[1]OUT_PrimaryEnergyCons!G$4:G$10000)</f>
        <v>41.386183652367301</v>
      </c>
      <c r="J27" s="1" cm="1">
        <f t="array" ref="J27">SUMPRODUCT(("GSL"=[1]OUT_PrimaryEnergyCons!$C$4:$C$10000)*1,[1]OUT_PrimaryEnergyCons!H$4:H$10000)</f>
        <v>5.4610127274343991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ca="1" si="16">B27</f>
        <v>STEM_to_Premise_AGS_1149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2.5587401070014746</v>
      </c>
      <c r="J28" s="1" cm="1">
        <f t="array" ref="J28">SUMPRODUCT(("KER"=[1]OUT_PrimaryEnergyCons!$C$4:$C$10000)*1,[1]OUT_PrimaryEnergyCons!H$4:H$10000)</f>
        <v>1.610372887543656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 ca="1">B48</f>
        <v>STEM_to_Premise_AGS_1149</v>
      </c>
      <c r="C29" s="5" t="str">
        <f>C48</f>
        <v>CH</v>
      </c>
      <c r="D29" t="s">
        <v>782</v>
      </c>
      <c r="E29" t="s">
        <v>8</v>
      </c>
      <c r="F29" s="1">
        <f>SUM(F30:F31)</f>
        <v>7.0518059664096908</v>
      </c>
      <c r="G29" s="1">
        <f t="shared" ref="G29:K29" si="18">SUM(G30:G31)</f>
        <v>7.3805050607526592</v>
      </c>
      <c r="H29" s="1">
        <f t="shared" si="18"/>
        <v>6.8482118175262663</v>
      </c>
      <c r="I29" s="1">
        <f t="shared" si="18"/>
        <v>5.6650412205021308</v>
      </c>
      <c r="J29" s="1">
        <f t="shared" si="18"/>
        <v>8.1393199119523096</v>
      </c>
      <c r="K29" s="1">
        <f t="shared" si="18"/>
        <v>21.871425014045172</v>
      </c>
    </row>
    <row r="30" spans="1:18" x14ac:dyDescent="0.25">
      <c r="A30" s="5" t="str">
        <f>A35</f>
        <v>STEM</v>
      </c>
      <c r="B30" s="5" t="str">
        <f ca="1">B35</f>
        <v>STEM_to_Premise_AGS_1149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2.6176553070770909</v>
      </c>
      <c r="G30" s="1" cm="1">
        <f t="array" ref="G30">SUMPRODUCT(ISNUMBER(SEARCH("IMPBDS",[1]OUT_SyntheticFuels!$C$4:$C$1000))*1,("Var_Fout"=[1]OUT_SyntheticFuels!$B$4:$B$1000)*1,[1]OUT_SyntheticFuels!F$4:F$1000)</f>
        <v>2.8163544959488092</v>
      </c>
      <c r="H30" s="1" cm="1">
        <f t="array" ref="H30">SUMPRODUCT(ISNUMBER(SEARCH("IMPBDS",[1]OUT_SyntheticFuels!$C$4:$C$1000))*1,("Var_Fout"=[1]OUT_SyntheticFuels!$B$4:$B$1000)*1,[1]OUT_SyntheticFuels!G$4:G$1000)</f>
        <v>2.5855820377682455</v>
      </c>
      <c r="I30" s="1" cm="1">
        <f t="array" ref="I30">SUMPRODUCT(ISNUMBER(SEARCH("IMPBDS",[1]OUT_SyntheticFuels!$C$4:$C$1000))*1,("Var_Fout"=[1]OUT_SyntheticFuels!$B$4:$B$1000)*1,[1]OUT_SyntheticFuels!H$4:H$1000)</f>
        <v>3.2679176266374341</v>
      </c>
      <c r="J30" s="1" cm="1">
        <f t="array" ref="J30">SUMPRODUCT(ISNUMBER(SEARCH("IMPBDS",[1]OUT_SyntheticFuels!$C$4:$C$1000))*1,("Var_Fout"=[1]OUT_SyntheticFuels!$B$4:$B$1000)*1,[1]OUT_SyntheticFuels!I$4:I$1000)</f>
        <v>3.2696016207858767</v>
      </c>
      <c r="K30" s="1" cm="1">
        <f t="array" ref="K30">SUMPRODUCT(ISNUMBER(SEARCH("IMPBDS",[1]OUT_SyntheticFuels!$C$4:$C$1000))*1,("Var_Fout"=[1]OUT_SyntheticFuels!$B$4:$B$1000)*1,[1]OUT_SyntheticFuels!J$4:J$1000)</f>
        <v>17.414143562976406</v>
      </c>
    </row>
    <row r="31" spans="1:18" x14ac:dyDescent="0.25">
      <c r="A31" s="5" t="str">
        <f>A30</f>
        <v>STEM</v>
      </c>
      <c r="B31" s="5" t="str">
        <f ca="1">B30</f>
        <v>STEM_to_Premise_AGS_1149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4.4341506593325999</v>
      </c>
      <c r="G31" s="1" cm="1">
        <f t="array" ref="G31">SUMPRODUCT(ISNUMBER(SEARCH("IMPeth",[1]OUT_SyntheticFuels!$C$4:$C$1000))*1,("Var_Fout"=[1]OUT_SyntheticFuels!$B$4:$B$1000)*1,[1]OUT_SyntheticFuels!F$4:F$1000)</f>
        <v>4.5641505648038496</v>
      </c>
      <c r="H31" s="1" cm="1">
        <f t="array" ref="H31">SUMPRODUCT(ISNUMBER(SEARCH("IMPeth",[1]OUT_SyntheticFuels!$C$4:$C$1000))*1,("Var_Fout"=[1]OUT_SyntheticFuels!$B$4:$B$1000)*1,[1]OUT_SyntheticFuels!G$4:G$1000)</f>
        <v>4.2626297797580213</v>
      </c>
      <c r="I31" s="1" cm="1">
        <f t="array" ref="I31">SUMPRODUCT(ISNUMBER(SEARCH("IMPeth",[1]OUT_SyntheticFuels!$C$4:$C$1000))*1,("Var_Fout"=[1]OUT_SyntheticFuels!$B$4:$B$1000)*1,[1]OUT_SyntheticFuels!H$4:H$1000)</f>
        <v>2.3971235938646971</v>
      </c>
      <c r="J31" s="1" cm="1">
        <f t="array" ref="J31">SUMPRODUCT(ISNUMBER(SEARCH("IMPeth",[1]OUT_SyntheticFuels!$C$4:$C$1000))*1,("Var_Fout"=[1]OUT_SyntheticFuels!$B$4:$B$1000)*1,[1]OUT_SyntheticFuels!I$4:I$1000)</f>
        <v>4.869718291166433</v>
      </c>
      <c r="K31" s="1" cm="1">
        <f t="array" ref="K31">SUMPRODUCT(ISNUMBER(SEARCH("IMPeth",[1]OUT_SyntheticFuels!$C$4:$C$1000))*1,("Var_Fout"=[1]OUT_SyntheticFuels!$B$4:$B$1000)*1,[1]OUT_SyntheticFuels!J$4:J$1000)</f>
        <v>4.4572814510687646</v>
      </c>
    </row>
    <row r="32" spans="1:18" x14ac:dyDescent="0.25">
      <c r="A32" s="5" t="str">
        <f>A29</f>
        <v>STEM</v>
      </c>
      <c r="B32" s="5" t="str">
        <f ca="1">B29</f>
        <v>STEM_to_Premise_AGS_1149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7.0518059664096908</v>
      </c>
      <c r="G32" s="1">
        <f t="shared" si="19"/>
        <v>7.3805050607526592</v>
      </c>
      <c r="H32" s="1">
        <f t="shared" si="19"/>
        <v>6.8482118175262663</v>
      </c>
      <c r="I32" s="1">
        <f t="shared" si="19"/>
        <v>5.6650412205021308</v>
      </c>
      <c r="J32" s="1">
        <f t="shared" si="19"/>
        <v>7.8320681914412837</v>
      </c>
      <c r="K32" s="1">
        <f t="shared" si="19"/>
        <v>7.7268830718546413</v>
      </c>
    </row>
    <row r="33" spans="1:11" x14ac:dyDescent="0.25">
      <c r="A33" s="5" t="str">
        <f>A31</f>
        <v>STEM</v>
      </c>
      <c r="B33" s="5" t="str">
        <f ca="1">B31</f>
        <v>STEM_to_Premise_AGS_1149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2.6176553070770909</v>
      </c>
      <c r="G33" s="1">
        <f t="shared" si="20"/>
        <v>2.8163544959488092</v>
      </c>
      <c r="H33" s="1">
        <f t="shared" si="20"/>
        <v>2.5855820377682455</v>
      </c>
      <c r="I33" s="1">
        <f t="shared" si="20"/>
        <v>3.2679176266374341</v>
      </c>
      <c r="J33" s="1">
        <f>IF(J30-MAX(F30:I30)&lt;0,J30,MAX(F30:I30))</f>
        <v>3.2679176266374341</v>
      </c>
      <c r="K33" s="1">
        <f>IF(K30-MAX(F30:J30)&lt;0,K30,MAX(F30:J30))</f>
        <v>3.2696016207858767</v>
      </c>
    </row>
    <row r="34" spans="1:11" x14ac:dyDescent="0.25">
      <c r="A34" s="5" t="str">
        <f>A33</f>
        <v>STEM</v>
      </c>
      <c r="B34" s="5" t="str">
        <f ca="1">B33</f>
        <v>STEM_to_Premise_AGS_1149</v>
      </c>
      <c r="C34" s="5" t="str">
        <f>C33</f>
        <v>CH</v>
      </c>
      <c r="D34" t="s">
        <v>534</v>
      </c>
      <c r="E34" t="s">
        <v>8</v>
      </c>
      <c r="F34" s="1">
        <f t="shared" si="20"/>
        <v>4.4341506593325999</v>
      </c>
      <c r="G34" s="1">
        <f t="shared" si="20"/>
        <v>4.5641505648038496</v>
      </c>
      <c r="H34" s="1">
        <f t="shared" si="20"/>
        <v>4.2626297797580213</v>
      </c>
      <c r="I34" s="1">
        <f t="shared" si="20"/>
        <v>2.3971235938646971</v>
      </c>
      <c r="J34" s="1">
        <f>IF(J31-MAX(F31:I31)&lt;0,J31,MAX(F31:I31))</f>
        <v>4.5641505648038496</v>
      </c>
      <c r="K34" s="1">
        <f>IF(K31-MAX(F31:J31)&lt;0,K31,MAX(F31:J31))</f>
        <v>4.4572814510687646</v>
      </c>
    </row>
    <row r="35" spans="1:11" x14ac:dyDescent="0.25">
      <c r="A35" s="5" t="str">
        <f>A32</f>
        <v>STEM</v>
      </c>
      <c r="B35" s="5" t="str">
        <f ca="1">B32</f>
        <v>STEM_to_Premise_AGS_1149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0.30725172051102589</v>
      </c>
      <c r="K35" s="1">
        <f t="shared" si="21"/>
        <v>14.144541942190529</v>
      </c>
    </row>
    <row r="36" spans="1:11" x14ac:dyDescent="0.25">
      <c r="A36" s="5" t="str">
        <f>A34</f>
        <v>STEM</v>
      </c>
      <c r="B36" s="5" t="str">
        <f ca="1">B34</f>
        <v>STEM_to_Premise_AGS_1149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1.683994148442558E-3</v>
      </c>
      <c r="K36" s="1">
        <f>K30-K33</f>
        <v>14.144541942190529</v>
      </c>
    </row>
    <row r="37" spans="1:11" x14ac:dyDescent="0.25">
      <c r="A37" s="5" t="str">
        <f>A36</f>
        <v>STEM</v>
      </c>
      <c r="B37" s="5" t="str">
        <f ca="1">B36</f>
        <v>STEM_to_Premise_AGS_1149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0.30556772636258334</v>
      </c>
      <c r="K37" s="1">
        <f>K31-K34</f>
        <v>0</v>
      </c>
    </row>
    <row r="38" spans="1:11" x14ac:dyDescent="0.25">
      <c r="A38" s="5"/>
      <c r="B38" s="5" t="str">
        <f ca="1">B37</f>
        <v>STEM_to_Premise_AGS_1149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ca="1" si="22"/>
        <v>STEM_to_Premise_AGS_1149</v>
      </c>
      <c r="C39" s="5" t="str">
        <f t="shared" si="22"/>
        <v>CH</v>
      </c>
      <c r="D39" t="s">
        <v>784</v>
      </c>
      <c r="E39" t="s">
        <v>8</v>
      </c>
      <c r="F39" s="1">
        <f>F40+F43</f>
        <v>117.09530405391322</v>
      </c>
      <c r="G39" s="1">
        <f t="shared" ref="G39:K39" si="23">G40+G43</f>
        <v>107.23650178294383</v>
      </c>
      <c r="H39" s="1">
        <f t="shared" si="23"/>
        <v>117.35922129097676</v>
      </c>
      <c r="I39" s="1">
        <f t="shared" si="23"/>
        <v>111.04689783977035</v>
      </c>
      <c r="J39" s="1">
        <f t="shared" si="23"/>
        <v>90.925161903223881</v>
      </c>
      <c r="K39" s="1">
        <f t="shared" si="23"/>
        <v>55.751441722532832</v>
      </c>
    </row>
    <row r="40" spans="1:11" x14ac:dyDescent="0.25">
      <c r="A40" s="5" t="str">
        <f t="shared" si="22"/>
        <v>STEM</v>
      </c>
      <c r="B40" s="5" t="str">
        <f t="shared" ca="1" si="22"/>
        <v>STEM_to_Premise_AGS_1149</v>
      </c>
      <c r="C40" s="5" t="str">
        <f t="shared" si="22"/>
        <v>CH</v>
      </c>
      <c r="D40" t="s">
        <v>549</v>
      </c>
      <c r="E40" t="s">
        <v>8</v>
      </c>
      <c r="F40" s="1">
        <f>F41+F42</f>
        <v>117.09530405391322</v>
      </c>
      <c r="G40" s="1">
        <f t="shared" ref="G40:K40" si="24">G41+G42</f>
        <v>106.72000082696499</v>
      </c>
      <c r="H40" s="1">
        <f t="shared" si="24"/>
        <v>116.19207939124682</v>
      </c>
      <c r="I40" s="1">
        <f t="shared" si="24"/>
        <v>106.68123633344376</v>
      </c>
      <c r="J40" s="1">
        <f t="shared" si="24"/>
        <v>82.698108429996125</v>
      </c>
      <c r="K40" s="1">
        <f t="shared" si="24"/>
        <v>41.836616295428072</v>
      </c>
    </row>
    <row r="41" spans="1:11" x14ac:dyDescent="0.25">
      <c r="A41" s="5" t="str">
        <f>A27</f>
        <v>STEM</v>
      </c>
      <c r="B41" s="5" t="str">
        <f ca="1">B27</f>
        <v>STEM_to_Premise_AGS_1149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117.09530405391322</v>
      </c>
      <c r="G41" s="1" cm="1">
        <f t="array" ref="G41">SUMPRODUCT(("NGA"=[1]OUT_PrimaryEnergyCons!$C$4:$C$10000)*1,[1]OUT_PrimaryEnergyCons!E$4:E$10000)</f>
        <v>106.72000082696499</v>
      </c>
      <c r="H41" s="1" cm="1">
        <f t="array" ref="H41">SUMPRODUCT(("NGA"=[1]OUT_PrimaryEnergyCons!$C$4:$C$10000)*1,[1]OUT_PrimaryEnergyCons!F$4:F$10000)</f>
        <v>116.19207939124682</v>
      </c>
      <c r="I41" s="1" cm="1">
        <f t="array" ref="I41">SUMPRODUCT(("NGA"=[1]OUT_PrimaryEnergyCons!$C$4:$C$10000)*1,[1]OUT_PrimaryEnergyCons!G$4:G$10000)</f>
        <v>106.67980054758617</v>
      </c>
      <c r="J41" s="1" cm="1">
        <f t="array" ref="J41">SUMPRODUCT(("NGA"=[1]OUT_PrimaryEnergyCons!$C$4:$C$10000)*1,[1]OUT_PrimaryEnergyCons!H$4:H$10000)</f>
        <v>82.696608320996901</v>
      </c>
      <c r="K41" s="1" cm="1">
        <f t="array" ref="K41">SUMPRODUCT(("NGA"=[1]OUT_PrimaryEnergyCons!$C$4:$C$10000)*1,[1]OUT_PrimaryEnergyCons!I$4:I$10000)</f>
        <v>41.836042532170225</v>
      </c>
    </row>
    <row r="42" spans="1:11" x14ac:dyDescent="0.25">
      <c r="A42" s="5" t="str">
        <f t="shared" si="4"/>
        <v>STEM</v>
      </c>
      <c r="B42" s="5" t="str">
        <f t="shared" ca="1" si="5"/>
        <v>STEM_to_Premise_AGS_1149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1.4357858575972807E-3</v>
      </c>
      <c r="J42" s="1" cm="1">
        <f t="array" ref="J42">SUMPRODUCT(("LNGA"=[1]OUT_PrimaryEnergyCons!$C$4:$C$10000)*1,[1]OUT_PrimaryEnergyCons!H$4:H$10000)</f>
        <v>1.5001089992239575E-3</v>
      </c>
      <c r="K42" s="1" cm="1">
        <f t="array" ref="K42">SUMPRODUCT(("LNGA"=[1]OUT_PrimaryEnergyCons!$C$4:$C$10000)*1,[1]OUT_PrimaryEnergyCons!I$4:I$10000)</f>
        <v>5.7376325784706285E-4</v>
      </c>
    </row>
    <row r="43" spans="1:11" x14ac:dyDescent="0.25">
      <c r="A43" s="5" t="str">
        <f>A37</f>
        <v>STEM</v>
      </c>
      <c r="B43" s="5" t="str">
        <f ca="1">B37</f>
        <v>STEM_to_Premise_AGS_1149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0.51650095597883572</v>
      </c>
      <c r="H43" s="1" cm="1">
        <f t="array" ref="H43">SUMPRODUCT(("BIO"=[1]OUT_PrimaryEnergyCons!$C$4:$C$10000)*1+("LBIO"=[1]OUT_PrimaryEnergyCons!$C$4:$C$10000)*1,[1]OUT_PrimaryEnergyCons!F$4:F$10000)</f>
        <v>1.1671418997299463</v>
      </c>
      <c r="I43" s="1" cm="1">
        <f t="array" ref="I43">SUMPRODUCT(("BIO"=[1]OUT_PrimaryEnergyCons!$C$4:$C$10000)*1+("LBIO"=[1]OUT_PrimaryEnergyCons!$C$4:$C$10000)*1,[1]OUT_PrimaryEnergyCons!G$4:G$10000)</f>
        <v>4.3656615063265836</v>
      </c>
      <c r="J43" s="1" cm="1">
        <f t="array" ref="J43">SUMPRODUCT(("BIO"=[1]OUT_PrimaryEnergyCons!$C$4:$C$10000)*1+("LBIO"=[1]OUT_PrimaryEnergyCons!$C$4:$C$10000)*1,[1]OUT_PrimaryEnergyCons!H$4:H$10000)</f>
        <v>8.2270534732277554</v>
      </c>
      <c r="K43" s="1" cm="1">
        <f t="array" ref="K43">SUMPRODUCT(("BIO"=[1]OUT_PrimaryEnergyCons!$C$4:$C$10000)*1+("LBIO"=[1]OUT_PrimaryEnergyCons!$C$4:$C$10000)*1,[1]OUT_PrimaryEnergyCons!I$4:I$10000)</f>
        <v>13.914825427104759</v>
      </c>
    </row>
    <row r="44" spans="1:11" x14ac:dyDescent="0.25">
      <c r="A44" s="5" t="str">
        <f t="shared" ref="A44:C45" si="25">A43</f>
        <v>STEM</v>
      </c>
      <c r="B44" s="5" t="str">
        <f t="shared" ca="1" si="25"/>
        <v>STEM_to_Premise_AGS_1149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0.51650095597883572</v>
      </c>
      <c r="H44" s="1">
        <f t="shared" si="26"/>
        <v>1.1671418997299463</v>
      </c>
      <c r="I44" s="1">
        <f t="shared" si="26"/>
        <v>4.3656615063265836</v>
      </c>
      <c r="J44" s="1">
        <f t="shared" si="26"/>
        <v>4.3656615063265836</v>
      </c>
      <c r="K44" s="1">
        <f t="shared" si="26"/>
        <v>8.2270534732277554</v>
      </c>
    </row>
    <row r="45" spans="1:11" x14ac:dyDescent="0.25">
      <c r="A45" s="5" t="str">
        <f t="shared" si="25"/>
        <v>STEM</v>
      </c>
      <c r="B45" s="5" t="str">
        <f t="shared" ca="1" si="25"/>
        <v>STEM_to_Premise_AGS_1149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0.51650095597883572</v>
      </c>
      <c r="H45" s="1">
        <f>H43</f>
        <v>1.1671418997299463</v>
      </c>
      <c r="I45" s="1">
        <f>I43</f>
        <v>4.3656615063265836</v>
      </c>
      <c r="J45" s="1">
        <f>IF(J43-MAX(F43:I43)&lt;0,J43,MAX(F43:I43))</f>
        <v>4.3656615063265836</v>
      </c>
      <c r="K45" s="1">
        <f>IF(K43-MAX(G43:J43)&lt;0,K43,MAX(G43:J43))</f>
        <v>8.2270534732277554</v>
      </c>
    </row>
    <row r="46" spans="1:11" x14ac:dyDescent="0.25">
      <c r="A46" s="5" t="str">
        <f>A44</f>
        <v>STEM</v>
      </c>
      <c r="B46" s="5" t="str">
        <f ca="1">B44</f>
        <v>STEM_to_Premise_AGS_1149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3.8613919669011718</v>
      </c>
      <c r="K46" s="1">
        <f t="shared" si="27"/>
        <v>5.6877719538770037</v>
      </c>
    </row>
    <row r="47" spans="1:11" x14ac:dyDescent="0.25">
      <c r="A47" s="5" t="str">
        <f t="shared" ref="A47" si="28">A45</f>
        <v>STEM</v>
      </c>
      <c r="B47" s="5" t="str">
        <f t="shared" ref="B47" ca="1" si="29">B45</f>
        <v>STEM_to_Premise_AGS_1149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3.8613919669011718</v>
      </c>
      <c r="K47" s="1">
        <f>K43-K45</f>
        <v>5.6877719538770037</v>
      </c>
    </row>
    <row r="48" spans="1:11" x14ac:dyDescent="0.25">
      <c r="A48" s="5" t="str">
        <f>A42</f>
        <v>STEM</v>
      </c>
      <c r="B48" s="5" t="str">
        <f ca="1">B42</f>
        <v>STEM_to_Premise_AGS_1149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250.94818149059634</v>
      </c>
      <c r="G48" s="1" cm="1">
        <f t="array" ref="G48">SUMPRODUCT(("urn"=[1]OUT_PrimaryEnergyCons!$C$4:$C$10000)*1,[1]OUT_PrimaryEnergyCons!E$4:E$10000)</f>
        <v>253.29936355898187</v>
      </c>
      <c r="H48" s="1" cm="1">
        <f t="array" ref="H48">SUMPRODUCT(("urn"=[1]OUT_PrimaryEnergyCons!$C$4:$C$10000)*1,[1]OUT_PrimaryEnergyCons!F$4:F$10000)</f>
        <v>196.42461928392521</v>
      </c>
      <c r="I48" s="1" cm="1">
        <f t="array" ref="I48">SUMPRODUCT(("urn"=[1]OUT_PrimaryEnergyCons!$C$4:$C$10000)*1,[1]OUT_PrimaryEnergyCons!G$4:G$10000)</f>
        <v>204.2440611581986</v>
      </c>
      <c r="J48" s="1" cm="1">
        <f t="array" ref="J48">SUMPRODUCT(("urn"=[1]OUT_PrimaryEnergyCons!$C$4:$C$10000)*1,[1]OUT_PrimaryEnergyCons!H$4:H$10000)</f>
        <v>98.945485295433315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ca="1">B37</f>
        <v>STEM_to_Premise_AGS_1149</v>
      </c>
      <c r="C49" s="5" t="str">
        <f>C37</f>
        <v>CH</v>
      </c>
      <c r="D49" t="s">
        <v>789</v>
      </c>
      <c r="E49" t="s">
        <v>8</v>
      </c>
      <c r="F49" s="1">
        <f>SUM(F50:F53)</f>
        <v>97.160004661822342</v>
      </c>
      <c r="G49" s="1">
        <f t="shared" ref="G49:K49" si="31">SUM(G50:G53)</f>
        <v>50.274317849965328</v>
      </c>
      <c r="H49" s="1">
        <f t="shared" si="31"/>
        <v>50.450235657535444</v>
      </c>
      <c r="I49" s="1">
        <f t="shared" si="31"/>
        <v>25.911912775641706</v>
      </c>
      <c r="J49" s="1">
        <f t="shared" si="31"/>
        <v>23.677816859145182</v>
      </c>
      <c r="K49" s="1">
        <f t="shared" si="31"/>
        <v>18.68655543052019</v>
      </c>
    </row>
    <row r="50" spans="1:19" x14ac:dyDescent="0.25">
      <c r="A50" s="5" t="str">
        <f t="shared" si="4"/>
        <v>STEM</v>
      </c>
      <c r="B50" s="5" t="str">
        <f t="shared" ca="1" si="5"/>
        <v>STEM_to_Premise_AGS_1149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15.013806653049622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9.8288856147563184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6.9521363615025615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3.0678074680679539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5.05071594238039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6.0279925373411505</v>
      </c>
    </row>
    <row r="51" spans="1:19" x14ac:dyDescent="0.25">
      <c r="A51" s="5" t="str">
        <f t="shared" si="4"/>
        <v>STEM</v>
      </c>
      <c r="B51" s="5" t="str">
        <f t="shared" ca="1" si="5"/>
        <v>STEM_to_Premise_AGS_1149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28.948622232857794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21.530309011199265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27.270596424212261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13.446500612623707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7.9469022430712766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5.6801407470895944</v>
      </c>
    </row>
    <row r="52" spans="1:19" x14ac:dyDescent="0.25">
      <c r="A52" s="5" t="str">
        <f t="shared" si="4"/>
        <v>STEM</v>
      </c>
      <c r="B52" s="5" t="str">
        <f t="shared" ca="1" si="5"/>
        <v>STEM_to_Premise_AGS_1149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46.398476721007853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18.914641636217482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16.22708945970551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9.3974431149707502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10.680019083577507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6.9782996291120876</v>
      </c>
    </row>
    <row r="53" spans="1:19" x14ac:dyDescent="0.25">
      <c r="A53" s="5" t="str">
        <f t="shared" si="4"/>
        <v>STEM</v>
      </c>
      <c r="B53" s="5" t="str">
        <f t="shared" ca="1" si="5"/>
        <v>STEM_to_Premise_AGS_1149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6.7990990549070753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4.8158779226488429E-4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4.1341211511164829E-4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1.6157997929386412E-4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1.7959011600415242E-4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1.2251697735877164E-4</v>
      </c>
    </row>
    <row r="54" spans="1:19" x14ac:dyDescent="0.25">
      <c r="A54" s="5" t="str">
        <f t="shared" ref="A54" si="32">A53</f>
        <v>STEM</v>
      </c>
      <c r="B54" s="5" t="str">
        <f t="shared" ref="B54" ca="1" si="33">B53</f>
        <v>STEM_to_Premise_AGS_1149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8.4311640269991841</v>
      </c>
      <c r="K54" s="1" cm="1">
        <f t="array" ref="K54">SUMPRODUCT(("h2"=[1]OUT_PrimaryEnergyCons!$C$4:$C$10000)*1,[1]OUT_PrimaryEnergyCons!I$4:I$10000)</f>
        <v>8.4311903349647004</v>
      </c>
    </row>
    <row r="55" spans="1:19" x14ac:dyDescent="0.25">
      <c r="A55" s="9" t="str">
        <f>A53</f>
        <v>STEM</v>
      </c>
      <c r="B55" s="9" t="str">
        <f ca="1">B53</f>
        <v>STEM_to_Premise_AGS_1149</v>
      </c>
      <c r="C55" s="2" t="str">
        <f>C53</f>
        <v>CH</v>
      </c>
      <c r="D55" s="2" t="s">
        <v>24</v>
      </c>
      <c r="E55" s="2" t="s">
        <v>8</v>
      </c>
      <c r="F55" s="3">
        <f>F56</f>
        <v>117.17000465932327</v>
      </c>
      <c r="G55" s="3">
        <f t="shared" ref="G55:K55" si="35">G56</f>
        <v>35.362853605925032</v>
      </c>
      <c r="H55" s="3">
        <f t="shared" si="35"/>
        <v>54.843201102104459</v>
      </c>
      <c r="I55" s="3">
        <f t="shared" si="35"/>
        <v>30.90013401163522</v>
      </c>
      <c r="J55" s="3">
        <f t="shared" si="35"/>
        <v>14.606720072724507</v>
      </c>
      <c r="K55" s="3">
        <f t="shared" si="35"/>
        <v>21.836928952088247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ca="1" si="5"/>
        <v>STEM_to_Premise_AGS_1149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117.17000465932327</v>
      </c>
      <c r="G56" s="1">
        <f t="shared" ref="G56:K56" si="36">SUM(G57:G60)</f>
        <v>35.362853605925032</v>
      </c>
      <c r="H56" s="1">
        <f t="shared" si="36"/>
        <v>54.843201102104459</v>
      </c>
      <c r="I56" s="1">
        <f t="shared" si="36"/>
        <v>30.90013401163522</v>
      </c>
      <c r="J56" s="1">
        <f t="shared" si="36"/>
        <v>14.606720072724507</v>
      </c>
      <c r="K56" s="1">
        <f t="shared" si="36"/>
        <v>21.836928952088247</v>
      </c>
      <c r="N56" s="1"/>
    </row>
    <row r="57" spans="1:19" x14ac:dyDescent="0.25">
      <c r="A57" s="5" t="str">
        <f t="shared" ref="A57:A61" si="37">A56</f>
        <v>STEM</v>
      </c>
      <c r="B57" s="5" t="str">
        <f t="shared" ca="1" si="5"/>
        <v>STEM_to_Premise_AGS_1149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6.2295556333803237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7.5634629876521024E-4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8.3359747352084411E-4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1.4625266492548415E-4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1.4668447500804877E-4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1.1363704662950893E-4</v>
      </c>
    </row>
    <row r="58" spans="1:19" x14ac:dyDescent="0.25">
      <c r="A58" s="5" t="str">
        <f t="shared" si="37"/>
        <v>STEM</v>
      </c>
      <c r="B58" s="5" t="str">
        <f t="shared" ca="1" si="5"/>
        <v>STEM_to_Premise_AGS_1149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12.753359708940716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5.6995167980865128E-4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5.4531078603452991E-4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2.4157559139203536E-4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6.0881668676921157E-4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4.9936795082557595E-4</v>
      </c>
    </row>
    <row r="59" spans="1:19" x14ac:dyDescent="0.25">
      <c r="A59" s="5" t="str">
        <f t="shared" si="37"/>
        <v>STEM</v>
      </c>
      <c r="B59" s="5" t="str">
        <f t="shared" ca="1" si="5"/>
        <v>STEM_to_Premise_AGS_1149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26.492980419572525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4.501657840525928E-4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4.950236131983592E-4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3.0982718508617603E-4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9.0515408782225167E-4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3.3306982749046386E-4</v>
      </c>
    </row>
    <row r="60" spans="1:19" x14ac:dyDescent="0.25">
      <c r="A60" s="5" t="str">
        <f t="shared" si="37"/>
        <v>STEM</v>
      </c>
      <c r="B60" s="5" t="str">
        <f t="shared" ca="1" si="5"/>
        <v>STEM_to_Premise_AGS_1149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71.6941088974297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35.361077142162408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54.841327170231708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30.899436356193817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14.605059417474907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21.835982877263302</v>
      </c>
    </row>
    <row r="61" spans="1:19" x14ac:dyDescent="0.25">
      <c r="A61" s="9" t="str">
        <f t="shared" si="37"/>
        <v>STEM</v>
      </c>
      <c r="B61" s="9" t="str">
        <f t="shared" ref="B61:B62" ca="1" si="39">B60</f>
        <v>STEM_to_Premise_AGS_1149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251.16528140296555</v>
      </c>
      <c r="G61" s="3">
        <f t="shared" ref="G61:K61" si="41">SUM(G62,G64,G72,G80,G128,G149,G157,G159,G167,G171,G165)</f>
        <v>229.29660046182335</v>
      </c>
      <c r="H61" s="3">
        <f t="shared" si="41"/>
        <v>246.83090542904145</v>
      </c>
      <c r="I61" s="3">
        <f t="shared" si="41"/>
        <v>272.39983745994891</v>
      </c>
      <c r="J61" s="3">
        <f t="shared" si="41"/>
        <v>289.09034865903436</v>
      </c>
      <c r="K61" s="3">
        <f t="shared" si="41"/>
        <v>340.15100605460498</v>
      </c>
    </row>
    <row r="62" spans="1:19" x14ac:dyDescent="0.25">
      <c r="A62" s="5" t="str">
        <f>A61</f>
        <v>STEM</v>
      </c>
      <c r="B62" s="5" t="str">
        <f t="shared" ca="1" si="39"/>
        <v>STEM_to_Premise_AGS_1149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82.760003495090274</v>
      </c>
      <c r="G62" s="1">
        <f t="shared" ref="G62:K62" si="42">+G63</f>
        <v>82.759919513570395</v>
      </c>
      <c r="H62" s="1">
        <f t="shared" si="42"/>
        <v>63.894371792228284</v>
      </c>
      <c r="I62" s="1">
        <f t="shared" si="42"/>
        <v>67.418265302031031</v>
      </c>
      <c r="J62" s="1">
        <f t="shared" si="42"/>
        <v>32.820795319222682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ca="1" si="44">B62</f>
        <v>STEM_to_Premise_AGS_1149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82.760003495090274</v>
      </c>
      <c r="G63" s="1">
        <f>'[1]Electricity and CHPs'!C14</f>
        <v>82.759919513570395</v>
      </c>
      <c r="H63" s="1">
        <f>'[1]Electricity and CHPs'!D14</f>
        <v>63.894371792228284</v>
      </c>
      <c r="I63" s="1">
        <f>'[1]Electricity and CHPs'!E14</f>
        <v>67.418265302031031</v>
      </c>
      <c r="J63" s="1">
        <f>'[1]Electricity and CHPs'!F14</f>
        <v>32.820795319222682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ca="1" si="44"/>
        <v>STEM_to_Premise_AGS_1149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146.2200041107327</v>
      </c>
      <c r="G64" s="1">
        <f t="shared" ref="G64:K64" si="46">SUM(G65:G67)</f>
        <v>121.59830978984905</v>
      </c>
      <c r="H64" s="1">
        <f t="shared" si="46"/>
        <v>139.51989985120875</v>
      </c>
      <c r="I64" s="1">
        <f t="shared" si="46"/>
        <v>147.33443132862214</v>
      </c>
      <c r="J64" s="1">
        <f t="shared" si="46"/>
        <v>148.46609642775002</v>
      </c>
      <c r="K64" s="1">
        <f t="shared" si="46"/>
        <v>149.01215503165628</v>
      </c>
    </row>
    <row r="65" spans="1:11" x14ac:dyDescent="0.25">
      <c r="A65" s="5" t="str">
        <f t="shared" si="43"/>
        <v>STEM</v>
      </c>
      <c r="B65" s="5" t="str">
        <f t="shared" ca="1" si="44"/>
        <v>STEM_to_Premise_AGS_1149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66.745681159990582</v>
      </c>
      <c r="G65" s="1">
        <f>'[1]Electricity and CHPs'!C15</f>
        <v>49.798802036367057</v>
      </c>
      <c r="H65" s="1">
        <f>'[1]Electricity and CHPs'!D15</f>
        <v>68.535394888479104</v>
      </c>
      <c r="I65" s="1">
        <f>'[1]Electricity and CHPs'!E15</f>
        <v>70.234058637220812</v>
      </c>
      <c r="J65" s="1">
        <f>'[1]Electricity and CHPs'!F15</f>
        <v>72.929267085143337</v>
      </c>
      <c r="K65" s="1">
        <f>'[1]Electricity and CHPs'!G15</f>
        <v>69.178227345731187</v>
      </c>
    </row>
    <row r="66" spans="1:11" x14ac:dyDescent="0.25">
      <c r="A66" s="5" t="str">
        <f t="shared" si="43"/>
        <v>STEM</v>
      </c>
      <c r="B66" s="5" t="str">
        <f t="shared" ca="1" si="44"/>
        <v>STEM_to_Premise_AGS_1149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66.632402329149755</v>
      </c>
      <c r="G66" s="1">
        <f>'[1]Electricity and CHPs'!C16</f>
        <v>55.764005672390255</v>
      </c>
      <c r="H66" s="1">
        <f>'[1]Electricity and CHPs'!D16</f>
        <v>65.549953543157002</v>
      </c>
      <c r="I66" s="1">
        <f>'[1]Electricity and CHPs'!E16</f>
        <v>64.46521952009887</v>
      </c>
      <c r="J66" s="1">
        <f>'[1]Electricity and CHPs'!F16</f>
        <v>62.383932021666411</v>
      </c>
      <c r="K66" s="1">
        <f>'[1]Electricity and CHPs'!G16</f>
        <v>66.134974590811481</v>
      </c>
    </row>
    <row r="67" spans="1:11" x14ac:dyDescent="0.25">
      <c r="A67" s="5" t="str">
        <f t="shared" si="43"/>
        <v>STEM</v>
      </c>
      <c r="B67" s="5" t="str">
        <f t="shared" ca="1" si="44"/>
        <v>STEM_to_Premise_AGS_1149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12.841920621592363</v>
      </c>
      <c r="G67" s="1">
        <f>'[1]Electricity and CHPs'!C17</f>
        <v>16.035502081091742</v>
      </c>
      <c r="H67" s="1">
        <f>'[1]Electricity and CHPs'!D17</f>
        <v>5.4345514195726539</v>
      </c>
      <c r="I67" s="1">
        <f>'[1]Electricity and CHPs'!E17</f>
        <v>12.635153171302473</v>
      </c>
      <c r="J67" s="1">
        <f>'[1]Electricity and CHPs'!F17</f>
        <v>13.152897320940275</v>
      </c>
      <c r="K67" s="1">
        <f>'[1]Electricity and CHPs'!G17</f>
        <v>13.698953095113605</v>
      </c>
    </row>
    <row r="68" spans="1:11" x14ac:dyDescent="0.25">
      <c r="A68" s="5" t="str">
        <f>A59</f>
        <v>STEM</v>
      </c>
      <c r="B68" s="5" t="str">
        <f ca="1">B59</f>
        <v>STEM_to_Premise_AGS_1149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0.11190464704895747</v>
      </c>
      <c r="G68" s="1">
        <f t="shared" ref="G68" si="48">SUM(G69:G71)</f>
        <v>0.17153233904748483</v>
      </c>
      <c r="H68" s="1">
        <f t="shared" ref="H68" si="49">SUM(H69:H71)</f>
        <v>7.2654612434842657E-3</v>
      </c>
      <c r="I68" s="1">
        <f t="shared" ref="I68" si="50">SUM(I69:I71)</f>
        <v>0.17153219319633672</v>
      </c>
      <c r="J68" s="1">
        <f t="shared" ref="J68" si="51">SUM(J69:J71)</f>
        <v>6.7355963746101016E-3</v>
      </c>
      <c r="K68" s="1">
        <f t="shared" ref="K68" si="52">SUM(K69:K71)</f>
        <v>7.9255793719331996E-4</v>
      </c>
    </row>
    <row r="69" spans="1:11" x14ac:dyDescent="0.25">
      <c r="A69" s="5" t="str">
        <f>A68</f>
        <v>STEM</v>
      </c>
      <c r="B69" s="5" t="str">
        <f ca="1">B68</f>
        <v>STEM_to_Premise_AGS_1149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3.9601168576974308E-2</v>
      </c>
      <c r="G69" s="1">
        <f>'[1]Electricity and CHPs'!C18</f>
        <v>1.1866222462292417E-4</v>
      </c>
      <c r="H69" s="1">
        <f>'[1]Electricity and CHPs'!D18</f>
        <v>2.907251713964725E-3</v>
      </c>
      <c r="I69" s="1">
        <f>'[1]Electricity and CHPs'!E18</f>
        <v>4.8535779706732638E-4</v>
      </c>
      <c r="J69" s="1">
        <f>'[1]Electricity and CHPs'!F18</f>
        <v>1.4370386776418264E-3</v>
      </c>
      <c r="K69" s="1">
        <f>'[1]Electricity and CHPs'!G18</f>
        <v>2.0779348286981336E-6</v>
      </c>
    </row>
    <row r="70" spans="1:11" x14ac:dyDescent="0.25">
      <c r="A70" s="5" t="str">
        <f t="shared" ref="A70:A71" si="53">A69</f>
        <v>STEM</v>
      </c>
      <c r="B70" s="5" t="str">
        <f t="shared" ref="B70:B71" ca="1" si="54">B69</f>
        <v>STEM_to_Premise_AGS_1149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1.8011685818420872E-3</v>
      </c>
      <c r="G70" s="1">
        <f>'[1]Electricity and CHPs'!C28</f>
        <v>7.6379308572888143E-5</v>
      </c>
      <c r="H70" s="1">
        <f>'[1]Electricity and CHPs'!D28</f>
        <v>9.6908717000178629E-4</v>
      </c>
      <c r="I70" s="1">
        <f>'[1]Electricity and CHPs'!E28</f>
        <v>2.2238822303470443E-4</v>
      </c>
      <c r="J70" s="1">
        <f>'[1]Electricity and CHPs'!F28</f>
        <v>2.9376391159330101E-4</v>
      </c>
      <c r="K70" s="1">
        <f>'[1]Electricity and CHPs'!G28</f>
        <v>0</v>
      </c>
    </row>
    <row r="71" spans="1:11" x14ac:dyDescent="0.25">
      <c r="A71" s="5" t="str">
        <f t="shared" si="53"/>
        <v>STEM</v>
      </c>
      <c r="B71" s="5" t="str">
        <f t="shared" ca="1" si="54"/>
        <v>STEM_to_Premise_AGS_1149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7.0502309890141071E-2</v>
      </c>
      <c r="G71" s="1">
        <f>'[1]Electricity and CHPs'!C41</f>
        <v>0.17133729751428903</v>
      </c>
      <c r="H71" s="1">
        <f>'[1]Electricity and CHPs'!D41</f>
        <v>3.3891223595177546E-3</v>
      </c>
      <c r="I71" s="1">
        <f>'[1]Electricity and CHPs'!E41</f>
        <v>0.17082444717623468</v>
      </c>
      <c r="J71" s="1">
        <f>'[1]Electricity and CHPs'!F41</f>
        <v>5.0047937853749747E-3</v>
      </c>
      <c r="K71" s="1">
        <f>'[1]Electricity and CHPs'!G41</f>
        <v>7.9048000236462183E-4</v>
      </c>
    </row>
    <row r="72" spans="1:11" x14ac:dyDescent="0.25">
      <c r="A72" s="5" t="str">
        <f>A67</f>
        <v>STEM</v>
      </c>
      <c r="B72" s="5" t="str">
        <f ca="1">B67</f>
        <v>STEM_to_Premise_AGS_1149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0.11190464704895747</v>
      </c>
      <c r="G72" s="1">
        <f t="shared" ref="G72:K72" si="56">SUM(G73:G75)</f>
        <v>0.17153233904748483</v>
      </c>
      <c r="H72" s="1">
        <f t="shared" si="56"/>
        <v>7.2654612434842657E-3</v>
      </c>
      <c r="I72" s="1">
        <f t="shared" si="56"/>
        <v>0.17153219319633672</v>
      </c>
      <c r="J72" s="1">
        <f t="shared" si="56"/>
        <v>6.7355963746101016E-3</v>
      </c>
      <c r="K72" s="1">
        <f t="shared" si="56"/>
        <v>7.9255793719331996E-4</v>
      </c>
    </row>
    <row r="73" spans="1:11" x14ac:dyDescent="0.25">
      <c r="A73" s="5" t="str">
        <f>A72</f>
        <v>STEM</v>
      </c>
      <c r="B73" s="5" t="str">
        <f ca="1">B72</f>
        <v>STEM_to_Premise_AGS_1149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3.9601168576974308E-2</v>
      </c>
      <c r="G73" s="1">
        <f t="shared" ref="G73:K73" si="57">G69</f>
        <v>1.1866222462292417E-4</v>
      </c>
      <c r="H73" s="1">
        <f t="shared" si="57"/>
        <v>2.907251713964725E-3</v>
      </c>
      <c r="I73" s="1">
        <f t="shared" si="57"/>
        <v>4.8535779706732638E-4</v>
      </c>
      <c r="J73" s="1">
        <f t="shared" si="57"/>
        <v>1.4370386776418264E-3</v>
      </c>
      <c r="K73" s="1">
        <f t="shared" si="57"/>
        <v>2.0779348286981336E-6</v>
      </c>
    </row>
    <row r="74" spans="1:11" x14ac:dyDescent="0.25">
      <c r="A74" s="5" t="str">
        <f t="shared" si="43"/>
        <v>STEM</v>
      </c>
      <c r="B74" s="5" t="str">
        <f t="shared" ca="1" si="44"/>
        <v>STEM_to_Premise_AGS_1149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1.8011685818420872E-3</v>
      </c>
      <c r="G74" s="1">
        <f>'[1]Electricity and CHPs'!C28</f>
        <v>7.6379308572888143E-5</v>
      </c>
      <c r="H74" s="1">
        <f>'[1]Electricity and CHPs'!D28</f>
        <v>9.6908717000178629E-4</v>
      </c>
      <c r="I74" s="1">
        <f>'[1]Electricity and CHPs'!E28</f>
        <v>2.2238822303470443E-4</v>
      </c>
      <c r="J74" s="1">
        <f>'[1]Electricity and CHPs'!F28</f>
        <v>2.9376391159330101E-4</v>
      </c>
      <c r="K74" s="1">
        <f>'[1]Electricity and CHPs'!G28</f>
        <v>0</v>
      </c>
    </row>
    <row r="75" spans="1:11" x14ac:dyDescent="0.25">
      <c r="A75" s="5" t="str">
        <f t="shared" si="43"/>
        <v>STEM</v>
      </c>
      <c r="B75" s="5" t="str">
        <f t="shared" ca="1" si="44"/>
        <v>STEM_to_Premise_AGS_1149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7.0502309890141071E-2</v>
      </c>
      <c r="G75" s="1">
        <f>'[1]Electricity and CHPs'!C41</f>
        <v>0.17133729751428903</v>
      </c>
      <c r="H75" s="1">
        <f>'[1]Electricity and CHPs'!D41</f>
        <v>3.3891223595177546E-3</v>
      </c>
      <c r="I75" s="1">
        <f>'[1]Electricity and CHPs'!E41</f>
        <v>0.17082444717623468</v>
      </c>
      <c r="J75" s="1">
        <f>'[1]Electricity and CHPs'!F41</f>
        <v>5.0047937853749747E-3</v>
      </c>
      <c r="K75" s="1">
        <f>'[1]Electricity and CHPs'!G41</f>
        <v>7.9048000236462183E-4</v>
      </c>
    </row>
    <row r="76" spans="1:11" x14ac:dyDescent="0.25">
      <c r="A76" s="5" t="str">
        <f t="shared" ref="A76:C77" si="58">A74</f>
        <v>STEM</v>
      </c>
      <c r="B76" s="5" t="str">
        <f t="shared" ca="1" si="58"/>
        <v>STEM_to_Premise_AGS_1149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ca="1" si="58"/>
        <v>STEM_to_Premise_AGS_1149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ca="1" si="44"/>
        <v>STEM_to_Premise_AGS_1149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ca="1" si="44"/>
        <v>STEM_to_Premise_AGS_1149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ca="1" si="44"/>
        <v>STEM_to_Premise_AGS_1149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3.2323180794853887</v>
      </c>
      <c r="G80" s="1">
        <f t="shared" ref="G80:K80" si="60">SUM(G81:G95)</f>
        <v>1.8316625167357792</v>
      </c>
      <c r="H80" s="1">
        <f t="shared" si="60"/>
        <v>1.8572967939402139</v>
      </c>
      <c r="I80" s="1">
        <f t="shared" si="60"/>
        <v>3.2201182366311825</v>
      </c>
      <c r="J80" s="1">
        <f t="shared" si="60"/>
        <v>3.7904980301893989</v>
      </c>
      <c r="K80" s="1">
        <f t="shared" si="60"/>
        <v>3.7588948287886756</v>
      </c>
    </row>
    <row r="81" spans="1:11" x14ac:dyDescent="0.25">
      <c r="A81" s="5" t="str">
        <f t="shared" si="43"/>
        <v>STEM</v>
      </c>
      <c r="B81" s="5" t="str">
        <f t="shared" ca="1" si="44"/>
        <v>STEM_to_Premise_AGS_1149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1.1671993052783739E-2</v>
      </c>
      <c r="K81" s="1">
        <f>'[1]Electricity and CHPs'!G21</f>
        <v>1.7400936661959891E-3</v>
      </c>
    </row>
    <row r="82" spans="1:11" x14ac:dyDescent="0.25">
      <c r="A82" s="5" t="str">
        <f t="shared" si="43"/>
        <v>STEM</v>
      </c>
      <c r="B82" s="5" t="str">
        <f t="shared" ca="1" si="44"/>
        <v>STEM_to_Premise_AGS_1149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4.6508286841898556E-4</v>
      </c>
      <c r="H82" s="1">
        <f>'[1]Electricity and CHPs'!D22</f>
        <v>5.7544803117674254E-3</v>
      </c>
      <c r="I82" s="1">
        <f>'[1]Electricity and CHPs'!E22</f>
        <v>2.66784985777543E-3</v>
      </c>
      <c r="J82" s="1">
        <f>'[1]Electricity and CHPs'!F22</f>
        <v>4.9565641630609746E-2</v>
      </c>
      <c r="K82" s="1">
        <f>'[1]Electricity and CHPs'!G22</f>
        <v>7.7077542579886374E-4</v>
      </c>
    </row>
    <row r="83" spans="1:11" x14ac:dyDescent="0.25">
      <c r="A83" s="5" t="str">
        <f t="shared" si="43"/>
        <v>STEM</v>
      </c>
      <c r="B83" s="5" t="str">
        <f t="shared" ca="1" si="44"/>
        <v>STEM_to_Premise_AGS_1149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9.1412331442486793E-3</v>
      </c>
      <c r="K83" s="1">
        <f>'[1]Electricity and CHPs'!G23</f>
        <v>0.10384567547393521</v>
      </c>
    </row>
    <row r="84" spans="1:11" x14ac:dyDescent="0.25">
      <c r="A84" s="5" t="str">
        <f t="shared" si="43"/>
        <v>STEM</v>
      </c>
      <c r="B84" s="5" t="str">
        <f t="shared" ca="1" si="44"/>
        <v>STEM_to_Premise_AGS_1149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0.96588116845861038</v>
      </c>
      <c r="G84" s="1">
        <f>'[1]Electricity and CHPs'!C24</f>
        <v>4.5108466240663869E-4</v>
      </c>
      <c r="H84" s="1">
        <f>'[1]Electricity and CHPs'!D24</f>
        <v>6.8494604875043432E-3</v>
      </c>
      <c r="I84" s="1">
        <f>'[1]Electricity and CHPs'!E24</f>
        <v>6.8018653144374238E-3</v>
      </c>
      <c r="J84" s="1">
        <f>'[1]Electricity and CHPs'!F24</f>
        <v>1.3142915027957849E-2</v>
      </c>
      <c r="K84" s="1">
        <f>'[1]Electricity and CHPs'!G24</f>
        <v>4.2478071653984084E-4</v>
      </c>
    </row>
    <row r="85" spans="1:11" x14ac:dyDescent="0.25">
      <c r="A85" s="5" t="str">
        <f t="shared" si="43"/>
        <v>STEM</v>
      </c>
      <c r="B85" s="5" t="str">
        <f t="shared" ca="1" si="44"/>
        <v>STEM_to_Premise_AGS_1149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9.4846258264952452E-2</v>
      </c>
      <c r="K85" s="1">
        <f>'[1]Electricity and CHPs'!G29</f>
        <v>5.252345304644996E-2</v>
      </c>
    </row>
    <row r="86" spans="1:11" x14ac:dyDescent="0.25">
      <c r="A86" s="5" t="str">
        <f t="shared" si="43"/>
        <v>STEM</v>
      </c>
      <c r="B86" s="5" t="str">
        <f t="shared" ca="1" si="44"/>
        <v>STEM_to_Premise_AGS_1149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0.66996233707792885</v>
      </c>
      <c r="G86" s="1">
        <f>'[1]Electricity and CHPs'!C39</f>
        <v>9.0499567327743627E-2</v>
      </c>
      <c r="H86" s="1">
        <f>'[1]Electricity and CHPs'!D39</f>
        <v>5.0198928786995965E-2</v>
      </c>
      <c r="I86" s="1">
        <f>'[1]Electricity and CHPs'!E39</f>
        <v>4.2575835855678777E-2</v>
      </c>
      <c r="J86" s="1">
        <f>'[1]Electricity and CHPs'!F39</f>
        <v>2.3558545281921934E-2</v>
      </c>
      <c r="K86" s="1">
        <f>'[1]Electricity and CHPs'!G39</f>
        <v>8.4888739229919546E-3</v>
      </c>
    </row>
    <row r="87" spans="1:11" x14ac:dyDescent="0.25">
      <c r="A87" s="5" t="str">
        <f t="shared" si="43"/>
        <v>STEM</v>
      </c>
      <c r="B87" s="5" t="str">
        <f t="shared" ca="1" si="44"/>
        <v>STEM_to_Premise_AGS_1149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6.1446848206796007E-3</v>
      </c>
      <c r="K87" s="1">
        <f>'[1]Electricity and CHPs'!G40</f>
        <v>4.9135153643225481E-3</v>
      </c>
    </row>
    <row r="88" spans="1:11" x14ac:dyDescent="0.25">
      <c r="A88" s="5" t="str">
        <f t="shared" si="43"/>
        <v>STEM</v>
      </c>
      <c r="B88" s="5" t="str">
        <f t="shared" ca="1" si="44"/>
        <v>STEM_to_Premise_AGS_1149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6.192942320470175E-4</v>
      </c>
      <c r="J88" s="1">
        <f>'[1]Electricity and CHPs'!F47</f>
        <v>4.0799280404848204E-3</v>
      </c>
      <c r="K88" s="1">
        <f>'[1]Electricity and CHPs'!G47</f>
        <v>7.0510757080950812E-4</v>
      </c>
    </row>
    <row r="89" spans="1:11" x14ac:dyDescent="0.25">
      <c r="A89" s="5" t="str">
        <f t="shared" si="43"/>
        <v>STEM</v>
      </c>
      <c r="B89" s="5" t="str">
        <f t="shared" ca="1" si="44"/>
        <v>STEM_to_Premise_AGS_1149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1.4534540046938091E-2</v>
      </c>
      <c r="G89" s="1">
        <f>'[1]Electricity and CHPs'!C48</f>
        <v>3.7120930475566354E-3</v>
      </c>
      <c r="H89" s="1">
        <f>'[1]Electricity and CHPs'!D48</f>
        <v>1.2712860120845793E-2</v>
      </c>
      <c r="I89" s="1">
        <f>'[1]Electricity and CHPs'!E48</f>
        <v>1.1635594507966274E-2</v>
      </c>
      <c r="J89" s="1">
        <f>'[1]Electricity and CHPs'!F48</f>
        <v>5.042335474509678E-2</v>
      </c>
      <c r="K89" s="1">
        <f>'[1]Electricity and CHPs'!G48</f>
        <v>9.7837222443529659E-2</v>
      </c>
    </row>
    <row r="90" spans="1:11" x14ac:dyDescent="0.25">
      <c r="A90" s="5" t="str">
        <f t="shared" si="43"/>
        <v>STEM</v>
      </c>
      <c r="B90" s="5" t="str">
        <f t="shared" ca="1" si="44"/>
        <v>STEM_to_Premise_AGS_1149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2.7991097598708962E-4</v>
      </c>
      <c r="J90" s="1">
        <f>'[1]Electricity and CHPs'!F49</f>
        <v>8.8849080814689578E-4</v>
      </c>
      <c r="K90" s="1">
        <f>'[1]Electricity and CHPs'!G49</f>
        <v>6.2245290586872412E-4</v>
      </c>
    </row>
    <row r="91" spans="1:11" x14ac:dyDescent="0.25">
      <c r="A91" s="5" t="str">
        <f t="shared" si="43"/>
        <v>STEM</v>
      </c>
      <c r="B91" s="5" t="str">
        <f t="shared" ca="1" si="44"/>
        <v>STEM_to_Premise_AGS_1149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2.8175356079613981E-2</v>
      </c>
      <c r="G91" s="1">
        <f>'[1]Electricity and CHPs'!C51</f>
        <v>4.6215545673920708E-3</v>
      </c>
      <c r="H91" s="1">
        <f>'[1]Electricity and CHPs'!D51</f>
        <v>2.2605679494842826E-2</v>
      </c>
      <c r="I91" s="1">
        <f>'[1]Electricity and CHPs'!E51</f>
        <v>0.25111801521270211</v>
      </c>
      <c r="J91" s="1">
        <f>'[1]Electricity and CHPs'!F51</f>
        <v>0.72881129701887715</v>
      </c>
      <c r="K91" s="1">
        <f>'[1]Electricity and CHPs'!G51</f>
        <v>0.66244676218667264</v>
      </c>
    </row>
    <row r="92" spans="1:11" x14ac:dyDescent="0.25">
      <c r="A92" s="5" t="str">
        <f t="shared" si="43"/>
        <v>STEM</v>
      </c>
      <c r="B92" s="5" t="str">
        <f t="shared" ca="1" si="44"/>
        <v>STEM_to_Premise_AGS_1149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1.1382373815938887E-3</v>
      </c>
      <c r="J92" s="1">
        <f>'[1]Electricity and CHPs'!F52</f>
        <v>4.7449081834890217E-3</v>
      </c>
      <c r="K92" s="1">
        <f>'[1]Electricity and CHPs'!G52</f>
        <v>3.2610026980131324E-3</v>
      </c>
    </row>
    <row r="93" spans="1:11" x14ac:dyDescent="0.25">
      <c r="A93" s="5" t="str">
        <f t="shared" si="43"/>
        <v>STEM</v>
      </c>
      <c r="B93" s="5" t="str">
        <f t="shared" ca="1" si="44"/>
        <v>STEM_to_Premise_AGS_1149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0.95936634072893645</v>
      </c>
      <c r="G93" s="1">
        <f>'[1]Electricity and CHPs'!C54</f>
        <v>1.1060171574258966</v>
      </c>
      <c r="H93" s="1">
        <f>'[1]Electricity and CHPs'!D54</f>
        <v>1.2322258615540582</v>
      </c>
      <c r="I93" s="1">
        <f>'[1]Electricity and CHPs'!E54</f>
        <v>1.2323113247930402</v>
      </c>
      <c r="J93" s="1">
        <f>'[1]Electricity and CHPs'!F54</f>
        <v>1.2323384469586001</v>
      </c>
      <c r="K93" s="1">
        <f>'[1]Electricity and CHPs'!G54</f>
        <v>2.8011836733345277</v>
      </c>
    </row>
    <row r="94" spans="1:11" x14ac:dyDescent="0.25">
      <c r="A94" s="5" t="str">
        <f t="shared" si="43"/>
        <v>STEM</v>
      </c>
      <c r="B94" s="5" t="str">
        <f t="shared" ca="1" si="44"/>
        <v>STEM_to_Premise_AGS_1149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0.59439833709336087</v>
      </c>
      <c r="G94" s="1">
        <f>'[1]Electricity and CHPs'!C55</f>
        <v>0.62589597683636466</v>
      </c>
      <c r="H94" s="1">
        <f>'[1]Electricity and CHPs'!D55</f>
        <v>0.5269495231841993</v>
      </c>
      <c r="I94" s="1">
        <f>'[1]Electricity and CHPs'!E55</f>
        <v>1.6702003555474718</v>
      </c>
      <c r="J94" s="1">
        <f>'[1]Electricity and CHPs'!F55</f>
        <v>1.5576732609306618</v>
      </c>
      <c r="K94" s="1">
        <f>'[1]Electricity and CHPs'!G55</f>
        <v>1.9142833398152478E-2</v>
      </c>
    </row>
    <row r="95" spans="1:11" x14ac:dyDescent="0.25">
      <c r="A95" s="5" t="str">
        <f t="shared" si="43"/>
        <v>STEM</v>
      </c>
      <c r="B95" s="5" t="str">
        <f t="shared" ca="1" si="44"/>
        <v>STEM_to_Premise_AGS_1149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7.6995295248219703E-4</v>
      </c>
      <c r="J95" s="1">
        <f>'[1]Electricity and CHPs'!F58</f>
        <v>3.4670722808887045E-3</v>
      </c>
      <c r="K95" s="1">
        <f>'[1]Electricity and CHPs'!G58</f>
        <v>9.8860663486754216E-4</v>
      </c>
    </row>
    <row r="96" spans="1:11" x14ac:dyDescent="0.25">
      <c r="A96" s="5" t="str">
        <f t="shared" ref="A96:A111" si="61">A95</f>
        <v>STEM</v>
      </c>
      <c r="B96" s="5" t="str">
        <f t="shared" ref="B96:B111" ca="1" si="62">B95</f>
        <v>STEM_to_Premise_AGS_1149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2.2140910686052506</v>
      </c>
      <c r="G96" s="1">
        <f t="shared" ref="G96:K96" si="65">G80-G112</f>
        <v>0.67266471285260598</v>
      </c>
      <c r="H96" s="1">
        <f t="shared" si="65"/>
        <v>0.56358698157143627</v>
      </c>
      <c r="I96" s="1">
        <f t="shared" si="65"/>
        <v>1.9832565845539638</v>
      </c>
      <c r="J96" s="1">
        <f t="shared" si="65"/>
        <v>2.5465939457331999</v>
      </c>
      <c r="K96" s="1">
        <f t="shared" si="65"/>
        <v>0.83863864411113198</v>
      </c>
    </row>
    <row r="97" spans="1:11" x14ac:dyDescent="0.25">
      <c r="A97" s="5" t="str">
        <f t="shared" si="61"/>
        <v>STEM</v>
      </c>
      <c r="B97" s="5" t="str">
        <f t="shared" ca="1" si="62"/>
        <v>STEM_to_Premise_AGS_1149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1.1619223068687397E-2</v>
      </c>
      <c r="K97" s="1">
        <f t="shared" si="66"/>
        <v>1.5237473057865408E-3</v>
      </c>
    </row>
    <row r="98" spans="1:11" x14ac:dyDescent="0.25">
      <c r="A98" s="5" t="str">
        <f t="shared" si="61"/>
        <v>STEM</v>
      </c>
      <c r="B98" s="5" t="str">
        <f t="shared" ca="1" si="62"/>
        <v>STEM_to_Premise_AGS_1149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4.3112634859988777E-4</v>
      </c>
      <c r="H98" s="1">
        <f t="shared" si="67"/>
        <v>5.188451456286422E-3</v>
      </c>
      <c r="I98" s="1">
        <f t="shared" si="67"/>
        <v>2.6617428310186405E-3</v>
      </c>
      <c r="J98" s="1">
        <f t="shared" si="67"/>
        <v>4.9341551528024524E-2</v>
      </c>
      <c r="K98" s="1">
        <f t="shared" si="67"/>
        <v>6.7494468903791225E-4</v>
      </c>
    </row>
    <row r="99" spans="1:11" x14ac:dyDescent="0.25">
      <c r="A99" s="5" t="str">
        <f t="shared" si="61"/>
        <v>STEM</v>
      </c>
      <c r="B99" s="5" t="str">
        <f t="shared" ca="1" si="62"/>
        <v>STEM_to_Premise_AGS_1149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9.0999049215996844E-3</v>
      </c>
      <c r="K99" s="1">
        <f t="shared" si="68"/>
        <v>9.0934511914469593E-2</v>
      </c>
    </row>
    <row r="100" spans="1:11" x14ac:dyDescent="0.25">
      <c r="A100" s="5" t="str">
        <f t="shared" si="61"/>
        <v>STEM</v>
      </c>
      <c r="B100" s="5" t="str">
        <f t="shared" ca="1" si="62"/>
        <v>STEM_to_Premise_AGS_1149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0.94086857716927497</v>
      </c>
      <c r="G100" s="1">
        <f t="shared" si="69"/>
        <v>4.1815017627694752E-4</v>
      </c>
      <c r="H100" s="1">
        <f t="shared" si="69"/>
        <v>6.1757259241109613E-3</v>
      </c>
      <c r="I100" s="1">
        <f t="shared" si="69"/>
        <v>6.7862950328676855E-3</v>
      </c>
      <c r="J100" s="1">
        <f t="shared" si="69"/>
        <v>1.3083494891750733E-2</v>
      </c>
      <c r="K100" s="1">
        <f t="shared" si="69"/>
        <v>3.7196760436041795E-4</v>
      </c>
    </row>
    <row r="101" spans="1:11" x14ac:dyDescent="0.25">
      <c r="A101" s="5" t="str">
        <f t="shared" si="61"/>
        <v>STEM</v>
      </c>
      <c r="B101" s="5" t="str">
        <f t="shared" ca="1" si="62"/>
        <v>STEM_to_Premise_AGS_1149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9.4417450989485008E-2</v>
      </c>
      <c r="K101" s="1">
        <f t="shared" si="70"/>
        <v>4.5993196587567974E-2</v>
      </c>
    </row>
    <row r="102" spans="1:11" x14ac:dyDescent="0.25">
      <c r="A102" s="5" t="str">
        <f t="shared" si="61"/>
        <v>STEM</v>
      </c>
      <c r="B102" s="5" t="str">
        <f t="shared" ca="1" si="62"/>
        <v>STEM_to_Premise_AGS_1149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0.65261290045590581</v>
      </c>
      <c r="G102" s="1">
        <f t="shared" si="71"/>
        <v>8.3892034433593152E-2</v>
      </c>
      <c r="H102" s="1">
        <f t="shared" si="71"/>
        <v>4.5261203628814195E-2</v>
      </c>
      <c r="I102" s="1">
        <f t="shared" si="71"/>
        <v>4.2478374685588745E-2</v>
      </c>
      <c r="J102" s="1">
        <f t="shared" si="71"/>
        <v>2.3452035275084371E-2</v>
      </c>
      <c r="K102" s="1">
        <f t="shared" si="71"/>
        <v>7.4334497163003523E-3</v>
      </c>
    </row>
    <row r="103" spans="1:11" x14ac:dyDescent="0.25">
      <c r="A103" s="5" t="str">
        <f t="shared" si="61"/>
        <v>STEM</v>
      </c>
      <c r="B103" s="5" t="str">
        <f t="shared" ca="1" si="62"/>
        <v>STEM_to_Premise_AGS_1149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6.116904224958036E-3</v>
      </c>
      <c r="K103" s="1">
        <f t="shared" si="72"/>
        <v>4.3026165451739489E-3</v>
      </c>
    </row>
    <row r="104" spans="1:11" x14ac:dyDescent="0.25">
      <c r="A104" s="5" t="str">
        <f t="shared" si="61"/>
        <v>STEM</v>
      </c>
      <c r="B104" s="5" t="str">
        <f t="shared" ca="1" si="62"/>
        <v>STEM_to_Premise_AGS_1149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6.1787659363141709E-4</v>
      </c>
      <c r="J104" s="1">
        <f t="shared" si="73"/>
        <v>4.0614823699950441E-3</v>
      </c>
      <c r="K104" s="1">
        <f t="shared" si="73"/>
        <v>6.1744133789041035E-4</v>
      </c>
    </row>
    <row r="105" spans="1:11" x14ac:dyDescent="0.25">
      <c r="A105" s="5" t="str">
        <f t="shared" si="61"/>
        <v>STEM</v>
      </c>
      <c r="B105" s="5" t="str">
        <f t="shared" ca="1" si="62"/>
        <v>STEM_to_Premise_AGS_1149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1.4158151603261627E-2</v>
      </c>
      <c r="G105" s="1">
        <f t="shared" si="74"/>
        <v>3.4410665924902752E-3</v>
      </c>
      <c r="H105" s="1">
        <f t="shared" si="74"/>
        <v>1.1462383053546157E-2</v>
      </c>
      <c r="I105" s="1">
        <f t="shared" si="74"/>
        <v>1.1608959243322649E-2</v>
      </c>
      <c r="J105" s="1">
        <f t="shared" si="74"/>
        <v>5.0195386855127179E-2</v>
      </c>
      <c r="K105" s="1">
        <f t="shared" si="74"/>
        <v>8.5673091627227277E-2</v>
      </c>
    </row>
    <row r="106" spans="1:11" x14ac:dyDescent="0.25">
      <c r="A106" s="5" t="str">
        <f t="shared" si="61"/>
        <v>STEM</v>
      </c>
      <c r="B106" s="5" t="str">
        <f t="shared" ca="1" si="62"/>
        <v>STEM_to_Premise_AGS_1149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2.7927022635311369E-4</v>
      </c>
      <c r="J106" s="1">
        <f t="shared" si="75"/>
        <v>8.8447387242703804E-4</v>
      </c>
      <c r="K106" s="1">
        <f t="shared" si="75"/>
        <v>5.4506315189911463E-4</v>
      </c>
    </row>
    <row r="107" spans="1:11" x14ac:dyDescent="0.25">
      <c r="A107" s="5" t="str">
        <f t="shared" si="61"/>
        <v>STEM</v>
      </c>
      <c r="B107" s="5" t="str">
        <f t="shared" ca="1" si="62"/>
        <v>STEM_to_Premise_AGS_1149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2.7445723191982963E-2</v>
      </c>
      <c r="G107" s="1">
        <f t="shared" si="76"/>
        <v>4.284126724057034E-3</v>
      </c>
      <c r="H107" s="1">
        <f t="shared" si="76"/>
        <v>2.0382113473481938E-2</v>
      </c>
      <c r="I107" s="1">
        <f t="shared" si="76"/>
        <v>0.25054317610264265</v>
      </c>
      <c r="J107" s="1">
        <f t="shared" si="76"/>
        <v>0.72551628472928809</v>
      </c>
      <c r="K107" s="1">
        <f t="shared" si="76"/>
        <v>0.58008456022692612</v>
      </c>
    </row>
    <row r="108" spans="1:11" x14ac:dyDescent="0.25">
      <c r="A108" s="5" t="str">
        <f t="shared" si="61"/>
        <v>STEM</v>
      </c>
      <c r="B108" s="5" t="str">
        <f t="shared" ca="1" si="62"/>
        <v>STEM_to_Premise_AGS_1149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1.1356318203683525E-3</v>
      </c>
      <c r="J108" s="1">
        <f t="shared" si="77"/>
        <v>4.7234560862979939E-3</v>
      </c>
      <c r="K108" s="1">
        <f t="shared" si="77"/>
        <v>2.8555612676429871E-3</v>
      </c>
    </row>
    <row r="109" spans="1:11" x14ac:dyDescent="0.25">
      <c r="A109" s="5" t="str">
        <f t="shared" si="61"/>
        <v>STEM</v>
      </c>
      <c r="B109" s="5" t="str">
        <f t="shared" ca="1" si="62"/>
        <v>STEM_to_Premise_AGS_1149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ca="1" si="62"/>
        <v>STEM_to_Premise_AGS_1149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0.57900571618482521</v>
      </c>
      <c r="G110" s="1">
        <f t="shared" si="79"/>
        <v>0.58019820857758875</v>
      </c>
      <c r="H110" s="1">
        <f t="shared" si="79"/>
        <v>0.47511710403519664</v>
      </c>
      <c r="I110" s="1">
        <f t="shared" si="79"/>
        <v>1.6663770675798975</v>
      </c>
      <c r="J110" s="1">
        <f t="shared" si="79"/>
        <v>1.5506308995417468</v>
      </c>
      <c r="K110" s="1">
        <f t="shared" si="79"/>
        <v>1.6762799257422346E-2</v>
      </c>
    </row>
    <row r="111" spans="1:11" x14ac:dyDescent="0.25">
      <c r="A111" s="5" t="str">
        <f t="shared" si="61"/>
        <v>STEM</v>
      </c>
      <c r="B111" s="5" t="str">
        <f t="shared" ca="1" si="62"/>
        <v>STEM_to_Premise_AGS_1149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7.6819043827302082E-4</v>
      </c>
      <c r="J111" s="1">
        <f t="shared" si="80"/>
        <v>3.4513973787279524E-3</v>
      </c>
      <c r="K111" s="1">
        <f t="shared" si="80"/>
        <v>8.6569287942712936E-4</v>
      </c>
    </row>
    <row r="112" spans="1:11" x14ac:dyDescent="0.25">
      <c r="A112" s="5" t="str">
        <f>A95</f>
        <v>STEM</v>
      </c>
      <c r="B112" s="5" t="str">
        <f ca="1">B95</f>
        <v>STEM_to_Premise_AGS_1149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1.0182270108801381</v>
      </c>
      <c r="G112" s="1">
        <f t="shared" ref="G112:K112" si="81">SUM(G113:G127)</f>
        <v>1.1589978038831732</v>
      </c>
      <c r="H112" s="1">
        <f t="shared" si="81"/>
        <v>1.2937098123687776</v>
      </c>
      <c r="I112" s="1">
        <f t="shared" si="81"/>
        <v>1.2368616520772187</v>
      </c>
      <c r="J112" s="1">
        <f t="shared" si="81"/>
        <v>1.2439040844561993</v>
      </c>
      <c r="K112" s="1">
        <f t="shared" si="81"/>
        <v>2.9202561846775437</v>
      </c>
    </row>
    <row r="113" spans="1:11" x14ac:dyDescent="0.25">
      <c r="A113" s="5" t="str">
        <f t="shared" si="43"/>
        <v>STEM</v>
      </c>
      <c r="B113" s="5" t="str">
        <f t="shared" ca="1" si="44"/>
        <v>STEM_to_Premise_AGS_1149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5.2769984096342145E-5</v>
      </c>
      <c r="K113" s="1">
        <f>'[1]Electricity and CHPs_IN'!Q$23/SUM('[1]Electricity and CHPs_IN'!Q$22:Q$23)*K81</f>
        <v>2.1634636040944815E-4</v>
      </c>
    </row>
    <row r="114" spans="1:11" x14ac:dyDescent="0.25">
      <c r="A114" s="5" t="str">
        <f t="shared" si="43"/>
        <v>STEM</v>
      </c>
      <c r="B114" s="5" t="str">
        <f t="shared" ca="1" si="44"/>
        <v>STEM_to_Premise_AGS_1149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3.3956519819097798E-5</v>
      </c>
      <c r="H114" s="1">
        <f>'[1]Electricity and CHPs_IN'!N$23/SUM('[1]Electricity and CHPs_IN'!N$22:N$23)*H82</f>
        <v>5.6602885548100309E-4</v>
      </c>
      <c r="I114" s="1">
        <f>'[1]Electricity and CHPs_IN'!O$23/SUM('[1]Electricity and CHPs_IN'!O$22:O$23)*I82</f>
        <v>6.107026756789689E-6</v>
      </c>
      <c r="J114" s="1">
        <f>'[1]Electricity and CHPs_IN'!P$23/SUM('[1]Electricity and CHPs_IN'!P$22:P$23)*J82</f>
        <v>2.2409010258521889E-4</v>
      </c>
      <c r="K114" s="1">
        <f>'[1]Electricity and CHPs_IN'!Q$23/SUM('[1]Electricity and CHPs_IN'!Q$22:Q$23)*K82</f>
        <v>9.5830736760951505E-5</v>
      </c>
    </row>
    <row r="115" spans="1:11" x14ac:dyDescent="0.25">
      <c r="A115" s="5" t="str">
        <f t="shared" si="43"/>
        <v>STEM</v>
      </c>
      <c r="B115" s="5" t="str">
        <f t="shared" ca="1" si="44"/>
        <v>STEM_to_Premise_AGS_1149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4.1328222648994078E-5</v>
      </c>
      <c r="K115" s="1">
        <f>'[1]Electricity and CHPs_IN'!Q$23/SUM('[1]Electricity and CHPs_IN'!Q$22:Q$23)*K83</f>
        <v>1.2911163559465614E-2</v>
      </c>
    </row>
    <row r="116" spans="1:11" x14ac:dyDescent="0.25">
      <c r="A116" s="5" t="str">
        <f t="shared" si="43"/>
        <v>STEM</v>
      </c>
      <c r="B116" s="5" t="str">
        <f t="shared" ca="1" si="44"/>
        <v>STEM_to_Premise_AGS_1149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2.5012591289335456E-2</v>
      </c>
      <c r="G116" s="1">
        <f>'[1]Electricity and CHPs_IN'!M$23/SUM('[1]Electricity and CHPs_IN'!M$22:M$23)*G84</f>
        <v>3.2934486129691176E-5</v>
      </c>
      <c r="H116" s="1">
        <f>'[1]Electricity and CHPs_IN'!N$23/SUM('[1]Electricity and CHPs_IN'!N$22:N$23)*H84</f>
        <v>6.737345633933817E-4</v>
      </c>
      <c r="I116" s="1">
        <f>'[1]Electricity and CHPs_IN'!O$23/SUM('[1]Electricity and CHPs_IN'!O$22:O$23)*I84</f>
        <v>1.557028156973805E-5</v>
      </c>
      <c r="J116" s="1">
        <f>'[1]Electricity and CHPs_IN'!P$23/SUM('[1]Electricity and CHPs_IN'!P$22:P$23)*J84</f>
        <v>5.9420136207115177E-5</v>
      </c>
      <c r="K116" s="1">
        <f>'[1]Electricity and CHPs_IN'!Q$23/SUM('[1]Electricity and CHPs_IN'!Q$22:Q$23)*K84</f>
        <v>5.2813112179422907E-5</v>
      </c>
    </row>
    <row r="117" spans="1:11" x14ac:dyDescent="0.25">
      <c r="A117" s="5" t="str">
        <f t="shared" si="43"/>
        <v>STEM</v>
      </c>
      <c r="B117" s="5" t="str">
        <f t="shared" ca="1" si="44"/>
        <v>STEM_to_Premise_AGS_1149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4.2880727546744152E-4</v>
      </c>
      <c r="K117" s="1">
        <f>'[1]Electricity and CHPs_IN'!Q$23/SUM('[1]Electricity and CHPs_IN'!Q$22:Q$23)*K85</f>
        <v>6.5302564588819853E-3</v>
      </c>
    </row>
    <row r="118" spans="1:11" x14ac:dyDescent="0.25">
      <c r="A118" s="5" t="str">
        <f t="shared" si="43"/>
        <v>STEM</v>
      </c>
      <c r="B118" s="5" t="str">
        <f t="shared" ca="1" si="44"/>
        <v>STEM_to_Premise_AGS_1149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1.7349436622023047E-2</v>
      </c>
      <c r="G118" s="1">
        <f>'[1]Electricity and CHPs_IN'!M$23/SUM('[1]Electricity and CHPs_IN'!M$22:M$23)*G86</f>
        <v>6.60753289415047E-3</v>
      </c>
      <c r="H118" s="1">
        <f>'[1]Electricity and CHPs_IN'!N$23/SUM('[1]Electricity and CHPs_IN'!N$22:N$23)*H86</f>
        <v>4.9377251581817728E-3</v>
      </c>
      <c r="I118" s="1">
        <f>'[1]Electricity and CHPs_IN'!O$23/SUM('[1]Electricity and CHPs_IN'!O$22:O$23)*I86</f>
        <v>9.7461170090030975E-5</v>
      </c>
      <c r="J118" s="1">
        <f>'[1]Electricity and CHPs_IN'!P$23/SUM('[1]Electricity and CHPs_IN'!P$22:P$23)*J86</f>
        <v>1.0651000683756239E-4</v>
      </c>
      <c r="K118" s="1">
        <f>'[1]Electricity and CHPs_IN'!Q$23/SUM('[1]Electricity and CHPs_IN'!Q$22:Q$23)*K86</f>
        <v>1.0554242066916023E-3</v>
      </c>
    </row>
    <row r="119" spans="1:11" x14ac:dyDescent="0.25">
      <c r="A119" s="5" t="str">
        <f t="shared" si="43"/>
        <v>STEM</v>
      </c>
      <c r="B119" s="5" t="str">
        <f t="shared" ca="1" si="44"/>
        <v>STEM_to_Premise_AGS_1149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2.7780595721564758E-5</v>
      </c>
      <c r="K119" s="1">
        <f>'[1]Electricity and CHPs_IN'!Q$23/SUM('[1]Electricity and CHPs_IN'!Q$22:Q$23)*K87</f>
        <v>6.1089881914859945E-4</v>
      </c>
    </row>
    <row r="120" spans="1:11" x14ac:dyDescent="0.25">
      <c r="A120" s="5" t="str">
        <f t="shared" si="43"/>
        <v>STEM</v>
      </c>
      <c r="B120" s="5" t="str">
        <f t="shared" ca="1" si="44"/>
        <v>STEM_to_Premise_AGS_1149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1.4176384156004546E-6</v>
      </c>
      <c r="J120" s="1">
        <f>'[1]Electricity and CHPs_IN'!P$23/SUM('[1]Electricity and CHPs_IN'!P$22:P$23)*J88</f>
        <v>1.8445670489776073E-5</v>
      </c>
      <c r="K120" s="1">
        <f>'[1]Electricity and CHPs_IN'!Q$23/SUM('[1]Electricity and CHPs_IN'!Q$22:Q$23)*K88</f>
        <v>8.766623291909777E-5</v>
      </c>
    </row>
    <row r="121" spans="1:11" x14ac:dyDescent="0.25">
      <c r="A121" s="5" t="str">
        <f t="shared" si="43"/>
        <v>STEM</v>
      </c>
      <c r="B121" s="5" t="str">
        <f t="shared" ca="1" si="44"/>
        <v>STEM_to_Premise_AGS_1149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3.7638844367646413E-4</v>
      </c>
      <c r="G121" s="1">
        <f>'[1]Electricity and CHPs_IN'!M$23/SUM('[1]Electricity and CHPs_IN'!M$22:M$23)*G89</f>
        <v>2.7102645506636003E-4</v>
      </c>
      <c r="H121" s="1">
        <f>'[1]Electricity and CHPs_IN'!N$23/SUM('[1]Electricity and CHPs_IN'!N$22:N$23)*H89</f>
        <v>1.2504770672996371E-3</v>
      </c>
      <c r="I121" s="1">
        <f>'[1]Electricity and CHPs_IN'!O$23/SUM('[1]Electricity and CHPs_IN'!O$22:O$23)*I89</f>
        <v>2.6635264643624738E-5</v>
      </c>
      <c r="J121" s="1">
        <f>'[1]Electricity and CHPs_IN'!P$23/SUM('[1]Electricity and CHPs_IN'!P$22:P$23)*J89</f>
        <v>2.2796788996960309E-4</v>
      </c>
      <c r="K121" s="1">
        <f>'[1]Electricity and CHPs_IN'!Q$23/SUM('[1]Electricity and CHPs_IN'!Q$22:Q$23)*K89</f>
        <v>1.216413081630238E-2</v>
      </c>
    </row>
    <row r="122" spans="1:11" x14ac:dyDescent="0.25">
      <c r="A122" s="5" t="str">
        <f t="shared" si="43"/>
        <v>STEM</v>
      </c>
      <c r="B122" s="5" t="str">
        <f t="shared" ca="1" si="44"/>
        <v>STEM_to_Premise_AGS_1149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6.407496339759033E-7</v>
      </c>
      <c r="J122" s="1">
        <f>'[1]Electricity and CHPs_IN'!P$23/SUM('[1]Electricity and CHPs_IN'!P$22:P$23)*J90</f>
        <v>4.0169357198576955E-6</v>
      </c>
      <c r="K122" s="1">
        <f>'[1]Electricity and CHPs_IN'!Q$23/SUM('[1]Electricity and CHPs_IN'!Q$22:Q$23)*K90</f>
        <v>7.7389753969609444E-5</v>
      </c>
    </row>
    <row r="123" spans="1:11" x14ac:dyDescent="0.25">
      <c r="A123" s="5" t="str">
        <f t="shared" si="43"/>
        <v>STEM</v>
      </c>
      <c r="B123" s="5" t="str">
        <f t="shared" ca="1" si="44"/>
        <v>STEM_to_Premise_AGS_1149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7.2963288763101776E-4</v>
      </c>
      <c r="G123" s="1">
        <f>'[1]Electricity and CHPs_IN'!M$23/SUM('[1]Electricity and CHPs_IN'!M$22:M$23)*G91</f>
        <v>3.3742784333503636E-4</v>
      </c>
      <c r="H123" s="1">
        <f>'[1]Electricity and CHPs_IN'!N$23/SUM('[1]Electricity and CHPs_IN'!N$22:N$23)*H91</f>
        <v>2.2235660213608898E-3</v>
      </c>
      <c r="I123" s="1">
        <f>'[1]Electricity and CHPs_IN'!O$23/SUM('[1]Electricity and CHPs_IN'!O$22:O$23)*I91</f>
        <v>5.7483911005946258E-4</v>
      </c>
      <c r="J123" s="1">
        <f>'[1]Electricity and CHPs_IN'!P$23/SUM('[1]Electricity and CHPs_IN'!P$22:P$23)*J91</f>
        <v>3.2950122895890675E-3</v>
      </c>
      <c r="K123" s="1">
        <f>'[1]Electricity and CHPs_IN'!Q$23/SUM('[1]Electricity and CHPs_IN'!Q$22:Q$23)*K91</f>
        <v>8.236220195974657E-2</v>
      </c>
    </row>
    <row r="124" spans="1:11" x14ac:dyDescent="0.25">
      <c r="A124" s="5" t="str">
        <f t="shared" si="43"/>
        <v>STEM</v>
      </c>
      <c r="B124" s="5" t="str">
        <f t="shared" ca="1" si="44"/>
        <v>STEM_to_Premise_AGS_1149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2.6055612255362705E-6</v>
      </c>
      <c r="J124" s="1">
        <f>'[1]Electricity and CHPs_IN'!P$23/SUM('[1]Electricity and CHPs_IN'!P$22:P$23)*J92</f>
        <v>2.1452097191027914E-5</v>
      </c>
      <c r="K124" s="1">
        <f>'[1]Electricity and CHPs_IN'!Q$23/SUM('[1]Electricity and CHPs_IN'!Q$22:Q$23)*K92</f>
        <v>4.0544143037014532E-4</v>
      </c>
    </row>
    <row r="125" spans="1:11" x14ac:dyDescent="0.25">
      <c r="A125" s="5" t="str">
        <f t="shared" si="43"/>
        <v>STEM</v>
      </c>
      <c r="B125" s="5" t="str">
        <f t="shared" ca="1" si="44"/>
        <v>STEM_to_Premise_AGS_1149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0.95936634072893645</v>
      </c>
      <c r="G125" s="1">
        <f t="shared" si="83"/>
        <v>1.1060171574258966</v>
      </c>
      <c r="H125" s="1">
        <f t="shared" si="83"/>
        <v>1.2322258615540582</v>
      </c>
      <c r="I125" s="1">
        <f t="shared" si="83"/>
        <v>1.2323113247930402</v>
      </c>
      <c r="J125" s="1">
        <f t="shared" si="83"/>
        <v>1.2323384469586001</v>
      </c>
      <c r="K125" s="1">
        <f t="shared" si="83"/>
        <v>2.8011836733345277</v>
      </c>
    </row>
    <row r="126" spans="1:11" x14ac:dyDescent="0.25">
      <c r="A126" s="5" t="str">
        <f t="shared" si="43"/>
        <v>STEM</v>
      </c>
      <c r="B126" s="5" t="str">
        <f t="shared" ca="1" si="44"/>
        <v>STEM_to_Premise_AGS_1149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1.5392620908535678E-2</v>
      </c>
      <c r="G126" s="1">
        <f>'[1]Electricity and CHPs_IN'!M$23/SUM('[1]Electricity and CHPs_IN'!M$22:M$23)*G94</f>
        <v>4.5697768258775959E-2</v>
      </c>
      <c r="H126" s="1">
        <f>'[1]Electricity and CHPs_IN'!N$23/SUM('[1]Electricity and CHPs_IN'!N$22:N$23)*H94</f>
        <v>5.1832419149002648E-2</v>
      </c>
      <c r="I126" s="1">
        <f>'[1]Electricity and CHPs_IN'!O$23/SUM('[1]Electricity and CHPs_IN'!O$22:O$23)*I94</f>
        <v>3.8232879675744701E-3</v>
      </c>
      <c r="J126" s="1">
        <f>'[1]Electricity and CHPs_IN'!P$23/SUM('[1]Electricity and CHPs_IN'!P$22:P$23)*J94</f>
        <v>7.0423613889150092E-3</v>
      </c>
      <c r="K126" s="1">
        <f>'[1]Electricity and CHPs_IN'!Q$23/SUM('[1]Electricity and CHPs_IN'!Q$22:Q$23)*K94</f>
        <v>2.3800341407301329E-3</v>
      </c>
    </row>
    <row r="127" spans="1:11" x14ac:dyDescent="0.25">
      <c r="A127" s="5" t="str">
        <f t="shared" si="43"/>
        <v>STEM</v>
      </c>
      <c r="B127" s="5" t="str">
        <f t="shared" ca="1" si="44"/>
        <v>STEM_to_Premise_AGS_1149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1.7625142091762367E-6</v>
      </c>
      <c r="J127" s="1">
        <f>'[1]Electricity and CHPs_IN'!P$23/SUM('[1]Electricity and CHPs_IN'!P$22:P$23)*J95</f>
        <v>1.5674902160752295E-5</v>
      </c>
      <c r="K127" s="1">
        <f>'[1]Electricity and CHPs_IN'!Q$23/SUM('[1]Electricity and CHPs_IN'!Q$22:Q$23)*K95</f>
        <v>1.2291375544041275E-4</v>
      </c>
    </row>
    <row r="128" spans="1:11" x14ac:dyDescent="0.25">
      <c r="A128" s="5" t="str">
        <f t="shared" si="43"/>
        <v>STEM</v>
      </c>
      <c r="B128" s="5" t="str">
        <f t="shared" ca="1" si="44"/>
        <v>STEM_to_Premise_AGS_1149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8.2546811379807945</v>
      </c>
      <c r="G128" s="1">
        <f t="shared" ref="G128:K128" si="84">SUM(G129:G134)</f>
        <v>8.9452087619938982</v>
      </c>
      <c r="H128" s="1">
        <f t="shared" si="84"/>
        <v>9.1760275335162333</v>
      </c>
      <c r="I128" s="1">
        <f t="shared" si="84"/>
        <v>9.1336197869511668</v>
      </c>
      <c r="J128" s="1">
        <f t="shared" si="84"/>
        <v>9.3083702613846597</v>
      </c>
      <c r="K128" s="1">
        <f t="shared" si="84"/>
        <v>11.00716945501469</v>
      </c>
    </row>
    <row r="129" spans="1:17" x14ac:dyDescent="0.25">
      <c r="A129" s="5" t="str">
        <f t="shared" si="43"/>
        <v>STEM</v>
      </c>
      <c r="B129" s="5" t="str">
        <f t="shared" ca="1" si="44"/>
        <v>STEM_to_Premise_AGS_1149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6.5070011677920583</v>
      </c>
      <c r="G129" s="1">
        <f>'[1]Electricity and CHPs'!C19</f>
        <v>7.3027697685468533</v>
      </c>
      <c r="H129" s="1">
        <f>'[1]Electricity and CHPs'!D19</f>
        <v>7.4118199872123167</v>
      </c>
      <c r="I129" s="1">
        <f>'[1]Electricity and CHPs'!E19</f>
        <v>7.3981408211192754</v>
      </c>
      <c r="J129" s="1">
        <f>'[1]Electricity and CHPs'!F19</f>
        <v>4.3809393917959483</v>
      </c>
      <c r="K129" s="1">
        <f>'[1]Electricity and CHPs'!G19</f>
        <v>4.6534327628304579</v>
      </c>
    </row>
    <row r="130" spans="1:17" x14ac:dyDescent="0.25">
      <c r="A130" s="5" t="str">
        <f t="shared" si="43"/>
        <v>STEM</v>
      </c>
      <c r="B130" s="5" t="str">
        <f t="shared" ca="1" si="44"/>
        <v>STEM_to_Premise_AGS_1149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3.2433711582460671</v>
      </c>
      <c r="K130" s="1">
        <f>'[1]Electricity and CHPs'!G20</f>
        <v>4.4441306805164391</v>
      </c>
    </row>
    <row r="131" spans="1:17" x14ac:dyDescent="0.25">
      <c r="A131" s="5" t="str">
        <f t="shared" si="43"/>
        <v>STEM</v>
      </c>
      <c r="B131" s="5" t="str">
        <f t="shared" ca="1" si="44"/>
        <v>STEM_to_Premise_AGS_1149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1.5176376330557018</v>
      </c>
      <c r="G131" s="1">
        <f>'[1]Electricity and CHPs'!C26</f>
        <v>1.4122797617051219</v>
      </c>
      <c r="H131" s="1">
        <f>'[1]Electricity and CHPs'!D26</f>
        <v>1.4274995005481164</v>
      </c>
      <c r="I131" s="1">
        <f>'[1]Electricity and CHPs'!E26</f>
        <v>1.4025312620422468</v>
      </c>
      <c r="J131" s="1">
        <f>'[1]Electricity and CHPs'!F26</f>
        <v>0.84170720621543005</v>
      </c>
      <c r="K131" s="1">
        <f>'[1]Electricity and CHPs'!G26</f>
        <v>0.60490727536081645</v>
      </c>
    </row>
    <row r="132" spans="1:17" x14ac:dyDescent="0.25">
      <c r="A132" s="5" t="str">
        <f t="shared" si="43"/>
        <v>STEM</v>
      </c>
      <c r="B132" s="5" t="str">
        <f t="shared" ca="1" si="44"/>
        <v>STEM_to_Premise_AGS_1149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0.54253419763582289</v>
      </c>
      <c r="K132" s="1">
        <f>'[1]Electricity and CHPs'!G27</f>
        <v>0.71175599839996517</v>
      </c>
    </row>
    <row r="133" spans="1:17" x14ac:dyDescent="0.25">
      <c r="A133" s="5" t="str">
        <f t="shared" si="43"/>
        <v>STEM</v>
      </c>
      <c r="B133" s="5" t="str">
        <f t="shared" ca="1" si="44"/>
        <v>STEM_to_Premise_AGS_1149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0.23004233713303313</v>
      </c>
      <c r="G133" s="1">
        <f>'[1]Electricity and CHPs'!C44</f>
        <v>0.23015923174192421</v>
      </c>
      <c r="H133" s="1">
        <f>'[1]Electricity and CHPs'!D44</f>
        <v>0.33670804575580038</v>
      </c>
      <c r="I133" s="1">
        <f>'[1]Electricity and CHPs'!E44</f>
        <v>0.33294770378964472</v>
      </c>
      <c r="J133" s="1">
        <f>'[1]Electricity and CHPs'!F44</f>
        <v>5.0416190627549706E-2</v>
      </c>
      <c r="K133" s="1">
        <f>'[1]Electricity and CHPs'!G44</f>
        <v>6.5797939507399714E-5</v>
      </c>
    </row>
    <row r="134" spans="1:17" x14ac:dyDescent="0.25">
      <c r="A134" s="5" t="str">
        <f t="shared" si="43"/>
        <v>STEM</v>
      </c>
      <c r="B134" s="5" t="str">
        <f t="shared" ca="1" si="44"/>
        <v>STEM_to_Premise_AGS_1149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0.24940211686384223</v>
      </c>
      <c r="K134" s="1">
        <f>'[1]Electricity and CHPs'!G45</f>
        <v>0.59287693996750457</v>
      </c>
    </row>
    <row r="135" spans="1:17" x14ac:dyDescent="0.25">
      <c r="A135" s="5" t="str">
        <f t="shared" si="43"/>
        <v>STEM</v>
      </c>
      <c r="B135" s="5" t="str">
        <f t="shared" ca="1" si="44"/>
        <v>STEM_to_Premise_AGS_1149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4.0123194004238805</v>
      </c>
      <c r="G135" s="1">
        <f t="shared" ref="G135:K135" si="86">SUM(G136:G139)</f>
        <v>4.3575247651259872</v>
      </c>
      <c r="H135" s="1">
        <f t="shared" si="86"/>
        <v>4.4196597438802163</v>
      </c>
      <c r="I135" s="1">
        <f t="shared" si="86"/>
        <v>4.4003360415807613</v>
      </c>
      <c r="J135" s="1">
        <f t="shared" si="86"/>
        <v>4.5042759769466336</v>
      </c>
      <c r="K135" s="1">
        <f t="shared" si="86"/>
        <v>5.2071133585538387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ca="1" si="44"/>
        <v>STEM_to_Premise_AGS_1149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3.2535005838960291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3.6513848842734267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3.7059099936061579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3.6990704105596377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2.1904696958979741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2.326716381415229</v>
      </c>
    </row>
    <row r="137" spans="1:17" x14ac:dyDescent="0.25">
      <c r="A137" s="5" t="str">
        <f t="shared" si="43"/>
        <v>STEM</v>
      </c>
      <c r="B137" s="5" t="str">
        <f t="shared" ca="1" si="44"/>
        <v>STEM_to_Premise_AGS_1149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1.6216855791230333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2.2220653402582196</v>
      </c>
    </row>
    <row r="138" spans="1:17" x14ac:dyDescent="0.25">
      <c r="A138" s="5" t="str">
        <f t="shared" si="43"/>
        <v>STEM</v>
      </c>
      <c r="B138" s="5" t="str">
        <f t="shared" ca="1" si="44"/>
        <v>STEM_to_Premise_AGS_1149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0.75881881652785088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0.70613988085256096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0.71374975027405818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0.70126563102112338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0.42085360310771502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0.30245363768040823</v>
      </c>
    </row>
    <row r="139" spans="1:17" x14ac:dyDescent="0.25">
      <c r="A139" s="5" t="str">
        <f t="shared" si="43"/>
        <v>STEM</v>
      </c>
      <c r="B139" s="5" t="str">
        <f t="shared" ca="1" si="44"/>
        <v>STEM_to_Premise_AGS_1149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0.27126709881791145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0.35587799919998259</v>
      </c>
    </row>
    <row r="140" spans="1:17" x14ac:dyDescent="0.25">
      <c r="A140" s="5" t="str">
        <f t="shared" si="43"/>
        <v>STEM</v>
      </c>
      <c r="B140" s="5" t="str">
        <f t="shared" ca="1" si="44"/>
        <v>STEM_to_Premise_AGS_1149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ca="1" si="44"/>
        <v>STEM_to_Premise_AGS_1149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ca="1" si="44"/>
        <v>STEM_to_Premise_AGS_1149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4.242361737556914</v>
      </c>
      <c r="G142" s="1">
        <f t="shared" ref="G142:K142" si="87">SUM(G143:G148)</f>
        <v>4.5876839968679111</v>
      </c>
      <c r="H142" s="1">
        <f t="shared" si="87"/>
        <v>4.7563677896360179</v>
      </c>
      <c r="I142" s="1">
        <f t="shared" si="87"/>
        <v>4.7332837453704064</v>
      </c>
      <c r="J142" s="1">
        <f t="shared" si="87"/>
        <v>4.8040942844380261</v>
      </c>
      <c r="K142" s="1">
        <f t="shared" si="87"/>
        <v>5.8000560964608505</v>
      </c>
    </row>
    <row r="143" spans="1:17" x14ac:dyDescent="0.25">
      <c r="A143" s="5" t="str">
        <f t="shared" si="43"/>
        <v>STEM</v>
      </c>
      <c r="B143" s="5" t="str">
        <f t="shared" ca="1" si="44"/>
        <v>STEM_to_Premise_AGS_1149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3.2535005838960291</v>
      </c>
      <c r="G143" s="1">
        <f t="shared" ref="G143:K143" si="88">G129-G136</f>
        <v>3.6513848842734267</v>
      </c>
      <c r="H143" s="1">
        <f t="shared" si="88"/>
        <v>3.7059099936061588</v>
      </c>
      <c r="I143" s="1">
        <f t="shared" si="88"/>
        <v>3.6990704105596377</v>
      </c>
      <c r="J143" s="1">
        <f t="shared" si="88"/>
        <v>2.1904696958979741</v>
      </c>
      <c r="K143" s="1">
        <f t="shared" si="88"/>
        <v>2.326716381415229</v>
      </c>
    </row>
    <row r="144" spans="1:17" x14ac:dyDescent="0.25">
      <c r="A144" s="5" t="str">
        <f t="shared" si="43"/>
        <v>STEM</v>
      </c>
      <c r="B144" s="5" t="str">
        <f t="shared" ca="1" si="44"/>
        <v>STEM_to_Premise_AGS_1149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1.6216855791230338</v>
      </c>
      <c r="K144" s="1">
        <f t="shared" si="89"/>
        <v>2.2220653402582196</v>
      </c>
    </row>
    <row r="145" spans="1:11" x14ac:dyDescent="0.25">
      <c r="A145" s="5" t="str">
        <f t="shared" si="43"/>
        <v>STEM</v>
      </c>
      <c r="B145" s="5" t="str">
        <f t="shared" ca="1" si="44"/>
        <v>STEM_to_Premise_AGS_1149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0.75881881652785088</v>
      </c>
      <c r="G145" s="1">
        <f t="shared" si="90"/>
        <v>0.70613988085256096</v>
      </c>
      <c r="H145" s="1">
        <f t="shared" si="90"/>
        <v>0.71374975027405818</v>
      </c>
      <c r="I145" s="1">
        <f t="shared" si="90"/>
        <v>0.70126563102112338</v>
      </c>
      <c r="J145" s="1">
        <f t="shared" si="90"/>
        <v>0.42085360310771502</v>
      </c>
      <c r="K145" s="1">
        <f t="shared" si="90"/>
        <v>0.30245363768040823</v>
      </c>
    </row>
    <row r="146" spans="1:11" x14ac:dyDescent="0.25">
      <c r="A146" s="5" t="str">
        <f t="shared" si="43"/>
        <v>STEM</v>
      </c>
      <c r="B146" s="5" t="str">
        <f t="shared" ca="1" si="44"/>
        <v>STEM_to_Premise_AGS_1149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0.27126709881791145</v>
      </c>
      <c r="K146" s="1">
        <f t="shared" si="91"/>
        <v>0.35587799919998259</v>
      </c>
    </row>
    <row r="147" spans="1:11" x14ac:dyDescent="0.25">
      <c r="A147" s="5" t="str">
        <f t="shared" si="43"/>
        <v>STEM</v>
      </c>
      <c r="B147" s="5" t="str">
        <f t="shared" ca="1" si="44"/>
        <v>STEM_to_Premise_AGS_1149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0.23004233713303313</v>
      </c>
      <c r="G147" s="1">
        <f t="shared" si="92"/>
        <v>0.23015923174192421</v>
      </c>
      <c r="H147" s="1">
        <f t="shared" si="92"/>
        <v>0.33670804575580038</v>
      </c>
      <c r="I147" s="1">
        <f t="shared" si="92"/>
        <v>0.33294770378964472</v>
      </c>
      <c r="J147" s="1">
        <f t="shared" si="92"/>
        <v>5.0416190627549706E-2</v>
      </c>
      <c r="K147" s="1">
        <f t="shared" si="92"/>
        <v>6.5797939507399714E-5</v>
      </c>
    </row>
    <row r="148" spans="1:11" x14ac:dyDescent="0.25">
      <c r="A148" s="5" t="str">
        <f t="shared" ref="A148:A179" si="93">A147</f>
        <v>STEM</v>
      </c>
      <c r="B148" s="5" t="str">
        <f t="shared" ref="B148:B179" ca="1" si="94">B147</f>
        <v>STEM_to_Premise_AGS_1149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0.24940211686384223</v>
      </c>
      <c r="K148" s="1">
        <f t="shared" si="96"/>
        <v>0.59287693996750457</v>
      </c>
    </row>
    <row r="149" spans="1:11" x14ac:dyDescent="0.25">
      <c r="A149" s="5" t="str">
        <f t="shared" si="93"/>
        <v>STEM</v>
      </c>
      <c r="B149" s="5" t="str">
        <f t="shared" ca="1" si="94"/>
        <v>STEM_to_Premise_AGS_1149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0.59649254783298089</v>
      </c>
      <c r="G149" s="1">
        <f t="shared" ref="G149:K149" si="97">SUM(G150:G156)</f>
        <v>0.59650660721235149</v>
      </c>
      <c r="H149" s="1">
        <f t="shared" si="97"/>
        <v>1.5018348039570086</v>
      </c>
      <c r="I149" s="1">
        <f t="shared" si="97"/>
        <v>2.6411911791203599</v>
      </c>
      <c r="J149" s="1">
        <f t="shared" si="97"/>
        <v>4.5439908658021286</v>
      </c>
      <c r="K149" s="1">
        <f t="shared" si="97"/>
        <v>12.243871114554285</v>
      </c>
    </row>
    <row r="150" spans="1:11" x14ac:dyDescent="0.25">
      <c r="A150" s="5" t="str">
        <f t="shared" si="93"/>
        <v>STEM</v>
      </c>
      <c r="B150" s="5" t="str">
        <f t="shared" ca="1" si="94"/>
        <v>STEM_to_Premise_AGS_1149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0.42398490583500198</v>
      </c>
      <c r="G150" s="1">
        <f>'[1]Electricity and CHPs'!C25</f>
        <v>7.4883123348354272E-2</v>
      </c>
      <c r="H150" s="1">
        <f>'[1]Electricity and CHPs'!D25</f>
        <v>0.36923472601362756</v>
      </c>
      <c r="I150" s="1">
        <f>'[1]Electricity and CHPs'!E25</f>
        <v>2.3336763459203391E-3</v>
      </c>
      <c r="J150" s="1">
        <f>'[1]Electricity and CHPs'!F25</f>
        <v>0.5989984748889664</v>
      </c>
      <c r="K150" s="1">
        <f>'[1]Electricity and CHPs'!G25</f>
        <v>2.4878762585012204E-4</v>
      </c>
    </row>
    <row r="151" spans="1:11" x14ac:dyDescent="0.25">
      <c r="A151" s="5" t="str">
        <f t="shared" si="93"/>
        <v>STEM</v>
      </c>
      <c r="B151" s="5" t="str">
        <f t="shared" ca="1" si="94"/>
        <v>STEM_to_Premise_AGS_1149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1.7238547290624484E-3</v>
      </c>
      <c r="K151" s="1">
        <f>'[1]Electricity and CHPs'!G31</f>
        <v>6.3571198623383172</v>
      </c>
    </row>
    <row r="152" spans="1:11" x14ac:dyDescent="0.25">
      <c r="A152" s="5" t="str">
        <f t="shared" si="93"/>
        <v>STEM</v>
      </c>
      <c r="B152" s="5" t="str">
        <f t="shared" ca="1" si="94"/>
        <v>STEM_to_Premise_AGS_1149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0.17250764199797891</v>
      </c>
      <c r="G152" s="1">
        <f>'[1]Electricity and CHPs'!C42</f>
        <v>0.52162348386399726</v>
      </c>
      <c r="H152" s="1">
        <f>'[1]Electricity and CHPs'!D42</f>
        <v>1.1326000779433811</v>
      </c>
      <c r="I152" s="1">
        <f>'[1]Electricity and CHPs'!E42</f>
        <v>2.6338274263252801</v>
      </c>
      <c r="J152" s="1">
        <f>'[1]Electricity and CHPs'!F42</f>
        <v>3.7644725586430257</v>
      </c>
      <c r="K152" s="1">
        <f>'[1]Electricity and CHPs'!G42</f>
        <v>4.6998463464734521E-4</v>
      </c>
    </row>
    <row r="153" spans="1:11" x14ac:dyDescent="0.25">
      <c r="A153" s="5" t="str">
        <f t="shared" si="93"/>
        <v>STEM</v>
      </c>
      <c r="B153" s="5" t="str">
        <f t="shared" ca="1" si="94"/>
        <v>STEM_to_Premise_AGS_1149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0.17049958443490187</v>
      </c>
      <c r="K153" s="1">
        <f>'[1]Electricity and CHPs'!G43</f>
        <v>5.8839880312222164</v>
      </c>
    </row>
    <row r="154" spans="1:11" x14ac:dyDescent="0.25">
      <c r="A154" s="5" t="str">
        <f t="shared" si="93"/>
        <v>STEM</v>
      </c>
      <c r="B154" s="5" t="str">
        <f t="shared" ca="1" si="94"/>
        <v>STEM_to_Premise_AGS_1149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1.0625985345195177E-3</v>
      </c>
      <c r="J154" s="1">
        <f>'[1]Electricity and CHPs'!F50</f>
        <v>1.8764490473055779E-3</v>
      </c>
      <c r="K154" s="1">
        <f>'[1]Electricity and CHPs'!G50</f>
        <v>6.0924777617993504E-4</v>
      </c>
    </row>
    <row r="155" spans="1:11" x14ac:dyDescent="0.25">
      <c r="A155" s="5" t="str">
        <f t="shared" si="93"/>
        <v>STEM</v>
      </c>
      <c r="B155" s="5" t="str">
        <f t="shared" ca="1" si="94"/>
        <v>STEM_to_Premise_AGS_1149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2.2453689568872354E-3</v>
      </c>
      <c r="J155" s="1">
        <f>'[1]Electricity and CHPs'!F53</f>
        <v>3.8835341564856414E-3</v>
      </c>
      <c r="K155" s="1">
        <f>'[1]Electricity and CHPs'!G53</f>
        <v>9.8413954840127164E-4</v>
      </c>
    </row>
    <row r="156" spans="1:11" x14ac:dyDescent="0.25">
      <c r="A156" s="5" t="str">
        <f t="shared" si="93"/>
        <v>STEM</v>
      </c>
      <c r="B156" s="5" t="str">
        <f t="shared" ca="1" si="94"/>
        <v>STEM_to_Premise_AGS_1149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1.7221089577529338E-3</v>
      </c>
      <c r="J156" s="1">
        <f>'[1]Electricity and CHPs'!F56</f>
        <v>2.5364099023819013E-3</v>
      </c>
      <c r="K156" s="1">
        <f>'[1]Electricity and CHPs'!G56</f>
        <v>4.5106140867255901E-4</v>
      </c>
    </row>
    <row r="157" spans="1:11" x14ac:dyDescent="0.25">
      <c r="A157" s="5" t="str">
        <f t="shared" si="93"/>
        <v>STEM</v>
      </c>
      <c r="B157" s="5" t="str">
        <f t="shared" ca="1" si="94"/>
        <v>STEM_to_Premise_AGS_1149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0.54529213886489314</v>
      </c>
      <c r="H157" s="1">
        <f t="shared" si="98"/>
        <v>1.9634173060041717</v>
      </c>
      <c r="I157" s="1">
        <f t="shared" si="98"/>
        <v>5.5056559425587999</v>
      </c>
      <c r="J157" s="1">
        <f t="shared" si="98"/>
        <v>15.481829791979713</v>
      </c>
      <c r="K157" s="1">
        <f t="shared" si="98"/>
        <v>25.218282434783216</v>
      </c>
    </row>
    <row r="158" spans="1:11" x14ac:dyDescent="0.25">
      <c r="A158" s="5" t="str">
        <f t="shared" si="93"/>
        <v>STEM</v>
      </c>
      <c r="B158" s="5" t="str">
        <f t="shared" ca="1" si="94"/>
        <v>STEM_to_Premise_AGS_1149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0.54529213886489314</v>
      </c>
      <c r="H158" s="1">
        <f>'[1]Electricity and CHPs'!D33</f>
        <v>1.9634173060041717</v>
      </c>
      <c r="I158" s="1">
        <f>'[1]Electricity and CHPs'!E33</f>
        <v>5.5056559425587999</v>
      </c>
      <c r="J158" s="1">
        <f>'[1]Electricity and CHPs'!F33</f>
        <v>15.481829791979713</v>
      </c>
      <c r="K158" s="1">
        <f>'[1]Electricity and CHPs'!G33</f>
        <v>25.218282434783216</v>
      </c>
    </row>
    <row r="159" spans="1:11" x14ac:dyDescent="0.25">
      <c r="A159" s="5" t="str">
        <f t="shared" si="93"/>
        <v>STEM</v>
      </c>
      <c r="B159" s="5" t="str">
        <f t="shared" ca="1" si="94"/>
        <v>STEM_to_Premise_AGS_1149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12.822586257607341</v>
      </c>
      <c r="H159" s="1">
        <f t="shared" si="99"/>
        <v>28.800008449989875</v>
      </c>
      <c r="I159" s="1">
        <f t="shared" si="99"/>
        <v>36.924120397422072</v>
      </c>
      <c r="J159" s="1">
        <f t="shared" si="99"/>
        <v>73.732649578263491</v>
      </c>
      <c r="K159" s="1">
        <f t="shared" si="99"/>
        <v>119.46876164483919</v>
      </c>
    </row>
    <row r="160" spans="1:11" x14ac:dyDescent="0.25">
      <c r="A160" s="5" t="str">
        <f t="shared" si="93"/>
        <v>STEM</v>
      </c>
      <c r="B160" s="5" t="str">
        <f t="shared" ca="1" si="94"/>
        <v>STEM_to_Premise_AGS_1149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0.14080496080844121</v>
      </c>
      <c r="I160" s="1">
        <f>'[1]Electricity and CHPs'!E34</f>
        <v>0.15585598734936704</v>
      </c>
      <c r="J160" s="1">
        <f>'[1]Electricity and CHPs'!F34</f>
        <v>1.7574933885165487</v>
      </c>
      <c r="K160" s="1">
        <f>'[1]Electricity and CHPs'!G34</f>
        <v>12.68741912101753</v>
      </c>
    </row>
    <row r="161" spans="1:11" x14ac:dyDescent="0.25">
      <c r="A161" s="5" t="str">
        <f t="shared" si="93"/>
        <v>STEM</v>
      </c>
      <c r="B161" s="5" t="str">
        <f t="shared" ca="1" si="94"/>
        <v>STEM_to_Premise_AGS_1149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4.8498358198524913</v>
      </c>
      <c r="H161" s="1">
        <f>'[1]Electricity and CHPs'!D35</f>
        <v>9.5945033428051971</v>
      </c>
      <c r="I161" s="1">
        <f>'[1]Electricity and CHPs'!E35</f>
        <v>12.306498429176811</v>
      </c>
      <c r="J161" s="1">
        <f>'[1]Electricity and CHPs'!F35</f>
        <v>39.100471415023478</v>
      </c>
      <c r="K161" s="1">
        <f>'[1]Electricity and CHPs'!G35</f>
        <v>62.600427065536934</v>
      </c>
    </row>
    <row r="162" spans="1:11" x14ac:dyDescent="0.25">
      <c r="A162" s="5" t="str">
        <f t="shared" si="93"/>
        <v>STEM</v>
      </c>
      <c r="B162" s="5" t="str">
        <f t="shared" ca="1" si="94"/>
        <v>STEM_to_Premise_AGS_1149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3.3906880237342958</v>
      </c>
      <c r="H162" s="1">
        <f>'[1]Electricity and CHPs'!D36</f>
        <v>8.0481967402337968</v>
      </c>
      <c r="I162" s="1">
        <f>'[1]Electricity and CHPs'!E36</f>
        <v>10.326576447666319</v>
      </c>
      <c r="J162" s="1">
        <f>'[1]Electricity and CHPs'!F36</f>
        <v>13.878069132035758</v>
      </c>
      <c r="K162" s="1">
        <f>'[1]Electricity and CHPs'!G36</f>
        <v>18.650979743743747</v>
      </c>
    </row>
    <row r="163" spans="1:11" x14ac:dyDescent="0.25">
      <c r="A163" s="5" t="str">
        <f t="shared" si="93"/>
        <v>STEM</v>
      </c>
      <c r="B163" s="5" t="str">
        <f t="shared" ca="1" si="94"/>
        <v>STEM_to_Premise_AGS_1149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1.2876072872698094</v>
      </c>
      <c r="H163" s="1">
        <f>'[1]Electricity and CHPs'!D37</f>
        <v>4.1841039579932868</v>
      </c>
      <c r="I163" s="1">
        <f>'[1]Electricity and CHPs'!E37</f>
        <v>5.3685927407577845</v>
      </c>
      <c r="J163" s="1">
        <f>'[1]Electricity and CHPs'!F37</f>
        <v>7.2150278902951177</v>
      </c>
      <c r="K163" s="1">
        <f>'[1]Electricity and CHPs'!G37</f>
        <v>9.6964548824063108</v>
      </c>
    </row>
    <row r="164" spans="1:11" x14ac:dyDescent="0.25">
      <c r="A164" s="5" t="str">
        <f t="shared" si="93"/>
        <v>STEM</v>
      </c>
      <c r="B164" s="5" t="str">
        <f t="shared" ca="1" si="94"/>
        <v>STEM_to_Premise_AGS_1149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3.2944551267507451</v>
      </c>
      <c r="H164" s="1">
        <f>'[1]Electricity and CHPs'!D38</f>
        <v>6.8323994481491548</v>
      </c>
      <c r="I164" s="1">
        <f>'[1]Electricity and CHPs'!E38</f>
        <v>8.7665967924717894</v>
      </c>
      <c r="J164" s="1">
        <f>'[1]Electricity and CHPs'!F38</f>
        <v>11.781587752392578</v>
      </c>
      <c r="K164" s="1">
        <f>'[1]Electricity and CHPs'!G38</f>
        <v>15.833480832134674</v>
      </c>
    </row>
    <row r="165" spans="1:11" x14ac:dyDescent="0.25">
      <c r="A165" s="5" t="str">
        <f>A168</f>
        <v>STEM</v>
      </c>
      <c r="B165" s="5" t="str">
        <f ca="1">B168</f>
        <v>STEM_to_Premise_AGS_1149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7.3295972336433575E-3</v>
      </c>
      <c r="J165" s="1">
        <f>'[1]Electricity and CHPs'!F32</f>
        <v>7.2440273438936298E-3</v>
      </c>
      <c r="K165" s="1">
        <f>'[1]Electricity and CHPs'!G32</f>
        <v>16.015852346254455</v>
      </c>
    </row>
    <row r="166" spans="1:11" x14ac:dyDescent="0.25">
      <c r="A166" s="5" t="str">
        <f t="shared" ref="A166" si="100">A165</f>
        <v>STEM</v>
      </c>
      <c r="B166" s="5" t="str">
        <f t="shared" ref="B166" ca="1" si="101">B165</f>
        <v>STEM_to_Premise_AGS_1149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7.3295972336433575E-3</v>
      </c>
      <c r="J166" s="1">
        <f t="shared" si="103"/>
        <v>7.2440273438936298E-3</v>
      </c>
      <c r="K166" s="1">
        <f t="shared" si="103"/>
        <v>16.015852346254455</v>
      </c>
    </row>
    <row r="167" spans="1:11" x14ac:dyDescent="0.25">
      <c r="A167" s="5" t="str">
        <f>A164</f>
        <v>STEM</v>
      </c>
      <c r="B167" s="5" t="str">
        <f ca="1">B164</f>
        <v>STEM_to_Premise_AGS_1149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1.6418777560227205E-3</v>
      </c>
      <c r="J167" s="1">
        <f t="shared" si="104"/>
        <v>0.42165071258069403</v>
      </c>
      <c r="K167" s="1">
        <f t="shared" si="104"/>
        <v>0.25380406406229222</v>
      </c>
    </row>
    <row r="168" spans="1:11" x14ac:dyDescent="0.25">
      <c r="A168" s="5" t="str">
        <f t="shared" si="93"/>
        <v>STEM</v>
      </c>
      <c r="B168" s="5" t="str">
        <f t="shared" ca="1" si="94"/>
        <v>STEM_to_Premise_AGS_1149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8.31024700901737E-3</v>
      </c>
      <c r="K168" s="1">
        <f>'[1]Electricity and CHPs'!G30</f>
        <v>8.9318556211748015E-3</v>
      </c>
    </row>
    <row r="169" spans="1:11" x14ac:dyDescent="0.25">
      <c r="A169" s="5" t="str">
        <f>A165</f>
        <v>STEM</v>
      </c>
      <c r="B169" s="5" t="str">
        <f ca="1">B165</f>
        <v>STEM_to_Premise_AGS_1149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9.7064404118152607E-4</v>
      </c>
      <c r="J169" s="1">
        <f>'[1]Electricity and CHPs'!F46</f>
        <v>0.41160619190705106</v>
      </c>
      <c r="K169" s="1">
        <f>'[1]Electricity and CHPs'!G46</f>
        <v>0.24342115061454675</v>
      </c>
    </row>
    <row r="170" spans="1:11" x14ac:dyDescent="0.25">
      <c r="A170" s="5" t="str">
        <f t="shared" si="93"/>
        <v>STEM</v>
      </c>
      <c r="B170" s="5" t="str">
        <f t="shared" ca="1" si="94"/>
        <v>STEM_to_Premise_AGS_1149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6.7123371484119441E-4</v>
      </c>
      <c r="J170" s="1">
        <f>'[1]Electricity and CHPs'!F57</f>
        <v>1.7342736646255759E-3</v>
      </c>
      <c r="K170" s="1">
        <f>'[1]Electricity and CHPs'!G57</f>
        <v>1.4510578265706643E-3</v>
      </c>
    </row>
    <row r="171" spans="1:11" x14ac:dyDescent="0.25">
      <c r="A171" s="5" t="str">
        <f t="shared" si="93"/>
        <v>STEM</v>
      </c>
      <c r="B171" s="5" t="str">
        <f t="shared" ca="1" si="94"/>
        <v>STEM_to_Premise_AGS_1149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0.11087738479444863</v>
      </c>
      <c r="G171" s="1">
        <f t="shared" ref="G171:K171" si="106">SUM(G172:G178)</f>
        <v>2.558253694217592E-2</v>
      </c>
      <c r="H171" s="1">
        <f t="shared" si="106"/>
        <v>0.11078343695342138</v>
      </c>
      <c r="I171" s="1">
        <f t="shared" si="106"/>
        <v>4.1931618426121448E-2</v>
      </c>
      <c r="J171" s="1">
        <f t="shared" si="106"/>
        <v>0.51048804814308402</v>
      </c>
      <c r="K171" s="1">
        <f t="shared" si="106"/>
        <v>3.1714225767146784</v>
      </c>
    </row>
    <row r="172" spans="1:11" x14ac:dyDescent="0.25">
      <c r="A172" s="5" t="str">
        <f t="shared" si="93"/>
        <v>STEM</v>
      </c>
      <c r="B172" s="5" t="str">
        <f t="shared" ca="1" si="94"/>
        <v>STEM_to_Premise_AGS_1149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9.4541943598783484E-2</v>
      </c>
      <c r="G172" s="1">
        <f>'[1]Electricity and CHPs'!C70</f>
        <v>1.0740754495024393E-2</v>
      </c>
      <c r="H172" s="1">
        <f>'[1]Electricity and CHPs'!D70</f>
        <v>9.4383673086904984E-2</v>
      </c>
      <c r="I172" s="1">
        <f>'[1]Electricity and CHPs'!E70</f>
        <v>1.6377803004270369E-3</v>
      </c>
      <c r="J172" s="1">
        <f>'[1]Electricity and CHPs'!F70</f>
        <v>7.948737114810419E-3</v>
      </c>
      <c r="K172" s="1">
        <f>'[1]Electricity and CHPs'!G70</f>
        <v>9.4467864751819675E-2</v>
      </c>
    </row>
    <row r="173" spans="1:11" x14ac:dyDescent="0.25">
      <c r="A173" s="5" t="str">
        <f t="shared" si="93"/>
        <v>STEM</v>
      </c>
      <c r="B173" s="5" t="str">
        <f t="shared" ca="1" si="94"/>
        <v>STEM_to_Premise_AGS_1149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3.7721532453391204E-3</v>
      </c>
      <c r="G173" s="1">
        <f>'[1]Electricity and CHPs'!C71</f>
        <v>3.0313741209744877E-3</v>
      </c>
      <c r="H173" s="1">
        <f>'[1]Electricity and CHPs'!D71</f>
        <v>3.7733107898779718E-3</v>
      </c>
      <c r="I173" s="1">
        <f>'[1]Electricity and CHPs'!E71</f>
        <v>2.0402923824472574E-3</v>
      </c>
      <c r="J173" s="1">
        <f>'[1]Electricity and CHPs'!F71</f>
        <v>8.5176932318691001E-2</v>
      </c>
      <c r="K173" s="1">
        <f>'[1]Electricity and CHPs'!G71</f>
        <v>2.6116139235412676</v>
      </c>
    </row>
    <row r="174" spans="1:11" x14ac:dyDescent="0.25">
      <c r="A174" s="5" t="str">
        <f t="shared" si="93"/>
        <v>STEM</v>
      </c>
      <c r="B174" s="5" t="str">
        <f t="shared" ca="1" si="94"/>
        <v>STEM_to_Premise_AGS_1149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3.4887353142499704E-3</v>
      </c>
      <c r="G174" s="1">
        <f>'[1]Electricity and CHPs'!C72</f>
        <v>2.7397892934815839E-3</v>
      </c>
      <c r="H174" s="1">
        <f>'[1]Electricity and CHPs'!D72</f>
        <v>3.4336879239859962E-3</v>
      </c>
      <c r="I174" s="1">
        <f>'[1]Electricity and CHPs'!E72</f>
        <v>1.9397983509608688E-3</v>
      </c>
      <c r="J174" s="1">
        <f>'[1]Electricity and CHPs'!F72</f>
        <v>6.4342695064305436E-3</v>
      </c>
      <c r="K174" s="1">
        <f>'[1]Electricity and CHPs'!G72</f>
        <v>1.973261489192412E-2</v>
      </c>
    </row>
    <row r="175" spans="1:11" x14ac:dyDescent="0.25">
      <c r="A175" s="5" t="str">
        <f t="shared" si="93"/>
        <v>STEM</v>
      </c>
      <c r="B175" s="5" t="str">
        <f t="shared" ca="1" si="94"/>
        <v>STEM_to_Premise_AGS_1149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1.3425528268996374E-3</v>
      </c>
      <c r="G175" s="1">
        <f>'[1]Electricity and CHPs'!C73</f>
        <v>1.3419467428214596E-3</v>
      </c>
      <c r="H175" s="1">
        <f>'[1]Electricity and CHPs'!D73</f>
        <v>1.359341824807877E-3</v>
      </c>
      <c r="I175" s="1">
        <f>'[1]Electricity and CHPs'!E73</f>
        <v>2.3745411466086718E-3</v>
      </c>
      <c r="J175" s="1">
        <f>'[1]Electricity and CHPs'!F73</f>
        <v>4.0408263745499362E-3</v>
      </c>
      <c r="K175" s="1">
        <f>'[1]Electricity and CHPs'!G73</f>
        <v>2.991209370513696E-3</v>
      </c>
    </row>
    <row r="176" spans="1:11" x14ac:dyDescent="0.25">
      <c r="A176" s="5" t="str">
        <f t="shared" si="93"/>
        <v>STEM</v>
      </c>
      <c r="B176" s="5" t="str">
        <f t="shared" ca="1" si="94"/>
        <v>STEM_to_Premise_AGS_1149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3.1935094185805537E-3</v>
      </c>
      <c r="G176" s="1">
        <f>'[1]Electricity and CHPs'!C74</f>
        <v>3.1920503620499036E-3</v>
      </c>
      <c r="H176" s="1">
        <f>'[1]Electricity and CHPs'!D74</f>
        <v>3.2357738573972647E-3</v>
      </c>
      <c r="I176" s="1">
        <f>'[1]Electricity and CHPs'!E74</f>
        <v>1.5745829083466591E-2</v>
      </c>
      <c r="J176" s="1">
        <f>'[1]Electricity and CHPs'!F74</f>
        <v>0.20168727218134958</v>
      </c>
      <c r="K176" s="1">
        <f>'[1]Electricity and CHPs'!G74</f>
        <v>0.2200360576356688</v>
      </c>
    </row>
    <row r="177" spans="1:11" x14ac:dyDescent="0.25">
      <c r="A177" s="5" t="str">
        <f t="shared" si="93"/>
        <v>STEM</v>
      </c>
      <c r="B177" s="5" t="str">
        <f t="shared" ca="1" si="94"/>
        <v>STEM_to_Premise_AGS_1149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3.1934974364409455E-3</v>
      </c>
      <c r="G177" s="1">
        <f>'[1]Electricity and CHPs'!C75</f>
        <v>3.1920367013990592E-3</v>
      </c>
      <c r="H177" s="1">
        <f>'[1]Electricity and CHPs'!D75</f>
        <v>3.2357621963133307E-3</v>
      </c>
      <c r="I177" s="1">
        <f>'[1]Electricity and CHPs'!E75</f>
        <v>1.574269920098801E-2</v>
      </c>
      <c r="J177" s="1">
        <f>'[1]Electricity and CHPs'!F75</f>
        <v>0.20167938425985243</v>
      </c>
      <c r="K177" s="1">
        <f>'[1]Electricity and CHPs'!G75</f>
        <v>0.2200775162397022</v>
      </c>
    </row>
    <row r="178" spans="1:11" x14ac:dyDescent="0.25">
      <c r="A178" s="5" t="str">
        <f t="shared" si="93"/>
        <v>STEM</v>
      </c>
      <c r="B178" s="5" t="str">
        <f t="shared" ca="1" si="94"/>
        <v>STEM_to_Premise_AGS_1149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1.3449929541549067E-3</v>
      </c>
      <c r="G178" s="1">
        <f>'[1]Electricity and CHPs'!C76</f>
        <v>1.3445852264250332E-3</v>
      </c>
      <c r="H178" s="1">
        <f>'[1]Electricity and CHPs'!D76</f>
        <v>1.3618872741339759E-3</v>
      </c>
      <c r="I178" s="1">
        <f>'[1]Electricity and CHPs'!E76</f>
        <v>2.450677961223011E-3</v>
      </c>
      <c r="J178" s="1">
        <f>'[1]Electricity and CHPs'!F76</f>
        <v>3.5206263874001803E-3</v>
      </c>
      <c r="K178" s="1">
        <f>'[1]Electricity and CHPs'!G76</f>
        <v>2.5033902837820038E-3</v>
      </c>
    </row>
    <row r="179" spans="1:11" x14ac:dyDescent="0.25">
      <c r="A179" s="9" t="str">
        <f t="shared" si="93"/>
        <v>STEM</v>
      </c>
      <c r="B179" s="9" t="str">
        <f t="shared" ca="1" si="94"/>
        <v>STEM_to_Premise_AGS_1149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29.617881483827809</v>
      </c>
      <c r="G179" s="3">
        <f t="shared" ref="G179:K179" si="107">SUM(G180,G231)</f>
        <v>33.742565384304655</v>
      </c>
      <c r="H179" s="3">
        <f t="shared" si="107"/>
        <v>33.923671656924064</v>
      </c>
      <c r="I179" s="3">
        <f t="shared" si="107"/>
        <v>42.11848936184083</v>
      </c>
      <c r="J179" s="3">
        <f t="shared" si="107"/>
        <v>45.230499329647046</v>
      </c>
      <c r="K179" s="3">
        <f t="shared" si="107"/>
        <v>50.239569144167412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23.05799166904168</v>
      </c>
      <c r="G180" s="1">
        <f t="shared" si="108"/>
        <v>25.545246762496664</v>
      </c>
      <c r="H180" s="1">
        <f t="shared" si="108"/>
        <v>25.514025638959865</v>
      </c>
      <c r="I180" s="1">
        <f t="shared" si="108"/>
        <v>28.661116194325771</v>
      </c>
      <c r="J180" s="1">
        <f t="shared" si="108"/>
        <v>29.959805914259345</v>
      </c>
      <c r="K180" s="1">
        <f t="shared" si="108"/>
        <v>31.457402594834377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17.236502286206843</v>
      </c>
      <c r="G181" s="1">
        <f t="shared" si="109"/>
        <v>13.326323765066903</v>
      </c>
      <c r="H181" s="1">
        <f t="shared" si="109"/>
        <v>14.330471560878644</v>
      </c>
      <c r="I181" s="1">
        <f t="shared" si="109"/>
        <v>12.801499112270211</v>
      </c>
      <c r="J181" s="1">
        <f t="shared" si="109"/>
        <v>13.693155189629206</v>
      </c>
      <c r="K181" s="1">
        <f t="shared" si="109"/>
        <v>10.840256423754884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9.2631527066164461E-3</v>
      </c>
      <c r="G182" s="1">
        <f t="shared" ref="G182:K182" si="110">G183</f>
        <v>3.9280787266056724E-4</v>
      </c>
      <c r="H182" s="1">
        <f t="shared" si="110"/>
        <v>4.9838768742948951E-3</v>
      </c>
      <c r="I182" s="1">
        <f t="shared" si="110"/>
        <v>1.1437108613213372E-3</v>
      </c>
      <c r="J182" s="1">
        <f t="shared" si="110"/>
        <v>1.5107858310512612E-3</v>
      </c>
      <c r="K182" s="1">
        <f t="shared" si="110"/>
        <v>5.2616500616174158E-6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9.2631527066164461E-3</v>
      </c>
      <c r="G183" s="1">
        <f>'[1]Electricity and CHPs'!C$94</f>
        <v>3.9280787266056724E-4</v>
      </c>
      <c r="H183" s="1">
        <f>'[1]Electricity and CHPs'!D$94</f>
        <v>4.9838768742948951E-3</v>
      </c>
      <c r="I183" s="1">
        <f>'[1]Electricity and CHPs'!E$94</f>
        <v>1.1437108613213372E-3</v>
      </c>
      <c r="J183" s="1">
        <f>'[1]Electricity and CHPs'!F$94</f>
        <v>1.5107858310512612E-3</v>
      </c>
      <c r="K183" s="1">
        <f>'[1]Electricity and CHPs'!G$94</f>
        <v>5.2616500616174158E-6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9.2631527066164461E-3</v>
      </c>
      <c r="G184" s="1">
        <f t="shared" ref="G184:K184" si="111">G183-G185</f>
        <v>3.9280787266056724E-4</v>
      </c>
      <c r="H184" s="1">
        <f t="shared" si="111"/>
        <v>4.9838768742948951E-3</v>
      </c>
      <c r="I184" s="1">
        <f t="shared" si="111"/>
        <v>1.1437108613213372E-3</v>
      </c>
      <c r="J184" s="1">
        <f t="shared" si="111"/>
        <v>1.5107858310512612E-3</v>
      </c>
      <c r="K184" s="1">
        <f t="shared" si="111"/>
        <v>5.2616500616174158E-6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1.8035520020540168</v>
      </c>
      <c r="G186" s="1">
        <f t="shared" ref="G186:K186" si="113">SUM(G187:G188)</f>
        <v>8.6678397282459539E-4</v>
      </c>
      <c r="H186" s="1">
        <f t="shared" si="113"/>
        <v>1.371944385848262E-2</v>
      </c>
      <c r="I186" s="1">
        <f t="shared" si="113"/>
        <v>1.4547365630096079E-2</v>
      </c>
      <c r="J186" s="1">
        <f t="shared" si="113"/>
        <v>0.14873590042674056</v>
      </c>
      <c r="K186" s="1">
        <f t="shared" si="113"/>
        <v>7.0482737694400055E-2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1.8035520020540168</v>
      </c>
      <c r="G187" s="1">
        <f>'[1]Electricity and CHPs'!C$91</f>
        <v>8.6678397282459539E-4</v>
      </c>
      <c r="H187" s="1">
        <f>'[1]Electricity and CHPs'!D$91</f>
        <v>1.371944385848262E-2</v>
      </c>
      <c r="I187" s="1">
        <f>'[1]Electricity and CHPs'!E$91</f>
        <v>1.4547365630096079E-2</v>
      </c>
      <c r="J187" s="1">
        <f>'[1]Electricity and CHPs'!F$91</f>
        <v>2.780692113892624E-2</v>
      </c>
      <c r="K187" s="1">
        <f>'[1]Electricity and CHPs'!G$91</f>
        <v>8.8916240785383988E-4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0.12092897928781433</v>
      </c>
      <c r="K188" s="1">
        <f>'[1]Electricity and CHPs'!G$95</f>
        <v>6.9593575286546208E-2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1.7568469719016737</v>
      </c>
      <c r="G189" s="1">
        <f t="shared" ref="G189:K189" si="114">SUM(G190:G191)</f>
        <v>8.0349854747201275E-4</v>
      </c>
      <c r="H189" s="1">
        <f t="shared" si="114"/>
        <v>1.2369956036068353E-2</v>
      </c>
      <c r="I189" s="1">
        <f t="shared" si="114"/>
        <v>1.4514064973807318E-2</v>
      </c>
      <c r="J189" s="1">
        <f t="shared" si="114"/>
        <v>0.14806345390757458</v>
      </c>
      <c r="K189" s="1">
        <f t="shared" si="114"/>
        <v>6.1719598061111026E-2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1.7568469719016737</v>
      </c>
      <c r="G190" s="1">
        <f t="shared" ref="G190:K190" si="115">G187-G193</f>
        <v>8.0349854747201275E-4</v>
      </c>
      <c r="H190" s="1">
        <f t="shared" si="115"/>
        <v>1.2369956036068353E-2</v>
      </c>
      <c r="I190" s="1">
        <f t="shared" si="115"/>
        <v>1.4514064973807318E-2</v>
      </c>
      <c r="J190" s="1">
        <f t="shared" si="115"/>
        <v>2.7681203895981221E-2</v>
      </c>
      <c r="K190" s="1">
        <f t="shared" si="115"/>
        <v>7.786125825834495E-4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0.12038225001159335</v>
      </c>
      <c r="K191" s="1">
        <f t="shared" si="116"/>
        <v>6.0940985478527575E-2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4.670503015234314E-2</v>
      </c>
      <c r="G192" s="1">
        <f t="shared" ref="G192:K192" si="117">SUM(G193:G194)</f>
        <v>6.3285425352582584E-5</v>
      </c>
      <c r="H192" s="1">
        <f t="shared" si="117"/>
        <v>1.349487822414267E-3</v>
      </c>
      <c r="I192" s="1">
        <f t="shared" si="117"/>
        <v>3.3300656288760976E-5</v>
      </c>
      <c r="J192" s="1">
        <f t="shared" si="117"/>
        <v>6.7244651916600591E-4</v>
      </c>
      <c r="K192" s="1">
        <f t="shared" si="117"/>
        <v>8.7631396332890216E-3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4.670503015234314E-2</v>
      </c>
      <c r="G193" s="1">
        <f t="shared" si="118"/>
        <v>6.3285425352582584E-5</v>
      </c>
      <c r="H193" s="1">
        <f t="shared" si="118"/>
        <v>1.349487822414267E-3</v>
      </c>
      <c r="I193" s="1">
        <f t="shared" si="118"/>
        <v>3.3300656288760976E-5</v>
      </c>
      <c r="J193" s="1">
        <f t="shared" si="118"/>
        <v>1.257172429450182E-4</v>
      </c>
      <c r="K193" s="1">
        <f t="shared" si="118"/>
        <v>1.1054982527039037E-4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5.4672927622098774E-4</v>
      </c>
      <c r="K194" s="1">
        <f t="shared" si="118"/>
        <v>8.6525898080186316E-3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14.159825697328868</v>
      </c>
      <c r="G195" s="1">
        <f t="shared" ref="G195:K195" si="119">SUM(G196:G197)</f>
        <v>13.05165852829662</v>
      </c>
      <c r="H195" s="1">
        <f t="shared" si="119"/>
        <v>13.178288994704701</v>
      </c>
      <c r="I195" s="1">
        <f t="shared" si="119"/>
        <v>12.779644356319093</v>
      </c>
      <c r="J195" s="1">
        <f t="shared" si="119"/>
        <v>11.966210680620257</v>
      </c>
      <c r="K195" s="1">
        <f t="shared" si="119"/>
        <v>10.757759487327178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14.159825697328868</v>
      </c>
      <c r="G196" s="1">
        <f>'[1]Electricity and CHPs'!C$93-G197</f>
        <v>13.05165852829662</v>
      </c>
      <c r="H196" s="1">
        <f>'[1]Electricity and CHPs'!D$93-H197</f>
        <v>13.178288994704701</v>
      </c>
      <c r="I196" s="1">
        <f>'[1]Electricity and CHPs'!E$93-I197</f>
        <v>12.779644356319093</v>
      </c>
      <c r="J196" s="1">
        <f>'[1]Electricity and CHPs'!F$93-J197</f>
        <v>6.8757915747323697</v>
      </c>
      <c r="K196" s="1">
        <f>'[1]Electricity and CHPs'!G$93-K197</f>
        <v>4.4516013415034861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5.0904191058878876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6.3061581458236917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7.079912848664434</v>
      </c>
      <c r="G198" s="1">
        <f t="shared" ref="G198:K198" si="120">SUM(G199:G200)</f>
        <v>6.5258292641483102</v>
      </c>
      <c r="H198" s="1">
        <f t="shared" si="120"/>
        <v>6.5891444973523505</v>
      </c>
      <c r="I198" s="1">
        <f t="shared" si="120"/>
        <v>6.3898221781595463</v>
      </c>
      <c r="J198" s="1">
        <f t="shared" si="120"/>
        <v>5.9831053403101286</v>
      </c>
      <c r="K198" s="1">
        <f t="shared" si="120"/>
        <v>5.3788797436635889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7.079912848664434</v>
      </c>
      <c r="G199" s="1">
        <f t="shared" si="121"/>
        <v>6.5258292641483102</v>
      </c>
      <c r="H199" s="1">
        <f t="shared" si="121"/>
        <v>6.5891444973523505</v>
      </c>
      <c r="I199" s="1">
        <f t="shared" si="121"/>
        <v>6.3898221781595463</v>
      </c>
      <c r="J199" s="1">
        <f t="shared" si="121"/>
        <v>3.4378957873661848</v>
      </c>
      <c r="K199" s="1">
        <f t="shared" si="121"/>
        <v>2.225800670751743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2.5452095529439438</v>
      </c>
      <c r="K200" s="1">
        <f t="shared" si="122"/>
        <v>3.1530790729118459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7.079912848664434</v>
      </c>
      <c r="G201" s="1">
        <f t="shared" ref="G201:K201" si="123">SUM(G202:G203)</f>
        <v>6.5258292641483102</v>
      </c>
      <c r="H201" s="1">
        <f t="shared" si="123"/>
        <v>6.5891444973523505</v>
      </c>
      <c r="I201" s="1">
        <f t="shared" si="123"/>
        <v>6.3898221781595463</v>
      </c>
      <c r="J201" s="1">
        <f t="shared" si="123"/>
        <v>5.9831053403101286</v>
      </c>
      <c r="K201" s="1">
        <f t="shared" si="123"/>
        <v>5.3788797436635889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7.079912848664434</v>
      </c>
      <c r="G202" s="1">
        <f t="shared" si="124"/>
        <v>6.5258292641483102</v>
      </c>
      <c r="H202" s="1">
        <f t="shared" si="124"/>
        <v>6.5891444973523505</v>
      </c>
      <c r="I202" s="1">
        <f t="shared" si="124"/>
        <v>6.3898221781595463</v>
      </c>
      <c r="J202" s="1">
        <f t="shared" si="124"/>
        <v>3.4378957873661848</v>
      </c>
      <c r="K202" s="1">
        <f t="shared" si="124"/>
        <v>2.225800670751743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2.5452095529439438</v>
      </c>
      <c r="K203" s="1">
        <f t="shared" si="124"/>
        <v>3.1530790729118459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1.2638614341173418</v>
      </c>
      <c r="G204" s="1">
        <f t="shared" ref="G204:K204" si="125">G205</f>
        <v>0.27340564492479708</v>
      </c>
      <c r="H204" s="1">
        <f t="shared" si="125"/>
        <v>1.1334792454411655</v>
      </c>
      <c r="I204" s="1">
        <f t="shared" si="125"/>
        <v>6.1636794596998615E-3</v>
      </c>
      <c r="J204" s="1">
        <f t="shared" si="125"/>
        <v>1.5666068085259226</v>
      </c>
      <c r="K204" s="1">
        <f t="shared" si="125"/>
        <v>7.377859422380206E-4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1.2638614341173418</v>
      </c>
      <c r="G205" s="1">
        <f>'[1]Electricity and CHPs'!C$92</f>
        <v>0.27340564492479708</v>
      </c>
      <c r="H205" s="1">
        <f>'[1]Electricity and CHPs'!D$92</f>
        <v>1.1334792454411655</v>
      </c>
      <c r="I205" s="1">
        <f>'[1]Electricity and CHPs'!E$92</f>
        <v>6.1636794596998615E-3</v>
      </c>
      <c r="J205" s="1">
        <f>'[1]Electricity and CHPs'!F$92</f>
        <v>1.5666068085259226</v>
      </c>
      <c r="K205" s="1">
        <f>'[1]Electricity and CHPs'!G$92</f>
        <v>7.377859422380206E-4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1.0091014225235345E-2</v>
      </c>
      <c r="K206" s="1">
        <f t="shared" si="126"/>
        <v>1.1271151141006285E-2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1.0091014225235345E-2</v>
      </c>
      <c r="K207" s="1">
        <f>'[1]Electricity and CHPs'!G$96</f>
        <v>1.1271151141006285E-2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5.8214893828348364</v>
      </c>
      <c r="G208" s="1">
        <f t="shared" ref="G208:K208" si="127">SUM(G209,G215,G217,G223,G225,G227,G229)</f>
        <v>12.218922997429761</v>
      </c>
      <c r="H208" s="1">
        <f t="shared" si="127"/>
        <v>11.183554078081221</v>
      </c>
      <c r="I208" s="1">
        <f t="shared" si="127"/>
        <v>15.859617082055561</v>
      </c>
      <c r="J208" s="1">
        <f t="shared" si="127"/>
        <v>16.266650724630139</v>
      </c>
      <c r="K208" s="1">
        <f t="shared" si="127"/>
        <v>20.617146171079494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2.634673484535814</v>
      </c>
      <c r="G209" s="1">
        <f t="shared" ref="G209:K209" si="128">+G210</f>
        <v>1.4269161528158552</v>
      </c>
      <c r="H209" s="1">
        <f t="shared" si="128"/>
        <v>2.313156302632299</v>
      </c>
      <c r="I209" s="1">
        <f t="shared" si="128"/>
        <v>0.46849116219023684</v>
      </c>
      <c r="J209" s="1">
        <f t="shared" si="128"/>
        <v>3.8148351623528046E-2</v>
      </c>
      <c r="K209" s="1">
        <f t="shared" si="128"/>
        <v>3.1873360513003693E-4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2.634673484535814</v>
      </c>
      <c r="G210" s="1">
        <f>'[1]Electricity and CHPs'!C$97+G214</f>
        <v>1.4269161528158552</v>
      </c>
      <c r="H210" s="1">
        <f>'[1]Electricity and CHPs'!D$97+H214</f>
        <v>2.313156302632299</v>
      </c>
      <c r="I210" s="1">
        <f>'[1]Electricity and CHPs'!E$97+I214</f>
        <v>0.46849116219023684</v>
      </c>
      <c r="J210" s="1">
        <f>'[1]Electricity and CHPs'!F$97+J214</f>
        <v>3.8148351623528046E-2</v>
      </c>
      <c r="K210" s="1">
        <f>'[1]Electricity and CHPs'!G$97+K214</f>
        <v>3.1873360513003693E-4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1.7328987160687226</v>
      </c>
      <c r="G211" s="1">
        <f t="shared" ref="G211:K211" si="129">G212</f>
        <v>1.4266311033412697</v>
      </c>
      <c r="H211" s="1">
        <f t="shared" si="129"/>
        <v>2.3118382104295216</v>
      </c>
      <c r="I211" s="1">
        <f t="shared" si="129"/>
        <v>0.46814350200705146</v>
      </c>
      <c r="J211" s="1">
        <f t="shared" si="129"/>
        <v>3.7686398846793423E-2</v>
      </c>
      <c r="K211" s="1">
        <f t="shared" si="129"/>
        <v>1.2078516355441574E-4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1.7328987160687226</v>
      </c>
      <c r="G212" s="1">
        <f t="shared" ref="G212:K212" si="130">G210-G214</f>
        <v>1.4266311033412697</v>
      </c>
      <c r="H212" s="1">
        <f t="shared" si="130"/>
        <v>2.3118382104295216</v>
      </c>
      <c r="I212" s="1">
        <f t="shared" si="130"/>
        <v>0.46814350200705146</v>
      </c>
      <c r="J212" s="1">
        <f t="shared" si="130"/>
        <v>3.7686398846793423E-2</v>
      </c>
      <c r="K212" s="1">
        <f t="shared" si="130"/>
        <v>1.2078516355441574E-4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0.90177476846709148</v>
      </c>
      <c r="G213" s="1">
        <f t="shared" ref="G213:K213" si="131">G214</f>
        <v>2.8504947458542456E-4</v>
      </c>
      <c r="H213" s="1">
        <f t="shared" si="131"/>
        <v>1.3180922027774685E-3</v>
      </c>
      <c r="I213" s="1">
        <f t="shared" si="131"/>
        <v>3.4766018318540648E-4</v>
      </c>
      <c r="J213" s="1">
        <f t="shared" si="131"/>
        <v>4.6195277673462357E-4</v>
      </c>
      <c r="K213" s="1">
        <f t="shared" si="131"/>
        <v>1.9794844157562118E-4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0.90177476846709148</v>
      </c>
      <c r="G214" s="1">
        <f>'[1]Electricity and CHPs'!C$98</f>
        <v>2.8504947458542456E-4</v>
      </c>
      <c r="H214" s="1">
        <f>'[1]Electricity and CHPs'!D$98</f>
        <v>1.3180922027774685E-3</v>
      </c>
      <c r="I214" s="1">
        <f>'[1]Electricity and CHPs'!E$98</f>
        <v>3.4766018318540648E-4</v>
      </c>
      <c r="J214" s="1">
        <f>'[1]Electricity and CHPs'!F$98</f>
        <v>4.6195277673462357E-4</v>
      </c>
      <c r="K214" s="1">
        <f>'[1]Electricity and CHPs'!G$98</f>
        <v>1.9794844157562118E-4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1.4500011683956835</v>
      </c>
      <c r="G215" s="1">
        <f t="shared" ref="G215:K215" si="132">+G216</f>
        <v>3.8014364174904745</v>
      </c>
      <c r="H215" s="1">
        <f t="shared" si="132"/>
        <v>3.8010230809979979</v>
      </c>
      <c r="I215" s="1">
        <f t="shared" si="132"/>
        <v>0.99691515808983011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1.4500011683956835</v>
      </c>
      <c r="G216" s="1">
        <f>'[1]Electricity and CHPs'!C$99</f>
        <v>3.8014364174904745</v>
      </c>
      <c r="H216" s="1">
        <f>'[1]Electricity and CHPs'!D$99</f>
        <v>3.8010230809979979</v>
      </c>
      <c r="I216" s="1">
        <f>'[1]Electricity and CHPs'!E$99</f>
        <v>0.99691515808983011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0.18406452940553067</v>
      </c>
      <c r="G217" s="1">
        <f t="shared" ref="G217:K217" si="133">+G218</f>
        <v>1.8377049989822496</v>
      </c>
      <c r="H217" s="1">
        <f t="shared" si="133"/>
        <v>1.3201049606302187E-3</v>
      </c>
      <c r="I217" s="1">
        <f t="shared" si="133"/>
        <v>5.3367909238567811E-4</v>
      </c>
      <c r="J217" s="1">
        <f t="shared" si="133"/>
        <v>3.2031622671804458E-4</v>
      </c>
      <c r="K217" s="1">
        <f t="shared" si="133"/>
        <v>1.2489253907858609E-6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0.18406452940553067</v>
      </c>
      <c r="G218" s="1">
        <f>'[1]Electricity and CHPs'!C$100</f>
        <v>1.8377049989822496</v>
      </c>
      <c r="H218" s="1">
        <f>'[1]Electricity and CHPs'!D$100</f>
        <v>1.3201049606302187E-3</v>
      </c>
      <c r="I218" s="1">
        <f>'[1]Electricity and CHPs'!E$100</f>
        <v>5.3367909238567811E-4</v>
      </c>
      <c r="J218" s="1">
        <f>'[1]Electricity and CHPs'!F$100</f>
        <v>3.2031622671804458E-4</v>
      </c>
      <c r="K218" s="1">
        <f>'[1]Electricity and CHPs'!G$100</f>
        <v>1.2489253907858609E-6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0.18406452940553067</v>
      </c>
      <c r="G219" s="1">
        <f t="shared" ref="G219:K219" si="134">G220</f>
        <v>1.8377049989822496</v>
      </c>
      <c r="H219" s="1">
        <f t="shared" si="134"/>
        <v>1.3201049606302187E-3</v>
      </c>
      <c r="I219" s="1">
        <f t="shared" si="134"/>
        <v>5.3367909238567811E-4</v>
      </c>
      <c r="J219" s="1">
        <f t="shared" si="134"/>
        <v>3.2031622671804458E-4</v>
      </c>
      <c r="K219" s="1">
        <f t="shared" si="134"/>
        <v>1.2489253907858609E-6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0.18406452940553067</v>
      </c>
      <c r="G220" s="1">
        <f t="shared" ref="G220:K220" si="135">G218-G222</f>
        <v>1.8377049989822496</v>
      </c>
      <c r="H220" s="1">
        <f t="shared" si="135"/>
        <v>1.3201049606302187E-3</v>
      </c>
      <c r="I220" s="1">
        <f t="shared" si="135"/>
        <v>5.3367909238567811E-4</v>
      </c>
      <c r="J220" s="1">
        <f t="shared" si="135"/>
        <v>3.2031622671804458E-4</v>
      </c>
      <c r="K220" s="1">
        <f t="shared" si="135"/>
        <v>1.2489253907858609E-6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1.5527502004978091</v>
      </c>
      <c r="G223" s="1">
        <f t="shared" ref="G223:K223" si="137">+G224</f>
        <v>1.4013575529652629</v>
      </c>
      <c r="H223" s="1">
        <f t="shared" si="137"/>
        <v>1.2014895910760728</v>
      </c>
      <c r="I223" s="1">
        <f t="shared" si="137"/>
        <v>0.92969043457791933</v>
      </c>
      <c r="J223" s="1">
        <f t="shared" si="137"/>
        <v>0.55664129123808981</v>
      </c>
      <c r="K223" s="1">
        <f t="shared" si="137"/>
        <v>0.33328421624429461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1.5527502004978091</v>
      </c>
      <c r="G224" s="1">
        <f>'[1]Electricity and CHPs'!C$101</f>
        <v>1.4013575529652629</v>
      </c>
      <c r="H224" s="1">
        <f>'[1]Electricity and CHPs'!D$101</f>
        <v>1.2014895910760728</v>
      </c>
      <c r="I224" s="1">
        <f>'[1]Electricity and CHPs'!E$101</f>
        <v>0.92969043457791933</v>
      </c>
      <c r="J224" s="1">
        <f>'[1]Electricity and CHPs'!F$101</f>
        <v>0.55664129123808981</v>
      </c>
      <c r="K224" s="1">
        <f>'[1]Electricity and CHPs'!G$101</f>
        <v>0.33328421624429461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1.146324698390684E-7</v>
      </c>
      <c r="K225" s="1">
        <f t="shared" si="138"/>
        <v>6.4442709367461192E-7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1.146324698390684E-7</v>
      </c>
      <c r="K226" s="1">
        <f>'[1]Electricity and CHPs'!G$102</f>
        <v>6.4442709367461192E-7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1.029448120548488E-4</v>
      </c>
      <c r="K227" s="1">
        <f t="shared" si="139"/>
        <v>9.0599130156170229E-5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1.029448120548488E-4</v>
      </c>
      <c r="K228" s="1">
        <f>'[1]Electricity and CHPs'!G$90</f>
        <v>9.0599130156170229E-5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3.7515078751759185</v>
      </c>
      <c r="H229" s="1">
        <f t="shared" si="140"/>
        <v>3.8665649984142205</v>
      </c>
      <c r="I229" s="1">
        <f t="shared" si="140"/>
        <v>13.463986648105188</v>
      </c>
      <c r="J229" s="1">
        <f t="shared" si="140"/>
        <v>15.671437706097279</v>
      </c>
      <c r="K229" s="1">
        <f t="shared" si="140"/>
        <v>20.283450728747429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3.7515078751759185</v>
      </c>
      <c r="H230" s="1">
        <f>'[1]Electricity and CHPs'!D$123</f>
        <v>3.8665649984142205</v>
      </c>
      <c r="I230" s="1">
        <f>'[1]Electricity and CHPs'!E$123</f>
        <v>13.463986648105188</v>
      </c>
      <c r="J230" s="1">
        <f>'[1]Electricity and CHPs'!F$123</f>
        <v>15.671437706097279</v>
      </c>
      <c r="K230" s="1">
        <f>'[1]Electricity and CHPs'!G$123</f>
        <v>20.283450728747429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6.5598898147861266</v>
      </c>
      <c r="G231" s="1">
        <f t="shared" ref="G231:K231" si="141">SUM(G232,G238,G271,G280,G286)</f>
        <v>8.1973186218079892</v>
      </c>
      <c r="H231" s="1">
        <f t="shared" si="141"/>
        <v>8.4096460179641994</v>
      </c>
      <c r="I231" s="1">
        <f t="shared" si="141"/>
        <v>13.45737316751506</v>
      </c>
      <c r="J231" s="1">
        <f t="shared" si="141"/>
        <v>15.270693415387704</v>
      </c>
      <c r="K231" s="1">
        <f t="shared" si="141"/>
        <v>18.782166549333034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0.92934863037004267</v>
      </c>
      <c r="G232" s="1">
        <f t="shared" ref="G232:K232" si="142">+G233</f>
        <v>2.070664074022043</v>
      </c>
      <c r="H232" s="1">
        <f t="shared" si="142"/>
        <v>3.5384279852354379E-2</v>
      </c>
      <c r="I232" s="1">
        <f t="shared" si="142"/>
        <v>1.315223382973806</v>
      </c>
      <c r="J232" s="1">
        <f t="shared" si="142"/>
        <v>1.1094226295819734E-2</v>
      </c>
      <c r="K232" s="1">
        <f t="shared" si="142"/>
        <v>1.7522728017646324E-3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0.92934863037004267</v>
      </c>
      <c r="G233" s="1">
        <f>'[1]Electricity and CHPs'!C$104</f>
        <v>2.070664074022043</v>
      </c>
      <c r="H233" s="1">
        <f>'[1]Electricity and CHPs'!D$104</f>
        <v>3.5384279852354379E-2</v>
      </c>
      <c r="I233" s="1">
        <f>'[1]Electricity and CHPs'!E$104</f>
        <v>1.315223382973806</v>
      </c>
      <c r="J233" s="1">
        <f>'[1]Electricity and CHPs'!F$104</f>
        <v>1.1094226295819734E-2</v>
      </c>
      <c r="K233" s="1">
        <f>'[1]Electricity and CHPs'!G$104</f>
        <v>1.7522728017646324E-3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0.92934863037004267</v>
      </c>
      <c r="G234" s="1">
        <f t="shared" ref="G234:K234" si="143">G235</f>
        <v>2.070664074022043</v>
      </c>
      <c r="H234" s="1">
        <f t="shared" si="143"/>
        <v>3.5384279852354379E-2</v>
      </c>
      <c r="I234" s="1">
        <f t="shared" si="143"/>
        <v>1.315223382973806</v>
      </c>
      <c r="J234" s="1">
        <f t="shared" si="143"/>
        <v>1.1094226295819734E-2</v>
      </c>
      <c r="K234" s="1">
        <f t="shared" si="143"/>
        <v>1.7522728017646324E-3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0.92934863037004267</v>
      </c>
      <c r="G235" s="1">
        <f t="shared" ref="G235:K235" si="144">G233-G237</f>
        <v>2.070664074022043</v>
      </c>
      <c r="H235" s="1">
        <f t="shared" si="144"/>
        <v>3.5384279852354379E-2</v>
      </c>
      <c r="I235" s="1">
        <f t="shared" si="144"/>
        <v>1.315223382973806</v>
      </c>
      <c r="J235" s="1">
        <f t="shared" si="144"/>
        <v>1.1094226295819734E-2</v>
      </c>
      <c r="K235" s="1">
        <f t="shared" si="144"/>
        <v>1.7522728017646324E-3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3.035981498150234</v>
      </c>
      <c r="G238" s="1">
        <f t="shared" ref="G238:K238" si="147">SUM(G239:G248)</f>
        <v>2.4512346423955984</v>
      </c>
      <c r="H238" s="1">
        <f t="shared" si="147"/>
        <v>2.4602186671701984</v>
      </c>
      <c r="I238" s="1">
        <f t="shared" si="147"/>
        <v>4.3106933815774315</v>
      </c>
      <c r="J238" s="1">
        <f t="shared" si="147"/>
        <v>5.141835646963095</v>
      </c>
      <c r="K238" s="1">
        <f t="shared" si="147"/>
        <v>4.1907650976246389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0.77131017735080087</v>
      </c>
      <c r="G239" s="1">
        <f>'[1]Electricity and CHPs_IN'!C$39*0.75-G86-G240</f>
        <v>0.10297628553736336</v>
      </c>
      <c r="H239" s="1">
        <f>'[1]Electricity and CHPs_IN'!D$39*0.75-H86-H240</f>
        <v>5.8388625617936125E-2</v>
      </c>
      <c r="I239" s="1">
        <f>'[1]Electricity and CHPs_IN'!E$39*0.75-I86-I240</f>
        <v>4.6300676080757948E-2</v>
      </c>
      <c r="J239" s="1">
        <f>'[1]Electricity and CHPs'!F$103-J240</f>
        <v>2.6682599138479063E-2</v>
      </c>
      <c r="K239" s="1">
        <f>'[1]Electricity and CHPs'!G$103-K240</f>
        <v>9.3824395990964038E-3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6.9595197810581886E-3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5.4307275079354617E-3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3.0964711602350881E-4</v>
      </c>
      <c r="J241" s="1">
        <f>'[1]Electricity and CHPs'!F$107</f>
        <v>1.8340960915940933E-3</v>
      </c>
      <c r="K241" s="1">
        <f>'[1]Electricity and CHPs'!G$107</f>
        <v>2.8451708997576715E-4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4.2656636886896415E-2</v>
      </c>
      <c r="G242" s="1">
        <f>'[1]Electricity and CHPs'!C$109</f>
        <v>9.2409903465640441E-3</v>
      </c>
      <c r="H242" s="1">
        <f>'[1]Electricity and CHPs'!D$109</f>
        <v>3.5613727817015162E-2</v>
      </c>
      <c r="I242" s="1">
        <f>'[1]Electricity and CHPs'!E$109</f>
        <v>2.9809473691777871E-2</v>
      </c>
      <c r="J242" s="1">
        <f>'[1]Electricity and CHPs'!F$109</f>
        <v>0.1235139772599973</v>
      </c>
      <c r="K242" s="1">
        <f>'[1]Electricity and CHPs'!G$109</f>
        <v>0.22564607231911288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0.10512694804396824</v>
      </c>
      <c r="G244" s="1">
        <f>'[1]Electricity and CHPs'!C$112</f>
        <v>1.0355024849125044E-2</v>
      </c>
      <c r="H244" s="1">
        <f>'[1]Electricity and CHPs'!D$112</f>
        <v>5.5870539747584741E-2</v>
      </c>
      <c r="I244" s="1">
        <f>'[1]Electricity and CHPs'!E$112</f>
        <v>0.53316380965496701</v>
      </c>
      <c r="J244" s="1">
        <f>'[1]Electricity and CHPs'!F$112</f>
        <v>1.5244380774611439</v>
      </c>
      <c r="K244" s="1">
        <f>'[1]Electricity and CHPs'!G$112</f>
        <v>1.3732012364647568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1.4243109382682919</v>
      </c>
      <c r="G246" s="1">
        <f>'[1]Electricity and CHPs'!C$115</f>
        <v>1.5784286524234303</v>
      </c>
      <c r="H246" s="1">
        <f>'[1]Electricity and CHPs'!D$115</f>
        <v>1.6522492490577823</v>
      </c>
      <c r="I246" s="1">
        <f>'[1]Electricity and CHPs'!E$115</f>
        <v>1.4751924779618839</v>
      </c>
      <c r="J246" s="1">
        <f>'[1]Electricity and CHPs'!F$115</f>
        <v>1.120874415325714</v>
      </c>
      <c r="K246" s="1">
        <f>'[1]Electricity and CHPs'!G$115</f>
        <v>2.5478188397170549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0.69257679760027668</v>
      </c>
      <c r="G247" s="1">
        <f>'[1]Electricity and CHPs'!C$116</f>
        <v>0.75023368923911571</v>
      </c>
      <c r="H247" s="1">
        <f>'[1]Electricity and CHPs'!D$116</f>
        <v>0.65809652492988024</v>
      </c>
      <c r="I247" s="1">
        <f>'[1]Electricity and CHPs'!E$116</f>
        <v>2.2256863111862759</v>
      </c>
      <c r="J247" s="1">
        <f>'[1]Electricity and CHPs'!F$116</f>
        <v>2.3365098913959934</v>
      </c>
      <c r="K247" s="1">
        <f>'[1]Electricity and CHPs'!G$116</f>
        <v>2.8714250097228732E-2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2.3098588574465903E-4</v>
      </c>
      <c r="J248" s="1">
        <f>'[1]Electricity and CHPs'!F$118</f>
        <v>1.0230705091147021E-3</v>
      </c>
      <c r="K248" s="1">
        <f>'[1]Electricity and CHPs'!G$118</f>
        <v>2.8701482947767317E-4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1.5699345178885848</v>
      </c>
      <c r="G249" s="1">
        <f t="shared" ref="G249:K249" si="148">SUM(G250:G259)</f>
        <v>0.80908088653529564</v>
      </c>
      <c r="H249" s="1">
        <f t="shared" si="148"/>
        <v>0.72849499466837142</v>
      </c>
      <c r="I249" s="1">
        <f t="shared" si="148"/>
        <v>2.8290101036041397</v>
      </c>
      <c r="J249" s="1">
        <f t="shared" si="148"/>
        <v>4.0027821546549021</v>
      </c>
      <c r="K249" s="1">
        <f t="shared" si="148"/>
        <v>1.4386782635164164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0.75133622314878645</v>
      </c>
      <c r="G250" s="1">
        <f t="shared" si="149"/>
        <v>9.5457805459536846E-2</v>
      </c>
      <c r="H250" s="1">
        <f t="shared" si="149"/>
        <v>5.2645336017301744E-2</v>
      </c>
      <c r="I250" s="1">
        <f t="shared" si="149"/>
        <v>4.6194688306798876E-2</v>
      </c>
      <c r="J250" s="1">
        <f t="shared" si="149"/>
        <v>2.6561965042329494E-2</v>
      </c>
      <c r="K250" s="1">
        <f t="shared" si="149"/>
        <v>8.2159181074898911E-3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6.9280552534060728E-3</v>
      </c>
      <c r="K251" s="1">
        <f t="shared" si="149"/>
        <v>4.7555235499291129E-3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3.089382968157086E-4</v>
      </c>
      <c r="J252" s="1">
        <f t="shared" si="149"/>
        <v>1.8258040011904326E-3</v>
      </c>
      <c r="K252" s="1">
        <f t="shared" si="149"/>
        <v>2.4914299599086795E-4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4.1551994764167988E-2</v>
      </c>
      <c r="G253" s="1">
        <f t="shared" ref="G253:K253" si="150">G242-G264</f>
        <v>8.5662893563557708E-3</v>
      </c>
      <c r="H253" s="1">
        <f t="shared" si="150"/>
        <v>3.21106490847003E-2</v>
      </c>
      <c r="I253" s="1">
        <f t="shared" si="150"/>
        <v>2.9741236248463386E-2</v>
      </c>
      <c r="J253" s="1">
        <f t="shared" si="150"/>
        <v>0.12295556100784476</v>
      </c>
      <c r="K253" s="1">
        <f t="shared" si="150"/>
        <v>0.19759142937931795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0.10240456617051767</v>
      </c>
      <c r="G255" s="1">
        <f t="shared" si="152"/>
        <v>9.5989862366690042E-3</v>
      </c>
      <c r="H255" s="1">
        <f t="shared" si="152"/>
        <v>5.0374937024996187E-2</v>
      </c>
      <c r="I255" s="1">
        <f t="shared" si="152"/>
        <v>0.5319433340566776</v>
      </c>
      <c r="J255" s="1">
        <f t="shared" si="152"/>
        <v>1.5175459749093609</v>
      </c>
      <c r="K255" s="1">
        <f t="shared" si="152"/>
        <v>1.2024707204067535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0.67464173380511294</v>
      </c>
      <c r="G258" s="1">
        <f t="shared" si="155"/>
        <v>0.69545780548273406</v>
      </c>
      <c r="H258" s="1">
        <f t="shared" si="155"/>
        <v>0.59336407254137324</v>
      </c>
      <c r="I258" s="1">
        <f t="shared" si="155"/>
        <v>2.2205914495639023</v>
      </c>
      <c r="J258" s="1">
        <f t="shared" si="155"/>
        <v>2.3259463493126207</v>
      </c>
      <c r="K258" s="1">
        <f t="shared" si="155"/>
        <v>2.5144198886133531E-2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2.3045713148190617E-4</v>
      </c>
      <c r="J259" s="1">
        <f t="shared" si="156"/>
        <v>1.0184451281492343E-3</v>
      </c>
      <c r="K259" s="1">
        <f t="shared" si="156"/>
        <v>2.5133019080142438E-4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1.4660469802616491</v>
      </c>
      <c r="G260" s="1">
        <f t="shared" ref="G260:K260" si="157">SUM(G261:G270)</f>
        <v>1.6421537558603028</v>
      </c>
      <c r="H260" s="1">
        <f t="shared" si="157"/>
        <v>1.731723672501827</v>
      </c>
      <c r="I260" s="1">
        <f t="shared" si="157"/>
        <v>1.4816832779732911</v>
      </c>
      <c r="J260" s="1">
        <f t="shared" si="157"/>
        <v>1.1390534923081927</v>
      </c>
      <c r="K260" s="1">
        <f t="shared" si="157"/>
        <v>2.7520868341082227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1.9973954202014386E-2</v>
      </c>
      <c r="G261" s="1">
        <f t="shared" si="158"/>
        <v>7.5184800778265136E-3</v>
      </c>
      <c r="H261" s="1">
        <f t="shared" si="158"/>
        <v>5.7432896006343838E-3</v>
      </c>
      <c r="I261" s="1">
        <f t="shared" si="158"/>
        <v>1.0598777395907069E-4</v>
      </c>
      <c r="J261" s="1">
        <f t="shared" si="158"/>
        <v>1.2063409614956881E-4</v>
      </c>
      <c r="K261" s="1">
        <f t="shared" si="158"/>
        <v>1.166521491606512E-3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3.1464527652115945E-5</v>
      </c>
      <c r="K262" s="1">
        <f t="shared" si="158"/>
        <v>6.7520395800634849E-4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7.0881920780022739E-7</v>
      </c>
      <c r="J263" s="1">
        <f t="shared" si="158"/>
        <v>8.2920904036608024E-6</v>
      </c>
      <c r="K263" s="1">
        <f t="shared" si="158"/>
        <v>3.5374093984899192E-5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1.1046421227284249E-3</v>
      </c>
      <c r="G264" s="1">
        <f t="shared" si="158"/>
        <v>6.7470099020827277E-4</v>
      </c>
      <c r="H264" s="1">
        <f t="shared" si="158"/>
        <v>3.5030787323148604E-3</v>
      </c>
      <c r="I264" s="1">
        <f t="shared" si="158"/>
        <v>6.8237443314484247E-5</v>
      </c>
      <c r="J264" s="1">
        <f t="shared" si="158"/>
        <v>5.5841625215254369E-4</v>
      </c>
      <c r="K264" s="1">
        <f t="shared" si="158"/>
        <v>2.8054642939794941E-2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2.7223818734505739E-3</v>
      </c>
      <c r="G266" s="1">
        <f t="shared" si="158"/>
        <v>7.5603861245603966E-4</v>
      </c>
      <c r="H266" s="1">
        <f t="shared" si="158"/>
        <v>5.4956027225885528E-3</v>
      </c>
      <c r="I266" s="1">
        <f t="shared" si="158"/>
        <v>1.2204755982894186E-3</v>
      </c>
      <c r="J266" s="1">
        <f t="shared" si="158"/>
        <v>6.8921025517828883E-3</v>
      </c>
      <c r="K266" s="1">
        <f t="shared" si="158"/>
        <v>0.1707305160580033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1.4243109382682919</v>
      </c>
      <c r="G268" s="1">
        <f t="shared" si="158"/>
        <v>1.5784286524234303</v>
      </c>
      <c r="H268" s="1">
        <f t="shared" si="158"/>
        <v>1.6522492490577823</v>
      </c>
      <c r="I268" s="1">
        <f t="shared" si="158"/>
        <v>1.4751924779618839</v>
      </c>
      <c r="J268" s="1">
        <f t="shared" si="158"/>
        <v>1.120874415325714</v>
      </c>
      <c r="K268" s="1">
        <f t="shared" si="158"/>
        <v>2.5478188397170549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1.7935063795163794E-2</v>
      </c>
      <c r="G269" s="1">
        <f t="shared" si="158"/>
        <v>5.4775883756381642E-2</v>
      </c>
      <c r="H269" s="1">
        <f t="shared" si="158"/>
        <v>6.4732452388506959E-2</v>
      </c>
      <c r="I269" s="1">
        <f t="shared" si="158"/>
        <v>5.0948616223736838E-3</v>
      </c>
      <c r="J269" s="1">
        <f t="shared" si="158"/>
        <v>1.0563542083372516E-2</v>
      </c>
      <c r="K269" s="1">
        <f t="shared" si="158"/>
        <v>3.5700512110952015E-3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5.2875426275287086E-7</v>
      </c>
      <c r="J270" s="1">
        <f t="shared" si="158"/>
        <v>4.6253809654679011E-6</v>
      </c>
      <c r="K270" s="1">
        <f t="shared" si="158"/>
        <v>3.5684638676248816E-5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1.9347991899745427</v>
      </c>
      <c r="G271" s="1">
        <f t="shared" ref="G271:K271" si="159">SUM(G272:G273)</f>
        <v>1.858780658683447</v>
      </c>
      <c r="H271" s="1">
        <f t="shared" si="159"/>
        <v>2.5503029661731711</v>
      </c>
      <c r="I271" s="1">
        <f t="shared" si="159"/>
        <v>2.2433452173048964</v>
      </c>
      <c r="J271" s="1">
        <f t="shared" si="159"/>
        <v>1.5185914002143781</v>
      </c>
      <c r="K271" s="1">
        <f t="shared" si="159"/>
        <v>2.0114083982376765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1.9347991899745427</v>
      </c>
      <c r="G272" s="1">
        <f>'[1]Electricity and CHPs'!C$106-G273</f>
        <v>1.858780658683447</v>
      </c>
      <c r="H272" s="1">
        <f>'[1]Electricity and CHPs'!D$106-H273</f>
        <v>2.5503029661731711</v>
      </c>
      <c r="I272" s="1">
        <f>'[1]Electricity and CHPs'!E$106-I273</f>
        <v>2.2433452173048964</v>
      </c>
      <c r="J272" s="1">
        <f>'[1]Electricity and CHPs'!F$106-J273</f>
        <v>0.25535996837272479</v>
      </c>
      <c r="K272" s="1">
        <f>'[1]Electricity and CHPs'!G$106-K273</f>
        <v>2.2320288225330387E-4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1.2632314318416533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2.0111851953554232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1.9347991899745427</v>
      </c>
      <c r="G277" s="1">
        <f t="shared" ref="G277:K277" si="161">SUM(G278:G279)</f>
        <v>1.858780658683447</v>
      </c>
      <c r="H277" s="1">
        <f t="shared" si="161"/>
        <v>2.5503029661731711</v>
      </c>
      <c r="I277" s="1">
        <f t="shared" si="161"/>
        <v>2.2433452173048964</v>
      </c>
      <c r="J277" s="1">
        <f t="shared" si="161"/>
        <v>1.5185914002143781</v>
      </c>
      <c r="K277" s="1">
        <f t="shared" si="161"/>
        <v>2.0114083982376765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1.9347991899745427</v>
      </c>
      <c r="G278" s="1">
        <f t="shared" ref="G278:K278" si="162">G272</f>
        <v>1.858780658683447</v>
      </c>
      <c r="H278" s="1">
        <f t="shared" si="162"/>
        <v>2.5503029661731711</v>
      </c>
      <c r="I278" s="1">
        <f t="shared" si="162"/>
        <v>2.2433452173048964</v>
      </c>
      <c r="J278" s="1">
        <f t="shared" si="162"/>
        <v>0.25535996837272479</v>
      </c>
      <c r="K278" s="1">
        <f t="shared" si="162"/>
        <v>2.2320288225330387E-4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1.2632314318416533</v>
      </c>
      <c r="K279" s="1">
        <f t="shared" si="163"/>
        <v>2.0111851953554232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0.65976049629130673</v>
      </c>
      <c r="G280" s="1">
        <f t="shared" ref="G280:K280" si="164">SUM(G281:G285)</f>
        <v>1.8166392467069012</v>
      </c>
      <c r="H280" s="1">
        <f t="shared" si="164"/>
        <v>3.3637401047684761</v>
      </c>
      <c r="I280" s="1">
        <f t="shared" si="164"/>
        <v>5.5868804620587129</v>
      </c>
      <c r="J280" s="1">
        <f t="shared" si="164"/>
        <v>8.3511164766850463</v>
      </c>
      <c r="K280" s="1">
        <f t="shared" si="164"/>
        <v>12.455710042242316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0.65974310265456704</v>
      </c>
      <c r="G281" s="1">
        <f>'[1]Electricity and CHPs'!C$105-G282</f>
        <v>1.8166161364779492</v>
      </c>
      <c r="H281" s="1">
        <f>'[1]Electricity and CHPs'!D$105-H282</f>
        <v>3.363716267842507</v>
      </c>
      <c r="I281" s="1">
        <f>'[1]Electricity and CHPs'!E$105-I282</f>
        <v>5.571558017226562</v>
      </c>
      <c r="J281" s="1">
        <f>'[1]Electricity and CHPs'!F$105-J282</f>
        <v>7.9633073355910309</v>
      </c>
      <c r="K281" s="1">
        <f>'[1]Electricity and CHPs'!G$105-K282</f>
        <v>9.9419826559987712E-4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0.36067219784306237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12.446897758354725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8.6968182424003588E-6</v>
      </c>
      <c r="G283" s="1">
        <f>'[1]Electricity and CHPs'!C$110</f>
        <v>1.1555114736287386E-5</v>
      </c>
      <c r="H283" s="1">
        <f>'[1]Electricity and CHPs'!D$110</f>
        <v>1.1918462557668065E-5</v>
      </c>
      <c r="I283" s="1">
        <f>'[1]Electricity and CHPs'!E$110</f>
        <v>4.3393508187503328E-3</v>
      </c>
      <c r="J283" s="1">
        <f>'[1]Electricity and CHPs'!F$110</f>
        <v>7.9391139027926872E-3</v>
      </c>
      <c r="K283" s="1">
        <f>'[1]Electricity and CHPs'!G$110</f>
        <v>2.9214710847046163E-3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8.6968184972620576E-6</v>
      </c>
      <c r="G284" s="1">
        <f>'[1]Electricity and CHPs'!C$113</f>
        <v>1.1555114215734047E-5</v>
      </c>
      <c r="H284" s="1">
        <f>'[1]Electricity and CHPs'!D$113</f>
        <v>1.1918463411131746E-5</v>
      </c>
      <c r="I284" s="1">
        <f>'[1]Electricity and CHPs'!E$113</f>
        <v>8.230873867606809E-3</v>
      </c>
      <c r="J284" s="1">
        <f>'[1]Electricity and CHPs'!F$113</f>
        <v>1.5318943728708664E-2</v>
      </c>
      <c r="K284" s="1">
        <f>'[1]Electricity and CHPs'!G$113</f>
        <v>4.2341875300924165E-3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2.7522201457945523E-3</v>
      </c>
      <c r="J285" s="1">
        <f>'[1]Electricity and CHPs'!F$117</f>
        <v>3.8788856194519571E-3</v>
      </c>
      <c r="K285" s="1">
        <f>'[1]Electricity and CHPs'!G$117</f>
        <v>6.6242700719461344E-4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1.2307236002136648E-3</v>
      </c>
      <c r="J286" s="1">
        <f t="shared" si="165"/>
        <v>0.2480556652293652</v>
      </c>
      <c r="K286" s="1">
        <f t="shared" si="165"/>
        <v>0.12253073842663942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7.2553190957002961E-4</v>
      </c>
      <c r="J287" s="1">
        <f>'[1]Electricity and CHPs'!F$108</f>
        <v>0.24696371514423057</v>
      </c>
      <c r="K287" s="1">
        <f>'[1]Electricity and CHPs'!G$108</f>
        <v>0.12171057530727339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5.0519169064363527E-4</v>
      </c>
      <c r="J288" s="1">
        <f>'[1]Electricity and CHPs'!F$119</f>
        <v>1.0919500851346215E-3</v>
      </c>
      <c r="K288" s="1">
        <f>'[1]Electricity and CHPs'!G$119</f>
        <v>8.2016311936602862E-4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437.67051561833375</v>
      </c>
      <c r="G289" s="3">
        <f t="shared" ref="G289" si="166">SUM(G290,G292,G300,G308,G356,G377,G385,G387,G395,G399,G393)</f>
        <v>419.61491121154444</v>
      </c>
      <c r="H289" s="3">
        <f t="shared" ref="H289" si="167">SUM(H290,H292,H300,H308,H356,H377,H385,H387,H395,H399,H393)</f>
        <v>396.97558409931185</v>
      </c>
      <c r="I289" s="3">
        <f t="shared" ref="I289" si="168">SUM(I290,I292,I300,I308,I356,I377,I385,I387,I395,I399,I393)</f>
        <v>428.75330780120555</v>
      </c>
      <c r="J289" s="3">
        <f t="shared" ref="J289" si="169">SUM(J290,J292,J300,J308,J356,J377,J385,J387,J395,J399,J393)</f>
        <v>376.38852665403772</v>
      </c>
      <c r="K289" s="3">
        <f t="shared" ref="K289" si="170">SUM(K290,K292,K300,K308,K356,K377,K385,K387,K395,K399,K393)</f>
        <v>367.46765132251869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250.94818149059645</v>
      </c>
      <c r="G290" s="1">
        <f t="shared" ref="G290:K290" si="171">G291</f>
        <v>253.2993635589819</v>
      </c>
      <c r="H290" s="1">
        <f t="shared" si="171"/>
        <v>196.42461928392527</v>
      </c>
      <c r="I290" s="1">
        <f t="shared" si="171"/>
        <v>204.24406115819863</v>
      </c>
      <c r="J290" s="1">
        <f t="shared" si="171"/>
        <v>98.945485295433315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250.94818149059645</v>
      </c>
      <c r="G291" s="1">
        <f>'[1]Electricity and CHPs_IN'!C$14</f>
        <v>253.2993635589819</v>
      </c>
      <c r="H291" s="1">
        <f>'[1]Electricity and CHPs_IN'!D$14</f>
        <v>196.42461928392527</v>
      </c>
      <c r="I291" s="1">
        <f>'[1]Electricity and CHPs_IN'!E$14</f>
        <v>204.24406115819863</v>
      </c>
      <c r="J291" s="1">
        <f>'[1]Electricity and CHPs_IN'!F$14</f>
        <v>98.945485295433315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149.43048465565781</v>
      </c>
      <c r="G292" s="1">
        <f t="shared" ref="G292:K292" si="173">SUM(G293:G295)</f>
        <v>125.60718569965107</v>
      </c>
      <c r="H292" s="1">
        <f t="shared" si="173"/>
        <v>140.87853809601376</v>
      </c>
      <c r="I292" s="1">
        <f t="shared" si="173"/>
        <v>150.49322000963716</v>
      </c>
      <c r="J292" s="1">
        <f t="shared" si="173"/>
        <v>151.75432114974231</v>
      </c>
      <c r="K292" s="1">
        <f t="shared" si="173"/>
        <v>152.43689369842699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66.745681159990582</v>
      </c>
      <c r="G293" s="1">
        <f>'[1]Electricity and CHPs_IN'!C$15</f>
        <v>49.798802036367057</v>
      </c>
      <c r="H293" s="1">
        <f>'[1]Electricity and CHPs_IN'!D$15</f>
        <v>68.535394888479104</v>
      </c>
      <c r="I293" s="1">
        <f>'[1]Electricity and CHPs_IN'!E$15</f>
        <v>70.234058637220812</v>
      </c>
      <c r="J293" s="1">
        <f>'[1]Electricity and CHPs_IN'!F$15</f>
        <v>72.929267085143337</v>
      </c>
      <c r="K293" s="1">
        <f>'[1]Electricity and CHPs_IN'!G$15</f>
        <v>69.178227345731187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66.632402329149755</v>
      </c>
      <c r="G294" s="1">
        <f>'[1]Electricity and CHPs_IN'!C$16</f>
        <v>55.764005672390255</v>
      </c>
      <c r="H294" s="1">
        <f>'[1]Electricity and CHPs_IN'!D$16</f>
        <v>65.549953543157002</v>
      </c>
      <c r="I294" s="1">
        <f>'[1]Electricity and CHPs_IN'!E$16</f>
        <v>64.46521952009887</v>
      </c>
      <c r="J294" s="1">
        <f>'[1]Electricity and CHPs_IN'!F$16</f>
        <v>62.383932021666411</v>
      </c>
      <c r="K294" s="1">
        <f>'[1]Electricity and CHPs_IN'!G$16</f>
        <v>66.134974590811481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16.052401166517459</v>
      </c>
      <c r="G295" s="1">
        <f>'[1]Electricity and CHPs_IN'!C$13</f>
        <v>20.044377990893761</v>
      </c>
      <c r="H295" s="1">
        <f>'[1]Electricity and CHPs_IN'!D$13</f>
        <v>6.7931896643776355</v>
      </c>
      <c r="I295" s="1">
        <f>'[1]Electricity and CHPs_IN'!E$13</f>
        <v>15.793941852317479</v>
      </c>
      <c r="J295" s="1">
        <f>'[1]Electricity and CHPs_IN'!F$13</f>
        <v>16.441122042932555</v>
      </c>
      <c r="K295" s="1">
        <f>'[1]Electricity and CHPs_IN'!G$13</f>
        <v>17.123691761884306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0.14823479636285847</v>
      </c>
      <c r="G296" s="1">
        <f t="shared" ref="G296:K296" si="174">SUM(G297:G299)</f>
        <v>5.531844563596551E-2</v>
      </c>
      <c r="H296" s="1">
        <f t="shared" si="174"/>
        <v>1.28792595650005E-2</v>
      </c>
      <c r="I296" s="1">
        <f t="shared" si="174"/>
        <v>7.680962138581339E-2</v>
      </c>
      <c r="J296" s="1">
        <f t="shared" si="174"/>
        <v>1.1424134209518034E-2</v>
      </c>
      <c r="K296" s="1">
        <f t="shared" si="174"/>
        <v>1.0196871036831875E-3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0.12356102898378767</v>
      </c>
      <c r="G297" s="1">
        <f>'[1]Electricity and CHPs_IN'!C$18</f>
        <v>1.8286336234758303E-3</v>
      </c>
      <c r="H297" s="1">
        <f>'[1]Electricity and CHPs_IN'!D$18</f>
        <v>9.9666711948334184E-3</v>
      </c>
      <c r="I297" s="1">
        <f>'[1]Electricity and CHPs_IN'!E$18</f>
        <v>1.8451308107940731E-3</v>
      </c>
      <c r="J297" s="1">
        <f>'[1]Electricity and CHPs_IN'!F$18</f>
        <v>4.7526940837128145E-3</v>
      </c>
      <c r="K297" s="1">
        <f>'[1]Electricity and CHPs_IN'!G$18</f>
        <v>1.5064634864561799E-5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3.7336514428831036E-3</v>
      </c>
      <c r="G298" s="1">
        <f>IFERROR(G70/SUM(G70,G183),0)*'[1]Electricity and CHPs_IN'!C$28</f>
        <v>3.5324093218238564E-4</v>
      </c>
      <c r="H298" s="1">
        <f>IFERROR(H70/SUM(H70,H183),0)*'[1]Electricity and CHPs_IN'!D$28</f>
        <v>1.6306584407898715E-3</v>
      </c>
      <c r="I298" s="1">
        <f>IFERROR(I70/SUM(I70,I183),0)*'[1]Electricity and CHPs_IN'!E$28</f>
        <v>3.941991198254843E-4</v>
      </c>
      <c r="J298" s="1">
        <f>IFERROR(J70/SUM(J70,J183),0)*'[1]Electricity and CHPs_IN'!F$28</f>
        <v>4.9998086043380431E-4</v>
      </c>
      <c r="K298" s="1">
        <f>IFERROR(K70/SUM(K70,K183),0)*'[1]Electricity and CHPs_IN'!G$28</f>
        <v>0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2.0940115936187702E-2</v>
      </c>
      <c r="G299" s="1">
        <f>IFERROR(G71/SUM(G71,G233),0)*'[1]Electricity and CHPs_IN'!C$41</f>
        <v>5.3136571080307296E-2</v>
      </c>
      <c r="H299" s="1">
        <f>IFERROR(H71/SUM(H71,H233),0)*'[1]Electricity and CHPs_IN'!D$41</f>
        <v>1.28192992937721E-3</v>
      </c>
      <c r="I299" s="1">
        <f>IFERROR(I71/SUM(I71,I233),0)*'[1]Electricity and CHPs_IN'!E$41</f>
        <v>7.4570291455193838E-2</v>
      </c>
      <c r="J299" s="1">
        <f>IFERROR(J71/SUM(J71,J233),0)*'[1]Electricity and CHPs_IN'!F$41</f>
        <v>6.1714592653714156E-3</v>
      </c>
      <c r="K299" s="1">
        <f>IFERROR(K71/SUM(K71,K233),0)*'[1]Electricity and CHPs_IN'!G$41</f>
        <v>1.0046224688186258E-3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0.14823479636285847</v>
      </c>
      <c r="G300" s="1">
        <f t="shared" ref="G300:K300" si="175">G296</f>
        <v>5.531844563596551E-2</v>
      </c>
      <c r="H300" s="1">
        <f t="shared" si="175"/>
        <v>1.28792595650005E-2</v>
      </c>
      <c r="I300" s="1">
        <f t="shared" si="175"/>
        <v>7.680962138581339E-2</v>
      </c>
      <c r="J300" s="1">
        <f t="shared" si="175"/>
        <v>1.1424134209518034E-2</v>
      </c>
      <c r="K300" s="1">
        <f t="shared" si="175"/>
        <v>1.0196871036831875E-3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0.12356102898378767</v>
      </c>
      <c r="G301" s="1">
        <f t="shared" si="176"/>
        <v>1.8286336234758303E-3</v>
      </c>
      <c r="H301" s="1">
        <f t="shared" si="176"/>
        <v>9.9666711948334184E-3</v>
      </c>
      <c r="I301" s="1">
        <f t="shared" si="176"/>
        <v>1.8451308107940731E-3</v>
      </c>
      <c r="J301" s="1">
        <f t="shared" si="176"/>
        <v>4.7526940837128145E-3</v>
      </c>
      <c r="K301" s="1">
        <f t="shared" si="176"/>
        <v>1.5064634864561799E-5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3.7336514428831036E-3</v>
      </c>
      <c r="G302" s="1">
        <f t="shared" si="177"/>
        <v>3.5324093218238564E-4</v>
      </c>
      <c r="H302" s="1">
        <f t="shared" si="177"/>
        <v>1.6306584407898715E-3</v>
      </c>
      <c r="I302" s="1">
        <f t="shared" si="177"/>
        <v>3.941991198254843E-4</v>
      </c>
      <c r="J302" s="1">
        <f t="shared" si="177"/>
        <v>4.9998086043380431E-4</v>
      </c>
      <c r="K302" s="1">
        <f t="shared" si="177"/>
        <v>0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2.0940115936187702E-2</v>
      </c>
      <c r="G303" s="1">
        <f t="shared" si="178"/>
        <v>5.3136571080307296E-2</v>
      </c>
      <c r="H303" s="1">
        <f t="shared" si="178"/>
        <v>1.28192992937721E-3</v>
      </c>
      <c r="I303" s="1">
        <f t="shared" si="178"/>
        <v>7.4570291455193838E-2</v>
      </c>
      <c r="J303" s="1">
        <f t="shared" si="178"/>
        <v>6.1714592653714156E-3</v>
      </c>
      <c r="K303" s="1">
        <f t="shared" si="178"/>
        <v>1.0046224688186258E-3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4.0543024325354811</v>
      </c>
      <c r="G308" s="1">
        <f t="shared" ref="G308:K308" si="179">SUM(G309:G323)</f>
        <v>2.1787808421603021</v>
      </c>
      <c r="H308" s="1">
        <f t="shared" si="179"/>
        <v>2.2297119062715089</v>
      </c>
      <c r="I308" s="1">
        <f t="shared" si="179"/>
        <v>3.8849496714823948</v>
      </c>
      <c r="J308" s="1">
        <f t="shared" si="179"/>
        <v>4.6350480126323461</v>
      </c>
      <c r="K308" s="1">
        <f t="shared" si="179"/>
        <v>4.918246445752561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1.9425752847513439E-2</v>
      </c>
      <c r="K309" s="1">
        <f>'[1]Electricity and CHPs_IN'!G$21</f>
        <v>3.1304681741799009E-3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2.1898423327861584E-3</v>
      </c>
      <c r="H310" s="1">
        <f>'[1]Electricity and CHPs_IN'!D$22</f>
        <v>1.6422246362872719E-2</v>
      </c>
      <c r="I310" s="1">
        <f>'[1]Electricity and CHPs_IN'!E$22</f>
        <v>7.0390905742770448E-3</v>
      </c>
      <c r="J310" s="1">
        <f>'[1]Electricity and CHPs_IN'!F$22</f>
        <v>0.12491399255923366</v>
      </c>
      <c r="K310" s="1">
        <f>'[1]Electricity and CHPs_IN'!G$22</f>
        <v>2.0178028185432024E-3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1.7669492743777167E-2</v>
      </c>
      <c r="K311" s="1">
        <f>'[1]Electricity and CHPs_IN'!G$23</f>
        <v>0.19062480266049867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1.2842005611575986</v>
      </c>
      <c r="G312" s="1">
        <f>IFERROR(G84/SUM(G84+G187),0)*'[1]Electricity and CHPs_IN'!C$24</f>
        <v>9.6467899683545105E-4</v>
      </c>
      <c r="H312" s="1">
        <f>IFERROR(H84/SUM(H84+H187),0)*'[1]Electricity and CHPs_IN'!D$24</f>
        <v>9.5892438464616273E-3</v>
      </c>
      <c r="I312" s="1">
        <f>IFERROR(I84/SUM(I84+I187),0)*'[1]Electricity and CHPs_IN'!E$24</f>
        <v>8.9678465195944732E-3</v>
      </c>
      <c r="J312" s="1">
        <f>IFERROR(J84/SUM(J84+J187),0)*'[1]Electricity and CHPs_IN'!F$24</f>
        <v>1.7165938911859146E-2</v>
      </c>
      <c r="K312" s="1">
        <f>IFERROR(K84/SUM(K84+K187),0)*'[1]Electricity and CHPs_IN'!G$24</f>
        <v>6.2832609410101421E-4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0.10422665743401367</v>
      </c>
      <c r="K313" s="1">
        <f>IFERROR(K85/SUM(K85+K188),0)*'[1]Electricity and CHPs_IN'!G$29</f>
        <v>5.6476831232741893E-2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0.89328311610390509</v>
      </c>
      <c r="G314" s="1">
        <f>G86/SUM(G86,G239)*'[1]Electricity and CHPs_IN'!C$39</f>
        <v>0.12066608977032484</v>
      </c>
      <c r="H314" s="1">
        <f>H86/SUM(H86,H239)*'[1]Electricity and CHPs_IN'!D$39</f>
        <v>6.6931905049327958E-2</v>
      </c>
      <c r="I314" s="1">
        <f>I86/SUM(I86,I239)*'[1]Electricity and CHPs_IN'!E$39</f>
        <v>5.6767781140905041E-2</v>
      </c>
      <c r="J314" s="1">
        <f>J86/SUM(J86,J239)*'[1]Electricity and CHPs_IN'!F$39</f>
        <v>4.0317911775688629E-2</v>
      </c>
      <c r="K314" s="1">
        <f>K86/SUM(K86,K239)*'[1]Electricity and CHPs_IN'!G$39</f>
        <v>1.8717169750902252E-2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9.1755324533945963E-3</v>
      </c>
      <c r="K315" s="1">
        <f>IFERROR(K87/SUM(K87,K240),0)*'[1]Electricity and CHPs_IN'!G$40</f>
        <v>7.3100661499013852E-3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1.7781931117014996E-2</v>
      </c>
      <c r="G317" s="1">
        <f>G89/SUM(G89,G242)*'[1]Electricity and CHPs_IN'!C$48</f>
        <v>3.9821812695756643E-3</v>
      </c>
      <c r="H317" s="1">
        <f>H89/SUM(H89,H242)*'[1]Electricity and CHPs_IN'!D$48</f>
        <v>1.3530790192633721E-2</v>
      </c>
      <c r="I317" s="1">
        <f>I89/SUM(I89,I242)*'[1]Electricity and CHPs_IN'!E$48</f>
        <v>1.2004106573127777E-2</v>
      </c>
      <c r="J317" s="1">
        <f>J89/SUM(J89,J242)*'[1]Electricity and CHPs_IN'!F$48</f>
        <v>5.1848857361163812E-2</v>
      </c>
      <c r="K317" s="1">
        <f>K89/SUM(K89,K242)*'[1]Electricity and CHPs_IN'!G$48</f>
        <v>0.1023829472069306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6.6645470473116494E-4</v>
      </c>
      <c r="J318" s="1">
        <f>IFERROR(J90/SUM(J90,J243),0)*'[1]Electricity and CHPs_IN'!F$49</f>
        <v>2.0192972912429453E-3</v>
      </c>
      <c r="K318" s="1">
        <f>IFERROR(K90/SUM(K90,K243),0)*'[1]Electricity and CHPs_IN'!G$49</f>
        <v>1.3832286797082751E-3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2.4268381960342027E-2</v>
      </c>
      <c r="G319" s="1">
        <f>IFERROR(G91/SUM(G91,G244),0)*'[1]Electricity and CHPs_IN'!C$51</f>
        <v>4.9604565286432527E-3</v>
      </c>
      <c r="H319" s="1">
        <f>IFERROR(H91/SUM(H91,H244),0)*'[1]Electricity and CHPs_IN'!D$51</f>
        <v>2.3517584478752577E-2</v>
      </c>
      <c r="I319" s="1">
        <f>IFERROR(I91/SUM(I91,I244),0)*'[1]Electricity and CHPs_IN'!E$51</f>
        <v>0.26888016885689214</v>
      </c>
      <c r="J319" s="1">
        <f>IFERROR(J91/SUM(J91,J244),0)*'[1]Electricity and CHPs_IN'!F$51</f>
        <v>0.77510019378151562</v>
      </c>
      <c r="K319" s="1">
        <f>IFERROR(K91/SUM(K91,K244),0)*'[1]Electricity and CHPs_IN'!G$51</f>
        <v>0.69689967030981415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2.710089003794971E-3</v>
      </c>
      <c r="J320" s="1">
        <f>IFERROR(J92/SUM(J92,J245),0)*'[1]Electricity and CHPs_IN'!F$52</f>
        <v>1.0783882235202328E-2</v>
      </c>
      <c r="K320" s="1">
        <f>IFERROR(K92/SUM(K92,K245),0)*'[1]Electricity and CHPs_IN'!G$52</f>
        <v>7.2466726622514004E-3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1.0647009158299234</v>
      </c>
      <c r="G321" s="1">
        <f>IFERROR(G93/SUM(G93,G246),0)*'[1]Electricity and CHPs_IN'!C$54</f>
        <v>1.2552090681776005</v>
      </c>
      <c r="H321" s="1">
        <f>IFERROR(H93/SUM(H93,H246),0)*'[1]Electricity and CHPs_IN'!D$54</f>
        <v>1.4477921563014287</v>
      </c>
      <c r="I321" s="1">
        <f>IFERROR(I93/SUM(I93,I246),0)*'[1]Electricity and CHPs_IN'!E$54</f>
        <v>1.5377981780479109</v>
      </c>
      <c r="J321" s="1">
        <f>IFERROR(J93/SUM(J93,J246),0)*'[1]Electricity and CHPs_IN'!F$54</f>
        <v>1.7239329271157775</v>
      </c>
      <c r="K321" s="1">
        <f>IFERROR(K93/SUM(K93,K246),0)*'[1]Electricity and CHPs_IN'!G$54</f>
        <v>3.8088511714827127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0.77006752636669695</v>
      </c>
      <c r="G322" s="1">
        <f>IFERROR(G94/SUM(G94,G247),0)*'[1]Electricity and CHPs_IN'!C$55</f>
        <v>0.79080852508453603</v>
      </c>
      <c r="H322" s="1">
        <f>IFERROR(H94/SUM(H94,H247),0)*'[1]Electricity and CHPs_IN'!D$55</f>
        <v>0.65192798004003183</v>
      </c>
      <c r="I322" s="1">
        <f>IFERROR(I94/SUM(I94,I247),0)*'[1]Electricity and CHPs_IN'!E$55</f>
        <v>1.9891288368913123</v>
      </c>
      <c r="J322" s="1">
        <f>IFERROR(J94/SUM(J94,J247),0)*'[1]Electricity and CHPs_IN'!F$55</f>
        <v>1.7340788770322313</v>
      </c>
      <c r="K322" s="1">
        <f>IFERROR(K94/SUM(K94,K247),0)*'[1]Electricity and CHPs_IN'!G$55</f>
        <v>2.1341530236691816E-2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9.8711916984897089E-4</v>
      </c>
      <c r="J323" s="1">
        <f>IFERROR(J95/SUM(J95,J248),0)*'[1]Electricity and CHPs_IN'!F$58</f>
        <v>4.3886990897325359E-3</v>
      </c>
      <c r="K323" s="1">
        <f>IFERROR(K95/SUM(K95,K248),0)*'[1]Electricity and CHPs_IN'!G$58</f>
        <v>1.2357582935844285E-3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2.9121823855564677</v>
      </c>
      <c r="G324" s="1">
        <f t="shared" ref="G324:K324" si="180">G308-G340</f>
        <v>0.85614017119283048</v>
      </c>
      <c r="H324" s="1">
        <f t="shared" si="180"/>
        <v>0.70500765414650091</v>
      </c>
      <c r="I324" s="1">
        <f t="shared" si="180"/>
        <v>2.3417785835119611</v>
      </c>
      <c r="J324" s="1">
        <f t="shared" si="180"/>
        <v>2.8979537088715839</v>
      </c>
      <c r="K324" s="1">
        <f t="shared" si="180"/>
        <v>0.97146383155135574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1.9337927515182703E-2</v>
      </c>
      <c r="K325" s="1">
        <f t="shared" si="181"/>
        <v>2.7412561397829253E-3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2.0299580850031088E-3</v>
      </c>
      <c r="H326" s="1">
        <f t="shared" si="182"/>
        <v>1.4806902350973769E-2</v>
      </c>
      <c r="I326" s="1">
        <f t="shared" si="182"/>
        <v>7.0229772557725252E-3</v>
      </c>
      <c r="J326" s="1">
        <f t="shared" si="182"/>
        <v>0.12434924672954098</v>
      </c>
      <c r="K326" s="1">
        <f t="shared" si="182"/>
        <v>1.7669287970486726E-3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1.7589607599323865E-2</v>
      </c>
      <c r="K327" s="1">
        <f t="shared" si="183"/>
        <v>0.16692436454010431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1.250944727190952</v>
      </c>
      <c r="G328" s="1">
        <f t="shared" si="184"/>
        <v>8.9424608326358409E-4</v>
      </c>
      <c r="H328" s="1">
        <f t="shared" si="184"/>
        <v>8.6460155399468649E-3</v>
      </c>
      <c r="I328" s="1">
        <f t="shared" si="184"/>
        <v>8.9473180485164141E-3</v>
      </c>
      <c r="J328" s="1">
        <f t="shared" si="184"/>
        <v>1.7088330373258999E-2</v>
      </c>
      <c r="K328" s="1">
        <f t="shared" si="184"/>
        <v>5.5020612490061592E-4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0.10375544064778572</v>
      </c>
      <c r="K329" s="1">
        <f t="shared" si="185"/>
        <v>4.9455050094159111E-2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0.87015053394120778</v>
      </c>
      <c r="G330" s="1">
        <f t="shared" si="186"/>
        <v>0.11185604591145754</v>
      </c>
      <c r="H330" s="1">
        <f t="shared" si="186"/>
        <v>6.03482715050856E-2</v>
      </c>
      <c r="I330" s="1">
        <f t="shared" si="186"/>
        <v>5.6637832914118336E-2</v>
      </c>
      <c r="J330" s="1">
        <f t="shared" si="186"/>
        <v>4.0135631375625043E-2</v>
      </c>
      <c r="K330" s="1">
        <f t="shared" si="186"/>
        <v>1.6390058497388022E-2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9.1340491609139159E-3</v>
      </c>
      <c r="K331" s="1">
        <f t="shared" si="187"/>
        <v>6.4012034624457174E-3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1.7321447788538061E-2</v>
      </c>
      <c r="G333" s="1">
        <f t="shared" si="189"/>
        <v>3.6914351974546679E-3</v>
      </c>
      <c r="H333" s="1">
        <f t="shared" si="189"/>
        <v>1.2199858940539869E-2</v>
      </c>
      <c r="I333" s="1">
        <f t="shared" si="189"/>
        <v>1.1976627740381702E-2</v>
      </c>
      <c r="J333" s="1">
        <f t="shared" si="189"/>
        <v>5.1614444663521782E-2</v>
      </c>
      <c r="K333" s="1">
        <f t="shared" si="189"/>
        <v>8.9653645085720921E-2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6.6492911036455558E-4</v>
      </c>
      <c r="J334" s="1">
        <f t="shared" si="190"/>
        <v>2.010167891879632E-3</v>
      </c>
      <c r="K334" s="1">
        <f t="shared" si="190"/>
        <v>1.2112514486646985E-3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2.3639924610670104E-2</v>
      </c>
      <c r="G335" s="1">
        <f t="shared" si="191"/>
        <v>4.5982848558847045E-3</v>
      </c>
      <c r="H335" s="1">
        <f t="shared" si="191"/>
        <v>2.1204320603478741E-2</v>
      </c>
      <c r="I335" s="1">
        <f t="shared" si="191"/>
        <v>0.26826467005706522</v>
      </c>
      <c r="J335" s="1">
        <f t="shared" si="191"/>
        <v>0.77159590580653548</v>
      </c>
      <c r="K335" s="1">
        <f t="shared" si="191"/>
        <v>0.61025392808854972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2.7038852865913132E-3</v>
      </c>
      <c r="J336" s="1">
        <f t="shared" si="192"/>
        <v>1.0735127468859082E-2</v>
      </c>
      <c r="K336" s="1">
        <f t="shared" si="192"/>
        <v>6.3456917058733004E-3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0.7501257520250999</v>
      </c>
      <c r="G338" s="1">
        <f t="shared" si="194"/>
        <v>0.73307020105976672</v>
      </c>
      <c r="H338" s="1">
        <f t="shared" si="194"/>
        <v>0.58780228520647626</v>
      </c>
      <c r="I338" s="1">
        <f t="shared" si="194"/>
        <v>1.9845754835629033</v>
      </c>
      <c r="J338" s="1">
        <f t="shared" si="194"/>
        <v>1.7262389721977294</v>
      </c>
      <c r="K338" s="1">
        <f t="shared" si="194"/>
        <v>1.8688131467434744E-2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9.8485953624746292E-4</v>
      </c>
      <c r="J339" s="1">
        <f t="shared" si="195"/>
        <v>4.3688574414277861E-3</v>
      </c>
      <c r="K339" s="1">
        <f t="shared" si="195"/>
        <v>1.0821160992839124E-3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1.1421200469790134</v>
      </c>
      <c r="G340" s="1">
        <f t="shared" ref="G340:K340" si="196">SUM(G341:G355)</f>
        <v>1.3226406709674716</v>
      </c>
      <c r="H340" s="1">
        <f t="shared" si="196"/>
        <v>1.524704252125008</v>
      </c>
      <c r="I340" s="1">
        <f t="shared" si="196"/>
        <v>1.5431710879704339</v>
      </c>
      <c r="J340" s="1">
        <f t="shared" si="196"/>
        <v>1.737094303760762</v>
      </c>
      <c r="K340" s="1">
        <f t="shared" si="196"/>
        <v>3.9467826142012052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8.7825332330735556E-5</v>
      </c>
      <c r="K341" s="1">
        <f t="shared" si="197"/>
        <v>3.8921203439697561E-4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1.5988424778304961E-4</v>
      </c>
      <c r="H342" s="1">
        <f t="shared" si="198"/>
        <v>1.61534401189895E-3</v>
      </c>
      <c r="I342" s="1">
        <f t="shared" si="198"/>
        <v>1.6113318504519525E-5</v>
      </c>
      <c r="J342" s="1">
        <f t="shared" si="198"/>
        <v>5.6474582969268106E-4</v>
      </c>
      <c r="K342" s="1">
        <f t="shared" si="198"/>
        <v>2.5087402149452979E-4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7.9885144453301776E-5</v>
      </c>
      <c r="K343" s="1">
        <f t="shared" si="199"/>
        <v>2.3700438120394351E-2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3.3255833966646664E-2</v>
      </c>
      <c r="G344" s="1">
        <f t="shared" si="200"/>
        <v>7.0432913571866966E-5</v>
      </c>
      <c r="H344" s="1">
        <f t="shared" si="200"/>
        <v>9.432283065147623E-4</v>
      </c>
      <c r="I344" s="1">
        <f t="shared" si="200"/>
        <v>2.0528471078059066E-5</v>
      </c>
      <c r="J344" s="1">
        <f t="shared" si="200"/>
        <v>7.7608538600146965E-5</v>
      </c>
      <c r="K344" s="1">
        <f t="shared" si="200"/>
        <v>7.8119969200398298E-5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4.7121678622795427E-4</v>
      </c>
      <c r="K345" s="1">
        <f t="shared" si="201"/>
        <v>7.0217811385827819E-3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2.3132582162697313E-2</v>
      </c>
      <c r="G346" s="1">
        <f t="shared" si="202"/>
        <v>8.8100438588673002E-3</v>
      </c>
      <c r="H346" s="1">
        <f t="shared" si="202"/>
        <v>6.583633544242358E-3</v>
      </c>
      <c r="I346" s="1">
        <f t="shared" si="202"/>
        <v>1.2994822678670526E-4</v>
      </c>
      <c r="J346" s="1">
        <f t="shared" si="202"/>
        <v>1.8228040006358637E-4</v>
      </c>
      <c r="K346" s="1">
        <f t="shared" si="202"/>
        <v>2.3271112535142302E-3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4.1483292480680445E-5</v>
      </c>
      <c r="K347" s="1">
        <f t="shared" si="203"/>
        <v>9.0886268745566778E-4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4.6048332847693427E-4</v>
      </c>
      <c r="G349" s="1">
        <f t="shared" si="205"/>
        <v>2.9074607212099639E-4</v>
      </c>
      <c r="H349" s="1">
        <f t="shared" si="205"/>
        <v>1.3309312520938515E-3</v>
      </c>
      <c r="I349" s="1">
        <f t="shared" si="205"/>
        <v>2.7478832746074405E-5</v>
      </c>
      <c r="J349" s="1">
        <f t="shared" si="205"/>
        <v>2.3441269764203077E-4</v>
      </c>
      <c r="K349" s="1">
        <f t="shared" si="205"/>
        <v>1.2729302121209679E-2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1.525594366609366E-6</v>
      </c>
      <c r="J350" s="1">
        <f t="shared" si="206"/>
        <v>9.1293993633133341E-6</v>
      </c>
      <c r="K350" s="1">
        <f t="shared" si="206"/>
        <v>1.7197723104357666E-4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6.2845734967192229E-4</v>
      </c>
      <c r="G351" s="1">
        <f t="shared" si="207"/>
        <v>3.621716727585482E-4</v>
      </c>
      <c r="H351" s="1">
        <f t="shared" si="207"/>
        <v>2.3132638752738355E-3</v>
      </c>
      <c r="I351" s="1">
        <f t="shared" si="207"/>
        <v>6.1549879982691902E-4</v>
      </c>
      <c r="J351" s="1">
        <f t="shared" si="207"/>
        <v>3.504287974980147E-3</v>
      </c>
      <c r="K351" s="1">
        <f t="shared" si="207"/>
        <v>8.6645742221264421E-2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6.2037172036577722E-6</v>
      </c>
      <c r="J352" s="1">
        <f t="shared" si="208"/>
        <v>4.8754766343245617E-5</v>
      </c>
      <c r="K352" s="1">
        <f t="shared" si="208"/>
        <v>9.0098095637809999E-4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1.0647009158299234</v>
      </c>
      <c r="G353" s="1">
        <f t="shared" si="209"/>
        <v>1.2552090681776005</v>
      </c>
      <c r="H353" s="1">
        <f t="shared" si="209"/>
        <v>1.4477921563014287</v>
      </c>
      <c r="I353" s="1">
        <f t="shared" si="209"/>
        <v>1.5377981780479109</v>
      </c>
      <c r="J353" s="1">
        <f t="shared" si="209"/>
        <v>1.7239329271157775</v>
      </c>
      <c r="K353" s="1">
        <f t="shared" si="209"/>
        <v>3.8088511714827127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1.9941774341597052E-2</v>
      </c>
      <c r="G354" s="1">
        <f t="shared" si="210"/>
        <v>5.7738324024769305E-2</v>
      </c>
      <c r="H354" s="1">
        <f t="shared" si="210"/>
        <v>6.4125694833555569E-2</v>
      </c>
      <c r="I354" s="1">
        <f t="shared" si="210"/>
        <v>4.5533533284090044E-3</v>
      </c>
      <c r="J354" s="1">
        <f t="shared" si="210"/>
        <v>7.8399048345019207E-3</v>
      </c>
      <c r="K354" s="1">
        <f t="shared" si="210"/>
        <v>2.6533987692570725E-3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2.2596336015079637E-6</v>
      </c>
      <c r="J355" s="1">
        <f t="shared" si="211"/>
        <v>1.984164830474977E-5</v>
      </c>
      <c r="K355" s="1">
        <f t="shared" si="211"/>
        <v>1.5364219430051606E-4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22.4391419338079</v>
      </c>
      <c r="G356" s="1">
        <f t="shared" ref="G356:K356" si="213">SUM(G357:G362)</f>
        <v>24.494651257466209</v>
      </c>
      <c r="H356" s="1">
        <f t="shared" si="213"/>
        <v>25.033038462131941</v>
      </c>
      <c r="I356" s="1">
        <f t="shared" si="213"/>
        <v>25.070395520208677</v>
      </c>
      <c r="J356" s="1">
        <f t="shared" si="213"/>
        <v>26.628033948576682</v>
      </c>
      <c r="K356" s="1">
        <f t="shared" si="213"/>
        <v>32.129797425694242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18.203593745606376</v>
      </c>
      <c r="G357" s="1">
        <f>'[1]Electricity and CHPs_IN'!C$19</f>
        <v>20.429787955521533</v>
      </c>
      <c r="H357" s="1">
        <f>'[1]Electricity and CHPs_IN'!D$19</f>
        <v>20.734860265678972</v>
      </c>
      <c r="I357" s="1">
        <f>'[1]Electricity and CHPs_IN'!E$19</f>
        <v>20.696592256204994</v>
      </c>
      <c r="J357" s="1">
        <f>'[1]Electricity and CHPs_IN'!F$19</f>
        <v>12.25585163671292</v>
      </c>
      <c r="K357" s="1">
        <f>'[1]Electricity and CHPs_IN'!G$19</f>
        <v>13.018162645543747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9.6901399066095113</v>
      </c>
      <c r="K358" s="1">
        <f>'[1]Electricity and CHPs_IN'!G$20</f>
        <v>13.017273995726388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3.8411025529390055</v>
      </c>
      <c r="G359" s="1">
        <f>IFERROR(G131/SUM(G131,G196),0)*'[1]Electricity and CHPs_IN'!C$26</f>
        <v>3.6556699409255025</v>
      </c>
      <c r="H359" s="1">
        <f>IFERROR(H131/SUM(H131,H196),0)*'[1]Electricity and CHPs_IN'!D$26</f>
        <v>3.6645172097372889</v>
      </c>
      <c r="I359" s="1">
        <f>IFERROR(I131/SUM(I131,I196),0)*'[1]Electricity and CHPs_IN'!E$26</f>
        <v>3.6794903990989649</v>
      </c>
      <c r="J359" s="1">
        <f>IFERROR(J131/SUM(J131,J196),0)*'[1]Electricity and CHPs_IN'!F$26</f>
        <v>2.7275022600846213</v>
      </c>
      <c r="K359" s="1">
        <f>IFERROR(K131/SUM(K131,K196),0)*'[1]Electricity and CHPs_IN'!G$26</f>
        <v>2.3372269615969818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1.083141336563421</v>
      </c>
      <c r="K360" s="1">
        <f>IFERROR(K132/SUM(K132,K197),0)*'[1]Electricity and CHPs_IN'!G$27</f>
        <v>1.3367816061903033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0.39444563526251691</v>
      </c>
      <c r="G361" s="1">
        <f>IFERROR(G133/SUM(G133,G272),0)*'[1]Electricity and CHPs_IN'!C$44</f>
        <v>0.40919336101917286</v>
      </c>
      <c r="H361" s="1">
        <f>IFERROR(H133/SUM(H133,H272),0)*'[1]Electricity and CHPs_IN'!D$44</f>
        <v>0.63366098671568161</v>
      </c>
      <c r="I361" s="1">
        <f>IFERROR(I133/SUM(I133,I272),0)*'[1]Electricity and CHPs_IN'!E$44</f>
        <v>0.69431286490471744</v>
      </c>
      <c r="J361" s="1">
        <f>IFERROR(J133/SUM(J133,J272),0)*'[1]Electricity and CHPs_IN'!F$44</f>
        <v>0.13413322408006972</v>
      </c>
      <c r="K361" s="1">
        <f>IFERROR(K133/SUM(K133,K272),0)*'[1]Electricity and CHPs_IN'!G$44</f>
        <v>2.4172715376176559E-4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0.737265584526139</v>
      </c>
      <c r="K362" s="1">
        <f>IFERROR(K134/SUM(K134,K273),0)*'[1]Electricity and CHPs_IN'!G$45</f>
        <v>2.4201104894830618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11.022348149272691</v>
      </c>
      <c r="G363" s="1">
        <f t="shared" ref="G363:K363" si="214">SUM(G364:G367)</f>
        <v>12.042728948223518</v>
      </c>
      <c r="H363" s="1">
        <f t="shared" si="214"/>
        <v>12.199688737708129</v>
      </c>
      <c r="I363" s="1">
        <f t="shared" si="214"/>
        <v>12.18804132765198</v>
      </c>
      <c r="J363" s="1">
        <f t="shared" si="214"/>
        <v>12.878317569985235</v>
      </c>
      <c r="K363" s="1">
        <f t="shared" si="214"/>
        <v>14.85472260452871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9.1017968728031882</v>
      </c>
      <c r="G364" s="1">
        <f t="shared" ref="G364:K364" si="215">G357*IFERROR(G136/G129,0)</f>
        <v>10.214893977760767</v>
      </c>
      <c r="H364" s="1">
        <f t="shared" si="215"/>
        <v>10.367430132839484</v>
      </c>
      <c r="I364" s="1">
        <f t="shared" si="215"/>
        <v>10.348296128102497</v>
      </c>
      <c r="J364" s="1">
        <f t="shared" si="215"/>
        <v>6.1279258183564602</v>
      </c>
      <c r="K364" s="1">
        <f t="shared" si="215"/>
        <v>6.5090813227718733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4.8450699533047548</v>
      </c>
      <c r="K365" s="1">
        <f t="shared" si="216"/>
        <v>6.5086369978631939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1.9205512764695027</v>
      </c>
      <c r="G366" s="1">
        <f t="shared" si="217"/>
        <v>1.8278349704627512</v>
      </c>
      <c r="H366" s="1">
        <f t="shared" si="217"/>
        <v>1.8322586048686444</v>
      </c>
      <c r="I366" s="1">
        <f t="shared" si="217"/>
        <v>1.8397451995494825</v>
      </c>
      <c r="J366" s="1">
        <f t="shared" si="217"/>
        <v>1.3637511300423106</v>
      </c>
      <c r="K366" s="1">
        <f t="shared" si="217"/>
        <v>1.1686134807984909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0.54157066828171052</v>
      </c>
      <c r="K367" s="1">
        <f t="shared" si="218"/>
        <v>0.66839080309515164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11.416793784535209</v>
      </c>
      <c r="G370" s="1">
        <f t="shared" ref="G370:K370" si="221">SUM(G371:G376)</f>
        <v>12.45192230924269</v>
      </c>
      <c r="H370" s="1">
        <f t="shared" si="221"/>
        <v>12.833349724423812</v>
      </c>
      <c r="I370" s="1">
        <f t="shared" si="221"/>
        <v>12.882354192556697</v>
      </c>
      <c r="J370" s="1">
        <f t="shared" si="221"/>
        <v>13.749716378591446</v>
      </c>
      <c r="K370" s="1">
        <f t="shared" si="221"/>
        <v>17.275074821165536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9.1017968728031882</v>
      </c>
      <c r="G371" s="1">
        <f t="shared" si="222"/>
        <v>10.214893977760767</v>
      </c>
      <c r="H371" s="1">
        <f t="shared" si="222"/>
        <v>10.367430132839486</v>
      </c>
      <c r="I371" s="1">
        <f t="shared" si="222"/>
        <v>10.348296128102497</v>
      </c>
      <c r="J371" s="1">
        <f t="shared" si="222"/>
        <v>6.1279258183564602</v>
      </c>
      <c r="K371" s="1">
        <f t="shared" si="222"/>
        <v>6.5090813227718733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4.8450699533047556</v>
      </c>
      <c r="K372" s="1">
        <f t="shared" si="223"/>
        <v>6.5086369978631939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1.9205512764695027</v>
      </c>
      <c r="G373" s="1">
        <f t="shared" si="224"/>
        <v>1.8278349704627512</v>
      </c>
      <c r="H373" s="1">
        <f t="shared" si="224"/>
        <v>1.8322586048686444</v>
      </c>
      <c r="I373" s="1">
        <f t="shared" si="224"/>
        <v>1.8397451995494825</v>
      </c>
      <c r="J373" s="1">
        <f t="shared" si="224"/>
        <v>1.3637511300423106</v>
      </c>
      <c r="K373" s="1">
        <f t="shared" si="224"/>
        <v>1.1686134807984909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0.54157066828171052</v>
      </c>
      <c r="K374" s="1">
        <f t="shared" si="225"/>
        <v>0.66839080309515164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0.39444563526251691</v>
      </c>
      <c r="G375" s="1">
        <f t="shared" ref="G375:K375" si="226">G361</f>
        <v>0.40919336101917286</v>
      </c>
      <c r="H375" s="1">
        <f t="shared" si="226"/>
        <v>0.63366098671568161</v>
      </c>
      <c r="I375" s="1">
        <f t="shared" si="226"/>
        <v>0.69431286490471744</v>
      </c>
      <c r="J375" s="1">
        <f t="shared" si="226"/>
        <v>0.13413322408006972</v>
      </c>
      <c r="K375" s="1">
        <f t="shared" si="226"/>
        <v>2.4172715376176559E-4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0.737265584526139</v>
      </c>
      <c r="K376" s="1">
        <f t="shared" si="227"/>
        <v>2.4201104894830618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0.61781983044804534</v>
      </c>
      <c r="G377" s="1">
        <f t="shared" ref="G377:K377" si="228">SUM(G378:G384)</f>
        <v>0.57979473909427737</v>
      </c>
      <c r="H377" s="1">
        <f t="shared" si="228"/>
        <v>1.480176450459314</v>
      </c>
      <c r="I377" s="1">
        <f t="shared" si="228"/>
        <v>2.5051462156121027</v>
      </c>
      <c r="J377" s="1">
        <f t="shared" si="228"/>
        <v>4.1498722873594467</v>
      </c>
      <c r="K377" s="1">
        <f t="shared" si="228"/>
        <v>29.351259021047159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0.43677866151494138</v>
      </c>
      <c r="G378" s="1">
        <f>IFERROR(G150/SUM(G150,G205),0)*'[1]Electricity and CHPs_IN'!C$25</f>
        <v>6.4457686269810424E-2</v>
      </c>
      <c r="H378" s="1">
        <f>IFERROR(H150/SUM(H150,H205),0)*'[1]Electricity and CHPs_IN'!D$25</f>
        <v>0.34978048728864153</v>
      </c>
      <c r="I378" s="1">
        <f>IFERROR(I150/SUM(I150,I205),0)*'[1]Electricity and CHPs_IN'!E$25</f>
        <v>2.4559772567105441E-3</v>
      </c>
      <c r="J378" s="1">
        <f>IFERROR(J150/SUM(J150,J205),0)*'[1]Electricity and CHPs_IN'!F$25</f>
        <v>0.54126358371909644</v>
      </c>
      <c r="K378" s="1">
        <f>IFERROR(K150/SUM(K150,K205),0)*'[1]Electricity and CHPs_IN'!G$25</f>
        <v>2.4292465716272278E-4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8.1957626287841451E-3</v>
      </c>
      <c r="K379" s="1">
        <f>'[1]Electricity and CHPs_IN'!G$31</f>
        <v>23.93902294945195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0.18104116893310396</v>
      </c>
      <c r="G380" s="1">
        <f>IFERROR(G152/SUM(G152,G281),0)*'[1]Electricity and CHPs_IN'!C$42</f>
        <v>0.51533705282446696</v>
      </c>
      <c r="H380" s="1">
        <f>IFERROR(H152/SUM(H152,H281),0)*'[1]Electricity and CHPs_IN'!D$42</f>
        <v>1.1303959631706726</v>
      </c>
      <c r="I380" s="1">
        <f>IFERROR(I152/SUM(I152,I281),0)*'[1]Electricity and CHPs_IN'!E$42</f>
        <v>2.4975593559663318</v>
      </c>
      <c r="J380" s="1">
        <f>IFERROR(J152/SUM(J152,J281),0)*'[1]Electricity and CHPs_IN'!F$42</f>
        <v>3.4287355011492773</v>
      </c>
      <c r="K380" s="1">
        <f>IFERROR(K152/SUM(K152,K281),0)*'[1]Electricity and CHPs_IN'!G$42</f>
        <v>4.5173348970818932E-4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0.16369510372416038</v>
      </c>
      <c r="K381" s="1">
        <f>IFERROR(K153/SUM(K153,K282),0)*'[1]Electricity and CHPs_IN'!G$43</f>
        <v>5.4098443644811853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1.0132347046472019E-3</v>
      </c>
      <c r="J382" s="1">
        <f>IFERROR(J154/SUM(J283,J154),0)*'[1]Electricity and CHPs_IN'!F$50</f>
        <v>1.6855799921648969E-3</v>
      </c>
      <c r="K382" s="1">
        <f>IFERROR(K154/SUM(K283,K154),0)*'[1]Electricity and CHPs_IN'!G$50</f>
        <v>4.387784819027946E-4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1.995354935772518E-3</v>
      </c>
      <c r="J383" s="1">
        <f>IFERROR(J155/SUM(J284,J155),0)*'[1]Electricity and CHPs_IN'!F$53</f>
        <v>3.1460570822768597E-3</v>
      </c>
      <c r="K383" s="1">
        <f>IFERROR(K155/SUM(K284,K155),0)*'[1]Electricity and CHPs_IN'!G$53</f>
        <v>6.9890488464873759E-4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2.1222927486410632E-3</v>
      </c>
      <c r="J384" s="1">
        <f>IFERROR(J156/SUM(J285,J156),0)*'[1]Electricity and CHPs_IN'!F$56</f>
        <v>3.1506990636870433E-3</v>
      </c>
      <c r="K384" s="1">
        <f>IFERROR(K156/SUM(K285,K156),0)*'[1]Electricity and CHPs_IN'!G$56</f>
        <v>5.593656006046728E-4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0.54529213886489314</v>
      </c>
      <c r="H385" s="1">
        <f t="shared" si="229"/>
        <v>1.9634173060041717</v>
      </c>
      <c r="I385" s="1">
        <f t="shared" si="229"/>
        <v>5.5056559425587999</v>
      </c>
      <c r="J385" s="1">
        <f t="shared" si="229"/>
        <v>15.481829791979713</v>
      </c>
      <c r="K385" s="1">
        <f t="shared" si="229"/>
        <v>25.218282434783216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0.54529213886489314</v>
      </c>
      <c r="H386" s="1">
        <f>'[1]Electricity and CHPs_IN'!D$33</f>
        <v>1.9634173060041717</v>
      </c>
      <c r="I386" s="1">
        <f>'[1]Electricity and CHPs_IN'!E$33</f>
        <v>5.5056559425587999</v>
      </c>
      <c r="J386" s="1">
        <f>'[1]Electricity and CHPs_IN'!F$33</f>
        <v>15.481829791979713</v>
      </c>
      <c r="K386" s="1">
        <f>'[1]Electricity and CHPs_IN'!G$33</f>
        <v>25.218282434783216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12.822586257607341</v>
      </c>
      <c r="H387" s="1">
        <f t="shared" si="230"/>
        <v>28.800008449989875</v>
      </c>
      <c r="I387" s="1">
        <f t="shared" si="230"/>
        <v>36.924120397422072</v>
      </c>
      <c r="J387" s="1">
        <f t="shared" si="230"/>
        <v>73.732649578263491</v>
      </c>
      <c r="K387" s="1">
        <f t="shared" si="230"/>
        <v>119.46876164483919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0.14080496080844121</v>
      </c>
      <c r="I388" s="1">
        <f>'[1]Electricity and CHPs_IN'!E34</f>
        <v>0.15585598734936704</v>
      </c>
      <c r="J388" s="1">
        <f>'[1]Electricity and CHPs_IN'!F34</f>
        <v>1.7574933885165487</v>
      </c>
      <c r="K388" s="1">
        <f>'[1]Electricity and CHPs_IN'!G34</f>
        <v>12.68741912101753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4.8498358198524913</v>
      </c>
      <c r="H389" s="1">
        <f>'[1]Electricity and CHPs_IN'!D35</f>
        <v>9.5945033428051971</v>
      </c>
      <c r="I389" s="1">
        <f>'[1]Electricity and CHPs_IN'!E35</f>
        <v>12.306498429176811</v>
      </c>
      <c r="J389" s="1">
        <f>'[1]Electricity and CHPs_IN'!F35</f>
        <v>39.100471415023478</v>
      </c>
      <c r="K389" s="1">
        <f>'[1]Electricity and CHPs_IN'!G35</f>
        <v>62.600427065536934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3.3906880237342958</v>
      </c>
      <c r="H390" s="1">
        <f>'[1]Electricity and CHPs_IN'!D36</f>
        <v>8.0481967402337968</v>
      </c>
      <c r="I390" s="1">
        <f>'[1]Electricity and CHPs_IN'!E36</f>
        <v>10.326576447666319</v>
      </c>
      <c r="J390" s="1">
        <f>'[1]Electricity and CHPs_IN'!F36</f>
        <v>13.878069132035758</v>
      </c>
      <c r="K390" s="1">
        <f>'[1]Electricity and CHPs_IN'!G36</f>
        <v>18.650979743743747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1.2876072872698094</v>
      </c>
      <c r="H391" s="1">
        <f>'[1]Electricity and CHPs_IN'!D37</f>
        <v>4.1841039579932868</v>
      </c>
      <c r="I391" s="1">
        <f>'[1]Electricity and CHPs_IN'!E37</f>
        <v>5.3685927407577845</v>
      </c>
      <c r="J391" s="1">
        <f>'[1]Electricity and CHPs_IN'!F37</f>
        <v>7.2150278902951177</v>
      </c>
      <c r="K391" s="1">
        <f>'[1]Electricity and CHPs_IN'!G37</f>
        <v>9.6964548824063108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3.2944551267507451</v>
      </c>
      <c r="H392" s="1">
        <f>'[1]Electricity and CHPs_IN'!D38</f>
        <v>6.8323994481491548</v>
      </c>
      <c r="I392" s="1">
        <f>'[1]Electricity and CHPs_IN'!E38</f>
        <v>8.7665967924717894</v>
      </c>
      <c r="J392" s="1">
        <f>'[1]Electricity and CHPs_IN'!F38</f>
        <v>11.781587752392578</v>
      </c>
      <c r="K392" s="1">
        <f>'[1]Electricity and CHPs_IN'!G38</f>
        <v>15.833480832134674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7.3295972336433575E-3</v>
      </c>
      <c r="J394" s="1">
        <f>'[1]Electricity and CHPs_IN'!F$32</f>
        <v>7.2440273438936298E-3</v>
      </c>
      <c r="K394" s="1">
        <f>'[1]Electricity and CHPs_IN'!G$32</f>
        <v>16.015852346254455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1.9256639199445435E-3</v>
      </c>
      <c r="J395" s="1">
        <f t="shared" ref="J395" si="235">SUM(J396:J398)</f>
        <v>0.47863816890359911</v>
      </c>
      <c r="K395" s="1">
        <f t="shared" ref="K395" si="236">SUM(K396:K398)</f>
        <v>0.2814797258574257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8.9357494720617055E-3</v>
      </c>
      <c r="K396" s="1">
        <f>IFERROR(K168/SUM(K168,K207),0)*'[1]Electricity and CHPs_IN'!G$30</f>
        <v>9.4019532854471722E-3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1.1207808775812447E-3</v>
      </c>
      <c r="J397" s="1">
        <f>IFERROR(J169/SUM(J169,J287),0)*'[1]Electricity and CHPs_IN'!F$46</f>
        <v>0.46773298183772849</v>
      </c>
      <c r="K397" s="1">
        <f>IFERROR(K169/SUM(K169,K287),0)*'[1]Electricity and CHPs_IN'!G$46</f>
        <v>0.27046677948896963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8.0488304236329869E-4</v>
      </c>
      <c r="J398" s="1">
        <f>IFERROR(J170/SUM(J170,J288),0)*'[1]Electricity and CHPs_IN'!F$57</f>
        <v>1.9694375938088932E-3</v>
      </c>
      <c r="K398" s="1">
        <f>IFERROR(K170/SUM(K170,K288),0)*'[1]Electricity and CHPs_IN'!G$57</f>
        <v>1.6109930830088578E-3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0.15335047892511625</v>
      </c>
      <c r="G399" s="1">
        <f t="shared" ref="G399:K399" si="237">SUM(G400:G406)</f>
        <v>3.1938272082516532E-2</v>
      </c>
      <c r="H399" s="1">
        <f t="shared" si="237"/>
        <v>0.15319488495094333</v>
      </c>
      <c r="I399" s="1">
        <f t="shared" si="237"/>
        <v>4.7023600779874573E-2</v>
      </c>
      <c r="J399" s="1">
        <f t="shared" si="237"/>
        <v>0.57122428693730631</v>
      </c>
      <c r="K399" s="1">
        <f t="shared" si="237"/>
        <v>3.6619112390142408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0.1350603090423885</v>
      </c>
      <c r="G400" s="1">
        <f>'[1]Electricity and CHPs_IN'!C63</f>
        <v>1.5344324574545752E-2</v>
      </c>
      <c r="H400" s="1">
        <f>'[1]Electricity and CHPs_IN'!D63</f>
        <v>0.13483420864715126</v>
      </c>
      <c r="I400" s="1">
        <f>'[1]Electricity and CHPs_IN'!E63</f>
        <v>2.3400755951790142E-3</v>
      </c>
      <c r="J400" s="1">
        <f>'[1]Electricity and CHPs_IN'!F63</f>
        <v>1.1355735576666826E-2</v>
      </c>
      <c r="K400" s="1">
        <f>'[1]Electricity and CHPs_IN'!G63</f>
        <v>0.13495447938130808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4.3510031936517752E-3</v>
      </c>
      <c r="G401" s="1">
        <f>'[1]Electricity and CHPs_IN'!C64</f>
        <v>3.4966254490510504E-3</v>
      </c>
      <c r="H401" s="1">
        <f>'[1]Electricity and CHPs_IN'!D64</f>
        <v>4.3523382478925362E-3</v>
      </c>
      <c r="I401" s="1">
        <f>'[1]Electricity and CHPs_IN'!E64</f>
        <v>2.3535611365209205E-3</v>
      </c>
      <c r="J401" s="1">
        <f>'[1]Electricity and CHPs_IN'!F64</f>
        <v>9.8239543842324639E-2</v>
      </c>
      <c r="K401" s="1">
        <f>'[1]Electricity and CHPs_IN'!G64</f>
        <v>3.0121058933202289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3.9016012219466561E-3</v>
      </c>
      <c r="G402" s="1">
        <f>'[1]Electricity and CHPs_IN'!C65</f>
        <v>3.0641066253035412E-3</v>
      </c>
      <c r="H402" s="1">
        <f>'[1]Electricity and CHPs_IN'!D65</f>
        <v>3.8400455282094821E-3</v>
      </c>
      <c r="I402" s="1">
        <f>'[1]Electricity and CHPs_IN'!E65</f>
        <v>2.1695320189236964E-3</v>
      </c>
      <c r="J402" s="1">
        <f>'[1]Electricity and CHPs_IN'!F65</f>
        <v>7.1957405508974136E-3</v>
      </c>
      <c r="K402" s="1">
        <f>'[1]Electricity and CHPs_IN'!G65</f>
        <v>2.2066134589313176E-2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1.4850714358819119E-3</v>
      </c>
      <c r="G403" s="1">
        <f>'[1]Electricity and CHPs_IN'!C66</f>
        <v>1.4844011888345292E-3</v>
      </c>
      <c r="H403" s="1">
        <f>'[1]Electricity and CHPs_IN'!D66</f>
        <v>1.5036377976337645E-3</v>
      </c>
      <c r="I403" s="1">
        <f>'[1]Electricity and CHPs_IN'!E66</f>
        <v>2.6263109889049364E-3</v>
      </c>
      <c r="J403" s="1">
        <f>'[1]Electricity and CHPs_IN'!F66</f>
        <v>4.4689971631826529E-3</v>
      </c>
      <c r="K403" s="1">
        <f>'[1]Electricity and CHPs_IN'!G66</f>
        <v>3.3082641515306314E-3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3.5323686975841382E-3</v>
      </c>
      <c r="G404" s="1">
        <f>'[1]Electricity and CHPs_IN'!C67</f>
        <v>3.5307551783230265E-3</v>
      </c>
      <c r="H404" s="1">
        <f>'[1]Electricity and CHPs_IN'!D67</f>
        <v>3.5791074525996255E-3</v>
      </c>
      <c r="I404" s="1">
        <f>'[1]Electricity and CHPs_IN'!E67</f>
        <v>1.7413537127650966E-2</v>
      </c>
      <c r="J404" s="1">
        <f>'[1]Electricity and CHPs_IN'!F67</f>
        <v>0.22303963323430526</v>
      </c>
      <c r="K404" s="1">
        <f>'[1]Electricity and CHPs_IN'!G67</f>
        <v>0.24333090912423172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3.5323554469555048E-3</v>
      </c>
      <c r="G405" s="1">
        <f>'[1]Electricity and CHPs_IN'!C68</f>
        <v>3.5307400714936969E-3</v>
      </c>
      <c r="H405" s="1">
        <f>'[1]Electricity and CHPs_IN'!D68</f>
        <v>3.5790945570221095E-3</v>
      </c>
      <c r="I405" s="1">
        <f>'[1]Electricity and CHPs_IN'!E68</f>
        <v>1.7410075900800973E-2</v>
      </c>
      <c r="J405" s="1">
        <f>'[1]Electricity and CHPs_IN'!F68</f>
        <v>0.22303091025960337</v>
      </c>
      <c r="K405" s="1">
        <f>'[1]Electricity and CHPs_IN'!G68</f>
        <v>0.24337675673493797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1.4877698867077429E-3</v>
      </c>
      <c r="G406" s="1">
        <f>'[1]Electricity and CHPs_IN'!C69</f>
        <v>1.4873189949649319E-3</v>
      </c>
      <c r="H406" s="1">
        <f>'[1]Electricity and CHPs_IN'!D69</f>
        <v>1.5064527204345648E-3</v>
      </c>
      <c r="I406" s="1">
        <f>'[1]Electricity and CHPs_IN'!E69</f>
        <v>2.7105080118940677E-3</v>
      </c>
      <c r="J406" s="1">
        <f>'[1]Electricity and CHPs_IN'!F69</f>
        <v>3.8937263103261143E-3</v>
      </c>
      <c r="K406" s="1">
        <f>'[1]Electricity and CHPs_IN'!G69</f>
        <v>2.7688017126904461E-3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55.771955744666357</v>
      </c>
      <c r="G407" s="3">
        <f t="shared" ref="G407:K407" si="239">G408+G461</f>
        <v>53.537226509085066</v>
      </c>
      <c r="H407" s="3">
        <f t="shared" si="239"/>
        <v>55.547510924757695</v>
      </c>
      <c r="I407" s="3">
        <f t="shared" si="239"/>
        <v>56.624214707543054</v>
      </c>
      <c r="J407" s="3">
        <f t="shared" si="239"/>
        <v>59.151385712162821</v>
      </c>
      <c r="K407" s="3">
        <f t="shared" si="239"/>
        <v>63.796604420363906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47.836908252437496</v>
      </c>
      <c r="G408" s="1">
        <f t="shared" si="240"/>
        <v>44.898078895931562</v>
      </c>
      <c r="H408" s="1">
        <f t="shared" si="240"/>
        <v>44.448109699243062</v>
      </c>
      <c r="I408" s="1">
        <f t="shared" si="240"/>
        <v>40.917094728930536</v>
      </c>
      <c r="J408" s="1">
        <f t="shared" si="240"/>
        <v>40.106418932944997</v>
      </c>
      <c r="K408" s="1">
        <f t="shared" si="240"/>
        <v>36.370668963029615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39.557298962931085</v>
      </c>
      <c r="G409" s="1">
        <f t="shared" ref="G409:K409" si="241">SUM(G410,G416,G425,G434,G436)</f>
        <v>34.023079882345144</v>
      </c>
      <c r="H409" s="1">
        <f t="shared" si="241"/>
        <v>34.931182927569019</v>
      </c>
      <c r="I409" s="1">
        <f t="shared" si="241"/>
        <v>33.554631861314199</v>
      </c>
      <c r="J409" s="1">
        <f t="shared" si="241"/>
        <v>34.041589636140856</v>
      </c>
      <c r="K409" s="1">
        <f t="shared" si="241"/>
        <v>29.132628580950382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1.9201635991970244E-2</v>
      </c>
      <c r="G410" s="1">
        <f t="shared" ref="G410:K410" si="242">G411</f>
        <v>1.816667651223696E-3</v>
      </c>
      <c r="H410" s="1">
        <f t="shared" si="242"/>
        <v>8.386243409776473E-3</v>
      </c>
      <c r="I410" s="1">
        <f t="shared" si="242"/>
        <v>2.0273097591024911E-3</v>
      </c>
      <c r="J410" s="1">
        <f t="shared" si="242"/>
        <v>2.5713301393738485E-3</v>
      </c>
      <c r="K410" s="1">
        <f t="shared" si="242"/>
        <v>1.5815239754857522E-5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1.9201635991970244E-2</v>
      </c>
      <c r="G411" s="1">
        <f>'[1]Electricity and CHPs_IN'!C$28-G298</f>
        <v>1.816667651223696E-3</v>
      </c>
      <c r="H411" s="1">
        <f>'[1]Electricity and CHPs_IN'!D$28-H298</f>
        <v>8.386243409776473E-3</v>
      </c>
      <c r="I411" s="1">
        <f>'[1]Electricity and CHPs_IN'!E$28-I298</f>
        <v>2.0273097591024911E-3</v>
      </c>
      <c r="J411" s="1">
        <f>'[1]Electricity and CHPs_IN'!F$28-J298</f>
        <v>2.5713301393738485E-3</v>
      </c>
      <c r="K411" s="1">
        <f>'[1]Electricity and CHPs_IN'!G$28-K298</f>
        <v>1.5815239754857522E-5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1.9201635991970244E-2</v>
      </c>
      <c r="G412" s="1">
        <f t="shared" ref="G412:K412" si="243">G413</f>
        <v>1.816667651223696E-3</v>
      </c>
      <c r="H412" s="1">
        <f t="shared" si="243"/>
        <v>8.386243409776473E-3</v>
      </c>
      <c r="I412" s="1">
        <f t="shared" si="243"/>
        <v>2.0273097591024911E-3</v>
      </c>
      <c r="J412" s="1">
        <f t="shared" si="243"/>
        <v>2.5713301393738485E-3</v>
      </c>
      <c r="K412" s="1">
        <f t="shared" si="243"/>
        <v>1.5815239754857522E-5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1.9201635991970244E-2</v>
      </c>
      <c r="G413" s="1">
        <f t="shared" ref="G413:K413" si="244">G411-G415</f>
        <v>1.816667651223696E-3</v>
      </c>
      <c r="H413" s="1">
        <f t="shared" si="244"/>
        <v>8.386243409776473E-3</v>
      </c>
      <c r="I413" s="1">
        <f t="shared" si="244"/>
        <v>2.0273097591024911E-3</v>
      </c>
      <c r="J413" s="1">
        <f t="shared" si="244"/>
        <v>2.5713301393738485E-3</v>
      </c>
      <c r="K413" s="1">
        <f t="shared" si="244"/>
        <v>1.5815239754857522E-5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2.3979373123205567</v>
      </c>
      <c r="G416" s="1">
        <f t="shared" ref="G416:K416" si="247">SUM(G417:G418)</f>
        <v>1.8536837163035664E-3</v>
      </c>
      <c r="H416" s="1">
        <f t="shared" si="247"/>
        <v>1.9207219727281739E-2</v>
      </c>
      <c r="I416" s="1">
        <f t="shared" si="247"/>
        <v>1.9179818506288002E-2</v>
      </c>
      <c r="J416" s="1">
        <f t="shared" si="247"/>
        <v>0.16920756052243635</v>
      </c>
      <c r="K416" s="1">
        <f t="shared" si="247"/>
        <v>7.6147030443918434E-2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2.3979373123205567</v>
      </c>
      <c r="G417" s="1">
        <f>'[1]Electricity and CHPs_IN'!C$24-G312</f>
        <v>1.8536837163035664E-3</v>
      </c>
      <c r="H417" s="1">
        <f>'[1]Electricity and CHPs_IN'!D$24-H312</f>
        <v>1.9207219727281739E-2</v>
      </c>
      <c r="I417" s="1">
        <f>'[1]Electricity and CHPs_IN'!E$24-I312</f>
        <v>1.9179818506288002E-2</v>
      </c>
      <c r="J417" s="1">
        <f>'[1]Electricity and CHPs_IN'!F$24-J312</f>
        <v>3.6318572294068971E-2</v>
      </c>
      <c r="K417" s="1">
        <f>'[1]Electricity and CHPs_IN'!G$24-K312</f>
        <v>1.3152290605354172E-3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0.13288898822836737</v>
      </c>
      <c r="K418" s="1">
        <f>'[1]Electricity and CHPs_IN'!G$29-K313</f>
        <v>7.4831801383383023E-2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2.3358399986041731</v>
      </c>
      <c r="G419" s="1">
        <f t="shared" ref="G419:K419" si="248">SUM(G420:G421)</f>
        <v>1.7183430015079934E-3</v>
      </c>
      <c r="H419" s="1">
        <f t="shared" si="248"/>
        <v>1.7317936940620112E-2</v>
      </c>
      <c r="I419" s="1">
        <f t="shared" si="248"/>
        <v>1.9135913612439912E-2</v>
      </c>
      <c r="J419" s="1">
        <f t="shared" si="248"/>
        <v>0.16844256004330904</v>
      </c>
      <c r="K419" s="1">
        <f t="shared" si="248"/>
        <v>6.6679647617025439E-2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2.3358399986041731</v>
      </c>
      <c r="G420" s="1">
        <f t="shared" ref="G420:K420" si="249">G417-G423</f>
        <v>1.7183430015079934E-3</v>
      </c>
      <c r="H420" s="1">
        <f t="shared" si="249"/>
        <v>1.7317936940620112E-2</v>
      </c>
      <c r="I420" s="1">
        <f t="shared" si="249"/>
        <v>1.9135913612439912E-2</v>
      </c>
      <c r="J420" s="1">
        <f t="shared" si="249"/>
        <v>3.6154373217382331E-2</v>
      </c>
      <c r="K420" s="1">
        <f t="shared" si="249"/>
        <v>1.1517062422645951E-3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0.13228818682592672</v>
      </c>
      <c r="K421" s="1">
        <f t="shared" si="250"/>
        <v>6.552794137476084E-2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6.209731371638369E-2</v>
      </c>
      <c r="G422" s="1">
        <f t="shared" ref="G422:K422" si="251">SUM(G423:G424)</f>
        <v>1.3534071479557301E-4</v>
      </c>
      <c r="H422" s="1">
        <f t="shared" si="251"/>
        <v>1.8892827866616277E-3</v>
      </c>
      <c r="I422" s="1">
        <f t="shared" si="251"/>
        <v>4.3904893848089619E-5</v>
      </c>
      <c r="J422" s="1">
        <f t="shared" si="251"/>
        <v>7.6500047912727795E-4</v>
      </c>
      <c r="K422" s="1">
        <f t="shared" si="251"/>
        <v>9.4673828268930088E-3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6.209731371638369E-2</v>
      </c>
      <c r="G423" s="1">
        <f t="shared" ref="G423:K423" si="252">IFERROR(G344/G312,0)*G417</f>
        <v>1.3534071479557301E-4</v>
      </c>
      <c r="H423" s="1">
        <f t="shared" si="252"/>
        <v>1.8892827866616277E-3</v>
      </c>
      <c r="I423" s="1">
        <f t="shared" si="252"/>
        <v>4.3904893848089619E-5</v>
      </c>
      <c r="J423" s="1">
        <f t="shared" si="252"/>
        <v>1.6419907668663663E-4</v>
      </c>
      <c r="K423" s="1">
        <f t="shared" si="252"/>
        <v>1.6352281827082204E-4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6.0080140244064134E-4</v>
      </c>
      <c r="K424" s="1">
        <f t="shared" si="253"/>
        <v>9.3038600086221869E-3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35.838161528500393</v>
      </c>
      <c r="G425" s="1">
        <f t="shared" ref="G425:K425" si="254">SUM(G426:G427)</f>
        <v>33.784068181726255</v>
      </c>
      <c r="H425" s="1">
        <f t="shared" si="254"/>
        <v>33.829830971880696</v>
      </c>
      <c r="I425" s="1">
        <f t="shared" si="254"/>
        <v>33.526938033812584</v>
      </c>
      <c r="J425" s="1">
        <f t="shared" si="254"/>
        <v>32.44335188800558</v>
      </c>
      <c r="K425" s="1">
        <f t="shared" si="254"/>
        <v>29.043880966483002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35.838161528500393</v>
      </c>
      <c r="G426" s="1">
        <f>'[1]Electricity and CHPs_IN'!C$26-G359</f>
        <v>33.784068181726255</v>
      </c>
      <c r="H426" s="1">
        <f>'[1]Electricity and CHPs_IN'!D$26-H359</f>
        <v>33.829830971880696</v>
      </c>
      <c r="I426" s="1">
        <f>'[1]Electricity and CHPs_IN'!E$26-I359</f>
        <v>33.526938033812584</v>
      </c>
      <c r="J426" s="1">
        <f>'[1]Electricity and CHPs_IN'!F$26-J359</f>
        <v>22.280594631327684</v>
      </c>
      <c r="K426" s="1">
        <f>'[1]Electricity and CHPs_IN'!G$26-K359</f>
        <v>17.199995935636913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10.162757256677899</v>
      </c>
      <c r="K427" s="1">
        <f>'[1]Electricity and CHPs_IN'!G$27-K360</f>
        <v>11.843885030846089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17.919080764250197</v>
      </c>
      <c r="G428" s="1">
        <f t="shared" ref="G428:K428" si="255">SUM(G429:G430)</f>
        <v>16.892034090863127</v>
      </c>
      <c r="H428" s="1">
        <f t="shared" si="255"/>
        <v>16.914915485940348</v>
      </c>
      <c r="I428" s="1">
        <f t="shared" si="255"/>
        <v>16.763469016906292</v>
      </c>
      <c r="J428" s="1">
        <f t="shared" si="255"/>
        <v>16.22167594400279</v>
      </c>
      <c r="K428" s="1">
        <f t="shared" si="255"/>
        <v>14.521940483241501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17.919080764250197</v>
      </c>
      <c r="G429" s="1">
        <f t="shared" ref="G429:K429" si="256">IFERROR(G366/G359,0)*G426</f>
        <v>16.892034090863127</v>
      </c>
      <c r="H429" s="1">
        <f t="shared" si="256"/>
        <v>16.914915485940348</v>
      </c>
      <c r="I429" s="1">
        <f t="shared" si="256"/>
        <v>16.763469016906292</v>
      </c>
      <c r="J429" s="1">
        <f t="shared" si="256"/>
        <v>11.140297315663842</v>
      </c>
      <c r="K429" s="1">
        <f t="shared" si="256"/>
        <v>8.5999979678184566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5.0813786283389497</v>
      </c>
      <c r="K430" s="1">
        <f t="shared" si="257"/>
        <v>5.9219425154230443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17.919080764250197</v>
      </c>
      <c r="G431" s="1">
        <f t="shared" ref="G431:K431" si="258">SUM(G432:G433)</f>
        <v>16.892034090863127</v>
      </c>
      <c r="H431" s="1">
        <f t="shared" si="258"/>
        <v>16.914915485940348</v>
      </c>
      <c r="I431" s="1">
        <f t="shared" si="258"/>
        <v>16.763469016906292</v>
      </c>
      <c r="J431" s="1">
        <f t="shared" si="258"/>
        <v>16.22167594400279</v>
      </c>
      <c r="K431" s="1">
        <f t="shared" si="258"/>
        <v>14.521940483241501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17.919080764250197</v>
      </c>
      <c r="G432" s="1">
        <f t="shared" ref="G432:K432" si="259">G426-G429</f>
        <v>16.892034090863127</v>
      </c>
      <c r="H432" s="1">
        <f t="shared" si="259"/>
        <v>16.914915485940348</v>
      </c>
      <c r="I432" s="1">
        <f t="shared" si="259"/>
        <v>16.763469016906292</v>
      </c>
      <c r="J432" s="1">
        <f t="shared" si="259"/>
        <v>11.140297315663842</v>
      </c>
      <c r="K432" s="1">
        <f t="shared" si="259"/>
        <v>8.5999979678184566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5.0813786283389497</v>
      </c>
      <c r="K433" s="1">
        <f t="shared" si="260"/>
        <v>5.9219425154230443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1.3019984861181686</v>
      </c>
      <c r="G434" s="1">
        <f t="shared" ref="G434:K434" si="261">G435</f>
        <v>0.23534134925136058</v>
      </c>
      <c r="H434" s="1">
        <f t="shared" si="261"/>
        <v>1.0737584925512662</v>
      </c>
      <c r="I434" s="1">
        <f t="shared" si="261"/>
        <v>6.4866992362245636E-3</v>
      </c>
      <c r="J434" s="1">
        <f t="shared" si="261"/>
        <v>1.415608304543108</v>
      </c>
      <c r="K434" s="1">
        <f t="shared" si="261"/>
        <v>7.2039916159503665E-4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1.3019984861181686</v>
      </c>
      <c r="G435" s="1">
        <f>'[1]Electricity and CHPs_IN'!C$25-G378</f>
        <v>0.23534134925136058</v>
      </c>
      <c r="H435" s="1">
        <f>'[1]Electricity and CHPs_IN'!D$25-H378</f>
        <v>1.0737584925512662</v>
      </c>
      <c r="I435" s="1">
        <f>'[1]Electricity and CHPs_IN'!E$25-I378</f>
        <v>6.4866992362245636E-3</v>
      </c>
      <c r="J435" s="1">
        <f>'[1]Electricity and CHPs_IN'!F$25-J378</f>
        <v>1.415608304543108</v>
      </c>
      <c r="K435" s="1">
        <f>'[1]Electricity and CHPs_IN'!G$25-K378</f>
        <v>7.2039916159503665E-4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1.0850552930360607E-2</v>
      </c>
      <c r="K436" s="1">
        <f t="shared" si="262"/>
        <v>1.1864369622111891E-2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1.0850552930360607E-2</v>
      </c>
      <c r="K437" s="1">
        <f>'[1]Electricity and CHPs_IN'!G$30-K396</f>
        <v>1.1864369622111891E-2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8.2796092895064088</v>
      </c>
      <c r="G438" s="1">
        <f t="shared" ref="G438:K438" si="263">SUM(G439,G445,G447,G453,G455,G457,G459)</f>
        <v>10.874999013586418</v>
      </c>
      <c r="H438" s="1">
        <f t="shared" si="263"/>
        <v>9.5169267716740471</v>
      </c>
      <c r="I438" s="1">
        <f t="shared" si="263"/>
        <v>7.3624628676163368</v>
      </c>
      <c r="J438" s="1">
        <f t="shared" si="263"/>
        <v>6.0648292968041435</v>
      </c>
      <c r="K438" s="1">
        <f t="shared" si="263"/>
        <v>7.2380403820792374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4.395976087534228</v>
      </c>
      <c r="G439" s="1">
        <f t="shared" ref="G439:K439" si="264">+G440</f>
        <v>1.6703871303238649</v>
      </c>
      <c r="H439" s="1">
        <f t="shared" si="264"/>
        <v>2.709090022473728</v>
      </c>
      <c r="I439" s="1">
        <f t="shared" si="264"/>
        <v>0.54879838371232659</v>
      </c>
      <c r="J439" s="1">
        <f t="shared" si="264"/>
        <v>4.5318779489148087E-2</v>
      </c>
      <c r="K439" s="1">
        <f t="shared" si="264"/>
        <v>6.6113694082625815E-4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4.395976087534228</v>
      </c>
      <c r="G440" s="1">
        <f t="shared" ref="G440:K440" si="265">SUM(G442:G444)</f>
        <v>1.6703871303238649</v>
      </c>
      <c r="H440" s="1">
        <f t="shared" si="265"/>
        <v>2.709090022473728</v>
      </c>
      <c r="I440" s="1">
        <f t="shared" si="265"/>
        <v>0.54879838371232659</v>
      </c>
      <c r="J440" s="1">
        <f t="shared" si="265"/>
        <v>4.5318779489148087E-2</v>
      </c>
      <c r="K440" s="1">
        <f t="shared" si="265"/>
        <v>6.6113694082625815E-4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2.0280748471647123</v>
      </c>
      <c r="G441" s="1">
        <f t="shared" ref="G441:K441" si="266">G442</f>
        <v>1.6696386407585768</v>
      </c>
      <c r="H441" s="1">
        <f t="shared" si="266"/>
        <v>2.7056289451947708</v>
      </c>
      <c r="I441" s="1">
        <f t="shared" si="266"/>
        <v>0.54788548948665283</v>
      </c>
      <c r="J441" s="1">
        <f t="shared" si="266"/>
        <v>4.410577310299528E-2</v>
      </c>
      <c r="K441" s="1">
        <f t="shared" si="266"/>
        <v>1.4135930152404369E-4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2.0280748471647123</v>
      </c>
      <c r="G442" s="1">
        <f>'[1]Electricity and CHPs_IN'!C$90</f>
        <v>1.6696386407585768</v>
      </c>
      <c r="H442" s="1">
        <f>'[1]Electricity and CHPs_IN'!D$90</f>
        <v>2.7056289451947708</v>
      </c>
      <c r="I442" s="1">
        <f>'[1]Electricity and CHPs_IN'!E$90</f>
        <v>0.54788548948665283</v>
      </c>
      <c r="J442" s="1">
        <f>'[1]Electricity and CHPs_IN'!F$90</f>
        <v>4.410577310299528E-2</v>
      </c>
      <c r="K442" s="1">
        <f>'[1]Electricity and CHPs_IN'!G$90</f>
        <v>1.4135930152404369E-4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1.1839506201847578</v>
      </c>
      <c r="G443" s="1">
        <f t="shared" ref="G443:K443" si="267">G444</f>
        <v>3.7424478264393596E-4</v>
      </c>
      <c r="H443" s="1">
        <f t="shared" si="267"/>
        <v>1.7305386394784953E-3</v>
      </c>
      <c r="I443" s="1">
        <f t="shared" si="267"/>
        <v>4.5644711283683408E-4</v>
      </c>
      <c r="J443" s="1">
        <f t="shared" si="267"/>
        <v>6.0650319307640674E-4</v>
      </c>
      <c r="K443" s="1">
        <f t="shared" si="267"/>
        <v>2.5988881965110724E-4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1.1839506201847578</v>
      </c>
      <c r="G444" s="1">
        <f>'[1]Electricity and CHPs_IN'!C$91</f>
        <v>3.7424478264393596E-4</v>
      </c>
      <c r="H444" s="1">
        <f>'[1]Electricity and CHPs_IN'!D$91</f>
        <v>1.7305386394784953E-3</v>
      </c>
      <c r="I444" s="1">
        <f>'[1]Electricity and CHPs_IN'!E$91</f>
        <v>4.5644711283683408E-4</v>
      </c>
      <c r="J444" s="1">
        <f>'[1]Electricity and CHPs_IN'!F$91</f>
        <v>6.0650319307640674E-4</v>
      </c>
      <c r="K444" s="1">
        <f>'[1]Electricity and CHPs_IN'!G$91</f>
        <v>2.5988881965110724E-4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1.4500011683956835</v>
      </c>
      <c r="G445" s="1">
        <f t="shared" ref="G445:K445" si="268">G446</f>
        <v>3.8014364174904745</v>
      </c>
      <c r="H445" s="1">
        <f t="shared" si="268"/>
        <v>3.8010230809979979</v>
      </c>
      <c r="I445" s="1">
        <f t="shared" si="268"/>
        <v>0.99691515808983011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1.4500011683956835</v>
      </c>
      <c r="G446" s="1">
        <f>'[1]Electricity and CHPs_IN'!C$92</f>
        <v>3.8014364174904745</v>
      </c>
      <c r="H446" s="1">
        <f>'[1]Electricity and CHPs_IN'!D$92</f>
        <v>3.8010230809979979</v>
      </c>
      <c r="I446" s="1">
        <f>'[1]Electricity and CHPs_IN'!E$92</f>
        <v>0.99691515808983011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0.21541746143677226</v>
      </c>
      <c r="G447" s="1">
        <f t="shared" ref="G447:K447" si="269">G448</f>
        <v>2.1507334793344897</v>
      </c>
      <c r="H447" s="1">
        <f t="shared" si="269"/>
        <v>1.544967193665652E-3</v>
      </c>
      <c r="I447" s="1">
        <f t="shared" si="269"/>
        <v>6.2458419161421004E-4</v>
      </c>
      <c r="J447" s="1">
        <f t="shared" si="269"/>
        <v>3.748778139898011E-4</v>
      </c>
      <c r="K447" s="1">
        <f t="shared" si="269"/>
        <v>1.4616631356184329E-6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0.21541746143677226</v>
      </c>
      <c r="G448" s="1">
        <f>'[1]Electricity and CHPs_IN'!C$93</f>
        <v>2.1507334793344897</v>
      </c>
      <c r="H448" s="1">
        <f>'[1]Electricity and CHPs_IN'!D$93</f>
        <v>1.544967193665652E-3</v>
      </c>
      <c r="I448" s="1">
        <f>'[1]Electricity and CHPs_IN'!E$93</f>
        <v>6.2458419161421004E-4</v>
      </c>
      <c r="J448" s="1">
        <f>'[1]Electricity and CHPs_IN'!F$93</f>
        <v>3.748778139898011E-4</v>
      </c>
      <c r="K448" s="1">
        <f>'[1]Electricity and CHPs_IN'!G$93</f>
        <v>1.4616631356184329E-6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0.21541746143677226</v>
      </c>
      <c r="G449" s="1">
        <f t="shared" ref="G449:K449" si="270">G450</f>
        <v>2.1507334793344897</v>
      </c>
      <c r="H449" s="1">
        <f t="shared" si="270"/>
        <v>1.544967193665652E-3</v>
      </c>
      <c r="I449" s="1">
        <f t="shared" si="270"/>
        <v>6.2458419161421004E-4</v>
      </c>
      <c r="J449" s="1">
        <f t="shared" si="270"/>
        <v>3.748778139898011E-4</v>
      </c>
      <c r="K449" s="1">
        <f t="shared" si="270"/>
        <v>1.4616631356184329E-6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0.21541746143677226</v>
      </c>
      <c r="G450" s="1">
        <f t="shared" ref="G450:K450" si="271">G448</f>
        <v>2.1507334793344897</v>
      </c>
      <c r="H450" s="1">
        <f t="shared" si="271"/>
        <v>1.544967193665652E-3</v>
      </c>
      <c r="I450" s="1">
        <f t="shared" si="271"/>
        <v>6.2458419161421004E-4</v>
      </c>
      <c r="J450" s="1">
        <f t="shared" si="271"/>
        <v>3.748778139898011E-4</v>
      </c>
      <c r="K450" s="1">
        <f t="shared" si="271"/>
        <v>1.4616631356184329E-6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2.2182145721397259</v>
      </c>
      <c r="G453" s="1">
        <f t="shared" ref="G453:K453" si="273">G454</f>
        <v>2.0019393613789473</v>
      </c>
      <c r="H453" s="1">
        <f t="shared" si="273"/>
        <v>1.7164137015372476</v>
      </c>
      <c r="I453" s="1">
        <f t="shared" si="273"/>
        <v>1.3281291922541698</v>
      </c>
      <c r="J453" s="1">
        <f t="shared" si="273"/>
        <v>0.79520184462584176</v>
      </c>
      <c r="K453" s="1">
        <f t="shared" si="273"/>
        <v>0.47612030892042068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2.2182145721397259</v>
      </c>
      <c r="G454" s="1">
        <f>'[1]Electricity and CHPs_IN'!C$94</f>
        <v>2.0019393613789473</v>
      </c>
      <c r="H454" s="1">
        <f>'[1]Electricity and CHPs_IN'!D$94</f>
        <v>1.7164137015372476</v>
      </c>
      <c r="I454" s="1">
        <f>'[1]Electricity and CHPs_IN'!E$94</f>
        <v>1.3281291922541698</v>
      </c>
      <c r="J454" s="1">
        <f>'[1]Electricity and CHPs_IN'!F$94</f>
        <v>0.79520184462584176</v>
      </c>
      <c r="K454" s="1">
        <f>'[1]Electricity and CHPs_IN'!G$94</f>
        <v>0.47612030892042068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1.146324698390684E-7</v>
      </c>
      <c r="K455" s="1">
        <f t="shared" si="274"/>
        <v>6.4442709367461192E-7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1.146324698390684E-7</v>
      </c>
      <c r="K456" s="1">
        <f>'[1]Electricity and CHPs_IN'!G$95</f>
        <v>6.4442709367461192E-7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1.2111154359393998E-4</v>
      </c>
      <c r="K457" s="1">
        <f t="shared" si="275"/>
        <v>1.0658721194843552E-4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1.2111154359393998E-4</v>
      </c>
      <c r="K458" s="1">
        <f>'[1]Electricity and CHPs_IN'!G$96</f>
        <v>1.0658721194843552E-4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1.2505026250586402</v>
      </c>
      <c r="H459" s="1">
        <f>H460</f>
        <v>1.2888549994714074</v>
      </c>
      <c r="I459" s="1">
        <f t="shared" ref="I459" si="277">I460</f>
        <v>4.4879955493683967</v>
      </c>
      <c r="J459" s="1">
        <f t="shared" ref="J459" si="278">J460</f>
        <v>5.2238125686990999</v>
      </c>
      <c r="K459" s="1">
        <f t="shared" ref="K459" si="279">K460</f>
        <v>6.7611502429158126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1.2505026250586402</v>
      </c>
      <c r="H460" s="1">
        <f>'[1]Electricity and CHPs_IN'!D$97</f>
        <v>1.2888549994714074</v>
      </c>
      <c r="I460" s="1">
        <f>'[1]Electricity and CHPs_IN'!E$97</f>
        <v>4.4879955493683967</v>
      </c>
      <c r="J460" s="1">
        <f>'[1]Electricity and CHPs_IN'!F$97</f>
        <v>5.2238125686990999</v>
      </c>
      <c r="K460" s="1">
        <f>'[1]Electricity and CHPs_IN'!G$97</f>
        <v>6.7611502429158126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7.935047492228863</v>
      </c>
      <c r="G461" s="1">
        <f t="shared" ref="G461:K461" si="280">SUM(G462,G468,G501,G510,G516)</f>
        <v>8.6391476131535061</v>
      </c>
      <c r="H461" s="1">
        <f t="shared" si="280"/>
        <v>11.099401225514635</v>
      </c>
      <c r="I461" s="1">
        <f t="shared" si="280"/>
        <v>15.707119978612518</v>
      </c>
      <c r="J461" s="1">
        <f t="shared" si="280"/>
        <v>19.044966779217823</v>
      </c>
      <c r="K461" s="1">
        <f t="shared" si="280"/>
        <v>27.42593545733429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0.27602880097702004</v>
      </c>
      <c r="G462" s="1">
        <f t="shared" ref="G462:K462" si="281">+G463</f>
        <v>0.64217184669633864</v>
      </c>
      <c r="H462" s="1">
        <f t="shared" si="281"/>
        <v>1.3384045354634666E-2</v>
      </c>
      <c r="I462" s="1">
        <f t="shared" si="281"/>
        <v>0.5741367387295564</v>
      </c>
      <c r="J462" s="1">
        <f t="shared" si="281"/>
        <v>1.3680396955722741E-2</v>
      </c>
      <c r="K462" s="1">
        <f t="shared" si="281"/>
        <v>2.2269666821255205E-3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0.27602880097702004</v>
      </c>
      <c r="G463" s="1">
        <f>'[1]Electricity and CHPs_IN'!C$41-G299</f>
        <v>0.64217184669633864</v>
      </c>
      <c r="H463" s="1">
        <f>'[1]Electricity and CHPs_IN'!D$41-H299</f>
        <v>1.3384045354634666E-2</v>
      </c>
      <c r="I463" s="1">
        <f>'[1]Electricity and CHPs_IN'!E$41-I299</f>
        <v>0.5741367387295564</v>
      </c>
      <c r="J463" s="1">
        <f>'[1]Electricity and CHPs_IN'!F$41-J299</f>
        <v>1.3680396955722741E-2</v>
      </c>
      <c r="K463" s="1">
        <f>'[1]Electricity and CHPs_IN'!G$41-K299</f>
        <v>2.2269666821255205E-3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0.27602880097702004</v>
      </c>
      <c r="G464" s="1">
        <f t="shared" ref="G464:K464" si="282">G465</f>
        <v>0.64217184669633864</v>
      </c>
      <c r="H464" s="1">
        <f t="shared" si="282"/>
        <v>1.3384045354634666E-2</v>
      </c>
      <c r="I464" s="1">
        <f t="shared" si="282"/>
        <v>0.5741367387295564</v>
      </c>
      <c r="J464" s="1">
        <f t="shared" si="282"/>
        <v>1.3680396955722741E-2</v>
      </c>
      <c r="K464" s="1">
        <f t="shared" si="282"/>
        <v>2.2269666821255205E-3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0.27602880097702004</v>
      </c>
      <c r="G465" s="1">
        <f t="shared" ref="G465:K465" si="283">G463-G467</f>
        <v>0.64217184669633864</v>
      </c>
      <c r="H465" s="1">
        <f t="shared" si="283"/>
        <v>1.3384045354634666E-2</v>
      </c>
      <c r="I465" s="1">
        <f t="shared" si="283"/>
        <v>0.5741367387295564</v>
      </c>
      <c r="J465" s="1">
        <f t="shared" si="283"/>
        <v>1.3680396955722741E-2</v>
      </c>
      <c r="K465" s="1">
        <f t="shared" si="283"/>
        <v>2.2269666821255205E-3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3.649106506302886</v>
      </c>
      <c r="G468" s="1">
        <f t="shared" ref="G468:K468" si="286">SUM(G469:G478)</f>
        <v>2.8975811536775447</v>
      </c>
      <c r="H468" s="1">
        <f t="shared" si="286"/>
        <v>2.9293551585498445</v>
      </c>
      <c r="I468" s="1">
        <f t="shared" si="286"/>
        <v>5.1552346802325912</v>
      </c>
      <c r="J468" s="1">
        <f t="shared" si="286"/>
        <v>5.974739898900272</v>
      </c>
      <c r="K468" s="1">
        <f t="shared" si="286"/>
        <v>5.2062311584393033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1.0284135698010677</v>
      </c>
      <c r="G469" s="1">
        <f>'[1]Electricity and CHPs_IN'!C$39-G314</f>
        <v>0.13730171404981784</v>
      </c>
      <c r="H469" s="1">
        <f>'[1]Electricity and CHPs_IN'!D$39-H314</f>
        <v>7.7851500823914829E-2</v>
      </c>
      <c r="I469" s="1">
        <f>'[1]Electricity and CHPs_IN'!E$39-I314</f>
        <v>6.1734234774343935E-2</v>
      </c>
      <c r="J469" s="1">
        <f>'[1]Electricity and CHPs_IN'!F$39-J314</f>
        <v>4.566439332893734E-2</v>
      </c>
      <c r="K469" s="1">
        <f>'[1]Electricity and CHPs_IN'!G$39-K314</f>
        <v>2.0687398145734139E-2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1.0392282350468622E-2</v>
      </c>
      <c r="K470" s="6">
        <f>'[1]Electricity and CHPs_IN'!G$40-K315</f>
        <v>8.0795467972594442E-3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5.2187229616949979E-2</v>
      </c>
      <c r="G472" s="1">
        <f>'[1]Electricity and CHPs_IN'!C$48-G317</f>
        <v>9.9133556726544898E-3</v>
      </c>
      <c r="H472" s="1">
        <f>'[1]Electricity and CHPs_IN'!D$48-H317</f>
        <v>3.7905072067884557E-2</v>
      </c>
      <c r="I472" s="1">
        <f>'[1]Electricity and CHPs_IN'!E$48-I317</f>
        <v>3.0753572483121418E-2</v>
      </c>
      <c r="J472" s="1">
        <f>'[1]Electricity and CHPs_IN'!F$48-J317</f>
        <v>0.12700580160597841</v>
      </c>
      <c r="K472" s="1">
        <f>'[1]Electricity and CHPs_IN'!G$48-K317</f>
        <v>0.23613006719434743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9.0549376634213835E-2</v>
      </c>
      <c r="G474" s="1">
        <f>'[1]Electricity and CHPs_IN'!C$51-G319</f>
        <v>1.1114366360514688E-2</v>
      </c>
      <c r="H474" s="1">
        <f>'[1]Electricity and CHPs_IN'!D$51-H319</f>
        <v>5.8124337235122045E-2</v>
      </c>
      <c r="I474" s="1">
        <f>'[1]Electricity and CHPs_IN'!E$51-I319</f>
        <v>0.5708757097613445</v>
      </c>
      <c r="J474" s="1">
        <f>'[1]Electricity and CHPs_IN'!F$51-J319</f>
        <v>1.6212595140624571</v>
      </c>
      <c r="K474" s="1">
        <f>'[1]Electricity and CHPs_IN'!G$51-K319</f>
        <v>1.4446194676873483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1.5806945647567774</v>
      </c>
      <c r="G476" s="1">
        <f>'[1]Electricity and CHPs_IN'!C$54-G321</f>
        <v>1.7913446863738949</v>
      </c>
      <c r="H476" s="1">
        <f>'[1]Electricity and CHPs_IN'!D$54-H321</f>
        <v>1.9412946746823654</v>
      </c>
      <c r="I476" s="1">
        <f>'[1]Electricity and CHPs_IN'!E$54-I321</f>
        <v>1.8408889533338966</v>
      </c>
      <c r="J476" s="1">
        <f>'[1]Electricity and CHPs_IN'!F$54-J321</f>
        <v>1.5680045660431783</v>
      </c>
      <c r="K476" s="1">
        <f>'[1]Electricity and CHPs_IN'!G$54-K321</f>
        <v>3.4643436147227287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0.89726176549387704</v>
      </c>
      <c r="G477" s="1">
        <f>'[1]Electricity and CHPs_IN'!C$55-G322</f>
        <v>0.94790703122066278</v>
      </c>
      <c r="H477" s="1">
        <f>'[1]Electricity and CHPs_IN'!D$55-H322</f>
        <v>0.81417957374055738</v>
      </c>
      <c r="I477" s="1">
        <f>'[1]Electricity and CHPs_IN'!E$55-I322</f>
        <v>2.6506860741289304</v>
      </c>
      <c r="J477" s="1">
        <f>'[1]Electricity and CHPs_IN'!F$55-J322</f>
        <v>2.6011183155483479</v>
      </c>
      <c r="K477" s="1">
        <f>'[1]Electricity and CHPs_IN'!G$55-K322</f>
        <v>3.2012295355037745E-2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2.9613575095469111E-4</v>
      </c>
      <c r="J478" s="1">
        <f>'[1]Electricity and CHPs_IN'!F$58-J323</f>
        <v>1.2950259609046848E-3</v>
      </c>
      <c r="K478" s="1">
        <f>'[1]Electricity and CHPs_IN'!G$58-K323</f>
        <v>3.5876853684709172E-4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2.01484806205311</v>
      </c>
      <c r="G479" s="1">
        <f t="shared" ref="G479:K479" si="287">SUM(G480:G489)</f>
        <v>1.025468193352169</v>
      </c>
      <c r="H479" s="1">
        <f t="shared" si="287"/>
        <v>0.89087173448799906</v>
      </c>
      <c r="I479" s="1">
        <f t="shared" si="287"/>
        <v>3.3067587939322722</v>
      </c>
      <c r="J479" s="1">
        <f t="shared" si="287"/>
        <v>4.3868121413010304</v>
      </c>
      <c r="K479" s="1">
        <f t="shared" si="287"/>
        <v>1.5253181499841857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1.0017816308650487</v>
      </c>
      <c r="G480" s="1">
        <f t="shared" ref="G480:K480" si="289">G469-G491</f>
        <v>0.12727707394604915</v>
      </c>
      <c r="H480" s="1">
        <f t="shared" si="289"/>
        <v>7.0193781356402321E-2</v>
      </c>
      <c r="I480" s="1">
        <f t="shared" si="289"/>
        <v>6.1592917742398508E-2</v>
      </c>
      <c r="J480" s="1">
        <f t="shared" si="289"/>
        <v>4.5457941071911499E-2</v>
      </c>
      <c r="K480" s="1">
        <f t="shared" si="289"/>
        <v>1.8115327812902614E-2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1.0345298037517192E-2</v>
      </c>
      <c r="K481" s="1">
        <f t="shared" si="290"/>
        <v>7.0750143532294935E-3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5.0835781956970673E-2</v>
      </c>
      <c r="G483" s="1">
        <f t="shared" ref="G483:K483" si="292">G472-G494</f>
        <v>9.1895641051074357E-3</v>
      </c>
      <c r="H483" s="1">
        <f t="shared" si="292"/>
        <v>3.4176609479241199E-2</v>
      </c>
      <c r="I483" s="1">
        <f t="shared" si="292"/>
        <v>3.06831738849867E-2</v>
      </c>
      <c r="J483" s="1">
        <f t="shared" si="292"/>
        <v>0.12643159854566283</v>
      </c>
      <c r="K483" s="1">
        <f t="shared" si="292"/>
        <v>0.20677194606951502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8.8204497550516542E-2</v>
      </c>
      <c r="G485" s="1">
        <f t="shared" ref="G485:K485" si="294">G474-G496</f>
        <v>1.0302886886156727E-2</v>
      </c>
      <c r="H485" s="1">
        <f t="shared" si="294"/>
        <v>5.2407043874414888E-2</v>
      </c>
      <c r="I485" s="1">
        <f t="shared" si="294"/>
        <v>0.56956890712245045</v>
      </c>
      <c r="J485" s="1">
        <f t="shared" si="294"/>
        <v>1.6139296743010536</v>
      </c>
      <c r="K485" s="1">
        <f t="shared" si="294"/>
        <v>1.2650095018088847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0.87402615168057429</v>
      </c>
      <c r="G488" s="1">
        <f t="shared" ref="G488:K488" si="296">G477-G499</f>
        <v>0.87869866841485567</v>
      </c>
      <c r="H488" s="1">
        <f t="shared" si="296"/>
        <v>0.73409429977794061</v>
      </c>
      <c r="I488" s="1">
        <f t="shared" si="296"/>
        <v>2.6446183373215626</v>
      </c>
      <c r="J488" s="1">
        <f t="shared" si="296"/>
        <v>2.5893584582965952</v>
      </c>
      <c r="K488" s="1">
        <f t="shared" si="296"/>
        <v>2.8032197201152135E-2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2.954578608742387E-4</v>
      </c>
      <c r="J489" s="1">
        <f t="shared" si="297"/>
        <v>1.2891710482901685E-3</v>
      </c>
      <c r="K489" s="1">
        <f t="shared" si="297"/>
        <v>3.1416273850178066E-4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1.6342584442497758</v>
      </c>
      <c r="G490" s="1">
        <f t="shared" ref="G490:K490" si="298">SUM(G491:G500)</f>
        <v>1.8721129603253757</v>
      </c>
      <c r="H490" s="1">
        <f t="shared" si="298"/>
        <v>2.0384834240618455</v>
      </c>
      <c r="I490" s="1">
        <f t="shared" si="298"/>
        <v>1.848475886300319</v>
      </c>
      <c r="J490" s="1">
        <f t="shared" si="298"/>
        <v>1.5879277575992421</v>
      </c>
      <c r="K490" s="1">
        <f t="shared" si="298"/>
        <v>3.6809130084551169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2.6631938936019083E-2</v>
      </c>
      <c r="G491" s="1">
        <f t="shared" ref="G491:K491" si="300">IFERROR(G346/G314,0)*G469</f>
        <v>1.0024640103768695E-2</v>
      </c>
      <c r="H491" s="1">
        <f t="shared" si="300"/>
        <v>7.6577194675125056E-3</v>
      </c>
      <c r="I491" s="1">
        <f t="shared" si="300"/>
        <v>1.4131703194542465E-4</v>
      </c>
      <c r="J491" s="1">
        <f t="shared" si="300"/>
        <v>2.0645225702584132E-4</v>
      </c>
      <c r="K491" s="1">
        <f t="shared" si="300"/>
        <v>2.5720703328315263E-3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4.6984312951430994E-5</v>
      </c>
      <c r="K492" s="1">
        <f t="shared" si="301"/>
        <v>1.0045324440299509E-3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1.3514476599793086E-3</v>
      </c>
      <c r="G494" s="1">
        <f t="shared" ref="G494:K494" si="303">IFERROR(G349/G317,0)*G472</f>
        <v>7.2379156754705481E-4</v>
      </c>
      <c r="H494" s="1">
        <f t="shared" si="303"/>
        <v>3.7284625886433572E-3</v>
      </c>
      <c r="I494" s="1">
        <f t="shared" si="303"/>
        <v>7.0398598134719691E-5</v>
      </c>
      <c r="J494" s="1">
        <f t="shared" si="303"/>
        <v>5.7420306031557449E-4</v>
      </c>
      <c r="K494" s="1">
        <f t="shared" si="303"/>
        <v>2.9358121124832413E-2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2.3448790836972924E-3</v>
      </c>
      <c r="G496" s="1">
        <f t="shared" ref="G496:K496" si="305">IFERROR(G351/G319,0)*G474</f>
        <v>8.1147947435796083E-4</v>
      </c>
      <c r="H496" s="1">
        <f t="shared" si="305"/>
        <v>5.7172933607071534E-3</v>
      </c>
      <c r="I496" s="1">
        <f t="shared" si="305"/>
        <v>1.3068026388939893E-3</v>
      </c>
      <c r="J496" s="1">
        <f t="shared" si="305"/>
        <v>7.3298397614033877E-3</v>
      </c>
      <c r="K496" s="1">
        <f t="shared" si="305"/>
        <v>0.17960996587846353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1.5806945647567774</v>
      </c>
      <c r="G498" s="1">
        <f t="shared" ref="G498:K498" si="307">G476</f>
        <v>1.7913446863738949</v>
      </c>
      <c r="H498" s="1">
        <f t="shared" si="307"/>
        <v>1.9412946746823654</v>
      </c>
      <c r="I498" s="1">
        <f t="shared" si="307"/>
        <v>1.8408889533338966</v>
      </c>
      <c r="J498" s="1">
        <f t="shared" si="307"/>
        <v>1.5680045660431783</v>
      </c>
      <c r="K498" s="1">
        <f t="shared" si="307"/>
        <v>3.4643436147227287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2.3235613813302705E-2</v>
      </c>
      <c r="G499" s="1">
        <f t="shared" ref="G499:K499" si="308">IFERROR(G354/G322,0)*G477</f>
        <v>6.9208362805807055E-2</v>
      </c>
      <c r="H499" s="1">
        <f t="shared" si="308"/>
        <v>8.0085273962616818E-2</v>
      </c>
      <c r="I499" s="1">
        <f t="shared" si="308"/>
        <v>6.067736807367924E-3</v>
      </c>
      <c r="J499" s="1">
        <f t="shared" si="308"/>
        <v>1.1759857251752886E-2</v>
      </c>
      <c r="K499" s="1">
        <f t="shared" si="308"/>
        <v>3.9800981538856113E-3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6.7789008045238867E-7</v>
      </c>
      <c r="J500" s="1">
        <f t="shared" si="309"/>
        <v>5.854912614516335E-6</v>
      </c>
      <c r="K500" s="1">
        <f t="shared" si="309"/>
        <v>4.460579834531106E-5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3.317533220650466</v>
      </c>
      <c r="G501" s="1">
        <f t="shared" ref="G501:K501" si="310">SUM(G502:G503)</f>
        <v>3.30467172386536</v>
      </c>
      <c r="H501" s="1">
        <f t="shared" si="310"/>
        <v>4.7994917684303129</v>
      </c>
      <c r="I501" s="1">
        <f t="shared" si="310"/>
        <v>4.678162447341383</v>
      </c>
      <c r="J501" s="1">
        <f t="shared" si="310"/>
        <v>5.1509344761245499</v>
      </c>
      <c r="K501" s="1">
        <f t="shared" si="310"/>
        <v>10.630543747205085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3.317533220650466</v>
      </c>
      <c r="G502" s="6">
        <f>'[1]Electricity and CHPs_IN'!C$44-G361</f>
        <v>3.30467172386536</v>
      </c>
      <c r="H502" s="6">
        <f>'[1]Electricity and CHPs_IN'!D$44-H361</f>
        <v>4.7994917684303129</v>
      </c>
      <c r="I502" s="6">
        <f>'[1]Electricity and CHPs_IN'!E$44-I361</f>
        <v>4.678162447341383</v>
      </c>
      <c r="J502" s="6">
        <f>'[1]Electricity and CHPs_IN'!F$44-J361</f>
        <v>0.67939000214945255</v>
      </c>
      <c r="K502" s="6">
        <f>'[1]Electricity and CHPs_IN'!G$44-K361</f>
        <v>8.199982832660874E-4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4.4715444739750971</v>
      </c>
      <c r="K503" s="1">
        <f>'[1]Electricity and CHPs_IN'!G$45</f>
        <v>10.629723748921819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3.317533220650466</v>
      </c>
      <c r="G507" s="1">
        <f t="shared" ref="G507:K507" si="312">SUM(G508:G509)</f>
        <v>3.30467172386536</v>
      </c>
      <c r="H507" s="1">
        <f t="shared" si="312"/>
        <v>4.7994917684303129</v>
      </c>
      <c r="I507" s="1">
        <f t="shared" si="312"/>
        <v>4.678162447341383</v>
      </c>
      <c r="J507" s="1">
        <f t="shared" si="312"/>
        <v>5.1509344761245499</v>
      </c>
      <c r="K507" s="1">
        <f t="shared" si="312"/>
        <v>10.630543747205085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3.317533220650466</v>
      </c>
      <c r="G508" s="1">
        <f t="shared" ref="G508:K508" si="313">G502</f>
        <v>3.30467172386536</v>
      </c>
      <c r="H508" s="1">
        <f t="shared" si="313"/>
        <v>4.7994917684303129</v>
      </c>
      <c r="I508" s="1">
        <f t="shared" si="313"/>
        <v>4.678162447341383</v>
      </c>
      <c r="J508" s="1">
        <f t="shared" si="313"/>
        <v>0.67939000214945255</v>
      </c>
      <c r="K508" s="1">
        <f t="shared" si="313"/>
        <v>8.199982832660874E-4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4.4715444739750971</v>
      </c>
      <c r="K509" s="1">
        <f t="shared" si="314"/>
        <v>10.629723748921819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0.69237896429849166</v>
      </c>
      <c r="G510" s="1">
        <f t="shared" ref="G510:K510" si="315">SUM(G511:G515)</f>
        <v>1.7947228889142639</v>
      </c>
      <c r="H510" s="1">
        <f t="shared" si="315"/>
        <v>3.3571702531798429</v>
      </c>
      <c r="I510" s="1">
        <f t="shared" si="315"/>
        <v>5.298142576510501</v>
      </c>
      <c r="J510" s="1">
        <f t="shared" si="315"/>
        <v>7.6237322018718725</v>
      </c>
      <c r="K510" s="1">
        <f t="shared" si="315"/>
        <v>11.450789633955505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0.69237896429849166</v>
      </c>
      <c r="G511" s="6">
        <f>'[1]Electricity and CHPs_IN'!C$42-G380</f>
        <v>1.7947228889142639</v>
      </c>
      <c r="H511" s="6">
        <f>'[1]Electricity and CHPs_IN'!D$42-H380</f>
        <v>3.3571702531798429</v>
      </c>
      <c r="I511" s="6">
        <f>'[1]Electricity and CHPs_IN'!E$42-I380</f>
        <v>5.2832986376210931</v>
      </c>
      <c r="J511" s="6">
        <f>'[1]Electricity and CHPs_IN'!F$42-J380</f>
        <v>7.2530943293542558</v>
      </c>
      <c r="K511" s="6">
        <f>'[1]Electricity and CHPs_IN'!G$42-K380</f>
        <v>9.5559007438244278E-4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0.34627810403187831</v>
      </c>
      <c r="K512" s="1">
        <f>'[1]Electricity and CHPs_IN'!G$43-K381</f>
        <v>11.443901540248696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4.1377629484358452E-3</v>
      </c>
      <c r="J513" s="1">
        <f>'[1]Electricity and CHPs_IN'!F$50-J382</f>
        <v>7.1315613761433905E-3</v>
      </c>
      <c r="K513" s="1">
        <f>'[1]Electricity and CHPs_IN'!G$50-K382</f>
        <v>2.1040350044560733E-3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7.3143946998440162E-3</v>
      </c>
      <c r="J514" s="1">
        <f>'[1]Electricity and CHPs_IN'!F$53-J383</f>
        <v>1.2409900227147073E-2</v>
      </c>
      <c r="K514" s="1">
        <f>'[1]Electricity and CHPs_IN'!G$53-K383</f>
        <v>3.0069865113212025E-3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3.3917812411272661E-3</v>
      </c>
      <c r="J515" s="1">
        <f>'[1]Electricity and CHPs_IN'!F$56-J384</f>
        <v>4.8183068824481749E-3</v>
      </c>
      <c r="K515" s="1">
        <f>'[1]Electricity and CHPs_IN'!G$56-K384</f>
        <v>8.2148211665156634E-4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1.4435357984864173E-3</v>
      </c>
      <c r="J516" s="1">
        <f t="shared" si="316"/>
        <v>0.28187980536540552</v>
      </c>
      <c r="K516" s="1">
        <f t="shared" si="316"/>
        <v>0.13614395105227245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8.3775540344456674E-4</v>
      </c>
      <c r="J517" s="1">
        <f>'[1]Electricity and CHPs_IN'!F$46-J397</f>
        <v>0.28063978910263698</v>
      </c>
      <c r="K517" s="1">
        <f>'[1]Electricity and CHPs_IN'!G$46-K397</f>
        <v>0.13523338974448484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6.0578039504185046E-4</v>
      </c>
      <c r="J518" s="1">
        <f>'[1]Electricity and CHPs_IN'!F$57-J398</f>
        <v>1.2400162627685622E-3</v>
      </c>
      <c r="K518" s="1">
        <f>'[1]Electricity and CHPs_IN'!G$57-K398</f>
        <v>9.1056130778761598E-4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0.32978921386681365</v>
      </c>
      <c r="G520" s="13">
        <f t="shared" si="317"/>
        <v>0.32672770413139779</v>
      </c>
      <c r="H520" s="13">
        <f t="shared" si="317"/>
        <v>0.32528698299204079</v>
      </c>
      <c r="I520" s="13">
        <f t="shared" si="317"/>
        <v>0.3300867840157749</v>
      </c>
      <c r="J520" s="13">
        <f t="shared" si="317"/>
        <v>0.33170584005147608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0.79999998058722799</v>
      </c>
      <c r="G523" s="13">
        <f t="shared" si="318"/>
        <v>0.7999999844533332</v>
      </c>
      <c r="H523" s="13">
        <f t="shared" si="318"/>
        <v>0.79999995408203362</v>
      </c>
      <c r="I523" s="13">
        <f t="shared" si="318"/>
        <v>0.79999998033730191</v>
      </c>
      <c r="J523" s="13">
        <f t="shared" si="318"/>
        <v>0.79999998093768976</v>
      </c>
      <c r="K523" s="13">
        <f t="shared" si="318"/>
        <v>0.7999999816398331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0.32049885714508208</v>
      </c>
      <c r="G524" s="13">
        <f t="shared" ref="G524:K524" si="319">IFERROR(G69/G297,"-")</f>
        <v>6.4891196956869568E-2</v>
      </c>
      <c r="H524" s="13">
        <f t="shared" si="319"/>
        <v>0.29169736385723283</v>
      </c>
      <c r="I524" s="13">
        <f t="shared" si="319"/>
        <v>0.26304790653755716</v>
      </c>
      <c r="J524" s="13">
        <f t="shared" si="319"/>
        <v>0.30236296557913711</v>
      </c>
      <c r="K524" s="13">
        <f t="shared" si="319"/>
        <v>0.1379346295067721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7.8532636094412411E-2</v>
      </c>
      <c r="G525" s="13">
        <f t="shared" ref="G525:K525" si="320">IFERROR(G70/(G298+G411),"-")</f>
        <v>3.5199320910098614E-2</v>
      </c>
      <c r="H525" s="13">
        <f t="shared" si="320"/>
        <v>9.6745199709328808E-2</v>
      </c>
      <c r="I525" s="13">
        <f t="shared" si="320"/>
        <v>9.1838698164574892E-2</v>
      </c>
      <c r="J525" s="13">
        <f t="shared" si="320"/>
        <v>9.5647725551628801E-2</v>
      </c>
      <c r="K525" s="13">
        <f t="shared" si="320"/>
        <v>0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0.23740636098540274</v>
      </c>
      <c r="G526" s="13">
        <f t="shared" ref="G526:K526" si="321">IFERROR(G71/(G299+G463),"-")</f>
        <v>0.24641913305489094</v>
      </c>
      <c r="H526" s="13">
        <f t="shared" si="321"/>
        <v>0.23108741791024351</v>
      </c>
      <c r="I526" s="13">
        <f t="shared" si="321"/>
        <v>0.26333065502247494</v>
      </c>
      <c r="J526" s="13">
        <f t="shared" si="321"/>
        <v>0.25210709414956312</v>
      </c>
      <c r="K526" s="13">
        <f t="shared" si="321"/>
        <v>0.24461030330346106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0.60085151625296174</v>
      </c>
      <c r="K527" s="13">
        <f t="shared" si="322"/>
        <v>0.55585732528708653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0.21238189684060768</v>
      </c>
      <c r="H528" s="13">
        <f t="shared" si="323"/>
        <v>0.35040762296546152</v>
      </c>
      <c r="I528" s="13">
        <f t="shared" si="323"/>
        <v>0.37900490548090915</v>
      </c>
      <c r="J528" s="13">
        <f t="shared" si="323"/>
        <v>0.39679815379454736</v>
      </c>
      <c r="K528" s="13">
        <f t="shared" si="323"/>
        <v>0.38198748595035775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0.51734553316297294</v>
      </c>
      <c r="K529" s="13">
        <f t="shared" si="324"/>
        <v>0.54476476316087563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0.26231531834147126</v>
      </c>
      <c r="G530" s="13">
        <f t="shared" ref="G530:K530" si="325">IFERROR(G84/SUM(G312,G417),"-")</f>
        <v>0.16005202605885763</v>
      </c>
      <c r="H530" s="13">
        <f t="shared" si="325"/>
        <v>0.23785769630926784</v>
      </c>
      <c r="I530" s="13">
        <f t="shared" si="325"/>
        <v>0.2416493626800994</v>
      </c>
      <c r="J530" s="13">
        <f t="shared" si="325"/>
        <v>0.24573310537240386</v>
      </c>
      <c r="K530" s="13">
        <f t="shared" si="325"/>
        <v>0.21855861179267738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0.40000000000000019</v>
      </c>
      <c r="K531" s="13">
        <f t="shared" si="326"/>
        <v>0.39999999999999997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0.34863063562105673</v>
      </c>
      <c r="G532" s="13">
        <f t="shared" ref="G532:K532" si="327">IFERROR(G86/SUM(G314,G469),"-'")</f>
        <v>0.35081729575385573</v>
      </c>
      <c r="H532" s="13">
        <f t="shared" si="327"/>
        <v>0.34671741892123259</v>
      </c>
      <c r="I532" s="13">
        <f t="shared" si="327"/>
        <v>0.35928364194351287</v>
      </c>
      <c r="J532" s="13">
        <f t="shared" si="327"/>
        <v>0.27399294835437543</v>
      </c>
      <c r="K532" s="13">
        <f t="shared" si="327"/>
        <v>0.21542867682902753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0.31401998037442957</v>
      </c>
      <c r="K533" s="13">
        <f t="shared" si="329"/>
        <v>0.31927478496000927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0.20772780314174358</v>
      </c>
      <c r="G535" s="13">
        <f t="shared" ref="G535:K535" si="331">IFERROR(G89/SUM(G317,G472),"-")</f>
        <v>0.26714282888019625</v>
      </c>
      <c r="H535" s="13">
        <f t="shared" si="331"/>
        <v>0.24715946349759307</v>
      </c>
      <c r="I535" s="13">
        <f t="shared" si="331"/>
        <v>0.27212876762228488</v>
      </c>
      <c r="J535" s="13">
        <f t="shared" si="331"/>
        <v>0.28192363026092693</v>
      </c>
      <c r="K535" s="13">
        <f t="shared" si="331"/>
        <v>0.28902056429520923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0.42000000000000048</v>
      </c>
      <c r="J536" s="13">
        <f t="shared" si="332"/>
        <v>0.43999999999999995</v>
      </c>
      <c r="K536" s="13">
        <f t="shared" si="332"/>
        <v>0.45000000000000023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0.24539197093288256</v>
      </c>
      <c r="G537" s="13">
        <f t="shared" ref="G537:K537" si="333">IFERROR(G91/SUM(G319,G474),"-")</f>
        <v>0.28750267416689185</v>
      </c>
      <c r="H537" s="13">
        <f t="shared" si="333"/>
        <v>0.27688813565740833</v>
      </c>
      <c r="I537" s="13">
        <f t="shared" si="333"/>
        <v>0.29903692442844265</v>
      </c>
      <c r="J537" s="13">
        <f t="shared" si="333"/>
        <v>0.30413267867643939</v>
      </c>
      <c r="K537" s="13">
        <f t="shared" si="333"/>
        <v>0.30933497181174874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0.42000000000000032</v>
      </c>
      <c r="J538" s="13">
        <f t="shared" si="334"/>
        <v>0.43999999999999978</v>
      </c>
      <c r="K538" s="13">
        <f t="shared" si="334"/>
        <v>0.45000000000000029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0.36265516735371695</v>
      </c>
      <c r="G539" s="13">
        <f t="shared" ref="G539:K539" si="335">IFERROR(G93/SUM(G321,G476),"-")</f>
        <v>0.36303877972726634</v>
      </c>
      <c r="H539" s="13">
        <f t="shared" si="335"/>
        <v>0.36358639450862462</v>
      </c>
      <c r="I539" s="13">
        <f t="shared" si="335"/>
        <v>0.36473081906493438</v>
      </c>
      <c r="J539" s="13">
        <f t="shared" si="335"/>
        <v>0.37435050012934584</v>
      </c>
      <c r="K539" s="13">
        <f t="shared" si="335"/>
        <v>0.38513799721785758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0.35649726781328922</v>
      </c>
      <c r="G540" s="13">
        <f t="shared" ref="G540:K540" si="336">IFERROR(G94/SUM(G322,G477),"-")</f>
        <v>0.35997606081491823</v>
      </c>
      <c r="H540" s="13">
        <f t="shared" si="336"/>
        <v>0.35942078180101927</v>
      </c>
      <c r="I540" s="13">
        <f t="shared" si="336"/>
        <v>0.3599713323866649</v>
      </c>
      <c r="J540" s="13">
        <f t="shared" si="336"/>
        <v>0.35930851394638358</v>
      </c>
      <c r="K540" s="13">
        <f t="shared" si="336"/>
        <v>0.35879026828621319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0.59999999999999987</v>
      </c>
      <c r="J541" s="13">
        <f t="shared" si="337"/>
        <v>0.61</v>
      </c>
      <c r="K541" s="13">
        <f t="shared" si="337"/>
        <v>0.61999999999999977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0.35745695376016562</v>
      </c>
      <c r="G542" s="13">
        <f t="shared" ref="G542:K542" si="338">IFERROR(G129/G357,"-")</f>
        <v>0.35745695376016584</v>
      </c>
      <c r="H542" s="13">
        <f t="shared" si="338"/>
        <v>0.35745695376016623</v>
      </c>
      <c r="I542" s="13">
        <f t="shared" si="338"/>
        <v>0.35745695376016584</v>
      </c>
      <c r="J542" s="13">
        <f t="shared" si="338"/>
        <v>0.35745695376016623</v>
      </c>
      <c r="K542" s="13">
        <f t="shared" si="338"/>
        <v>0.35745695376016651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0.33470839322286855</v>
      </c>
      <c r="K543" s="13">
        <f t="shared" si="339"/>
        <v>0.34140256108732608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3.8247625508901532E-2</v>
      </c>
      <c r="G544" s="13">
        <f t="shared" ref="G544:K544" si="340">IFERROR(G131/SUM(G359,G426),"-")</f>
        <v>3.7721411327144558E-2</v>
      </c>
      <c r="H544" s="13">
        <f t="shared" si="340"/>
        <v>3.8072391434396599E-2</v>
      </c>
      <c r="I544" s="13">
        <f t="shared" si="340"/>
        <v>3.769593914587123E-2</v>
      </c>
      <c r="J544" s="13">
        <f t="shared" si="340"/>
        <v>3.3657387440164208E-2</v>
      </c>
      <c r="K544" s="13">
        <f t="shared" si="340"/>
        <v>3.0961784002907597E-2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4.8242849883234837E-2</v>
      </c>
      <c r="K545" s="13">
        <f t="shared" si="341"/>
        <v>5.3999999999999999E-2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6.1972965381143816E-2</v>
      </c>
      <c r="G546" s="13">
        <f t="shared" ref="G546:K546" si="342">IFERROR(G133/SUM(G361,G502),"-")</f>
        <v>6.197296522123933E-2</v>
      </c>
      <c r="H546" s="13">
        <f t="shared" si="342"/>
        <v>6.197286565095899E-2</v>
      </c>
      <c r="I546" s="13">
        <f t="shared" si="342"/>
        <v>6.1972868080141519E-2</v>
      </c>
      <c r="J546" s="13">
        <f t="shared" si="342"/>
        <v>6.1972650567355292E-2</v>
      </c>
      <c r="K546" s="13">
        <f t="shared" si="342"/>
        <v>6.1972650567355285E-2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4.7880823847050447E-2</v>
      </c>
      <c r="K547" s="13">
        <f t="shared" si="343"/>
        <v>4.5431760215214327E-2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0.24384085471340963</v>
      </c>
      <c r="G548" s="13">
        <f t="shared" ref="G548:K548" si="344">IFERROR(G150/SUM(G378,G435),"-")</f>
        <v>0.24977773266740957</v>
      </c>
      <c r="H548" s="13">
        <f t="shared" si="344"/>
        <v>0.2593780228309252</v>
      </c>
      <c r="I548" s="13">
        <f t="shared" si="344"/>
        <v>0.2609594954892967</v>
      </c>
      <c r="J548" s="13">
        <f t="shared" si="344"/>
        <v>0.30609999483456507</v>
      </c>
      <c r="K548" s="13">
        <f t="shared" si="344"/>
        <v>0.25825960181379365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0.21033487756321037</v>
      </c>
      <c r="K549" s="13">
        <f t="shared" si="345"/>
        <v>0.2655546918419181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0.19750820416711973</v>
      </c>
      <c r="G550" s="13">
        <f t="shared" ref="G550:K550" si="346">IFERROR(G152/SUM(G380,G511),"-")</f>
        <v>0.22580517260144464</v>
      </c>
      <c r="H550" s="13">
        <f t="shared" si="346"/>
        <v>0.25238626536957509</v>
      </c>
      <c r="I550" s="13">
        <f t="shared" si="346"/>
        <v>0.33850089906485153</v>
      </c>
      <c r="J550" s="13">
        <f t="shared" si="346"/>
        <v>0.35241832330009804</v>
      </c>
      <c r="K550" s="13">
        <f t="shared" si="346"/>
        <v>0.33395634567593868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0.33433047431084961</v>
      </c>
      <c r="K551" s="13">
        <f t="shared" si="347"/>
        <v>0.34912049015589575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0.20628985025522512</v>
      </c>
      <c r="J552" s="13">
        <f t="shared" si="348"/>
        <v>0.21281830118434467</v>
      </c>
      <c r="K552" s="13">
        <f t="shared" si="348"/>
        <v>0.23959593554474007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0.24118467679271127</v>
      </c>
      <c r="J553" s="13">
        <f t="shared" si="349"/>
        <v>0.24964931950108676</v>
      </c>
      <c r="K553" s="13">
        <f t="shared" si="349"/>
        <v>0.26556081742478954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0.31231154332502659</v>
      </c>
      <c r="J554" s="13">
        <f t="shared" si="350"/>
        <v>0.31828435309575853</v>
      </c>
      <c r="K554" s="13">
        <f t="shared" si="350"/>
        <v>0.3266554327719956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0.41999999999999993</v>
      </c>
      <c r="K562" s="13">
        <f t="shared" si="352"/>
        <v>0.41999999999999976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0.49559666092738264</v>
      </c>
      <c r="J563" s="13">
        <f t="shared" si="353"/>
        <v>0.55000156057234495</v>
      </c>
      <c r="K563" s="13">
        <f t="shared" si="353"/>
        <v>0.60000258583691513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0.47582839183519077</v>
      </c>
      <c r="J564" s="13">
        <f t="shared" si="354"/>
        <v>0.54036410620808739</v>
      </c>
      <c r="K564" s="13">
        <f t="shared" si="354"/>
        <v>0.57546164059238247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0.69999798067329777</v>
      </c>
      <c r="G565" s="13">
        <f t="shared" si="355"/>
        <v>0.69998222749028094</v>
      </c>
      <c r="H565" s="13">
        <f t="shared" si="355"/>
        <v>0.6999979755426784</v>
      </c>
      <c r="I565" s="13">
        <f t="shared" si="355"/>
        <v>0.69988350111473552</v>
      </c>
      <c r="J565" s="13">
        <f t="shared" si="355"/>
        <v>0.69997553757266684</v>
      </c>
      <c r="K565" s="13">
        <f t="shared" si="355"/>
        <v>0.69999799328560841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0.86696172754889911</v>
      </c>
      <c r="G566" s="13">
        <f t="shared" si="355"/>
        <v>0.86694276099751333</v>
      </c>
      <c r="H566" s="13">
        <f t="shared" si="355"/>
        <v>0.86696175135401354</v>
      </c>
      <c r="I566" s="13">
        <f t="shared" si="355"/>
        <v>0.86689585020224158</v>
      </c>
      <c r="J566" s="13">
        <f t="shared" si="355"/>
        <v>0.86703306008220837</v>
      </c>
      <c r="K566" s="13">
        <f t="shared" si="355"/>
        <v>0.86703921310764376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0.89418039307187547</v>
      </c>
      <c r="G567" s="13">
        <f t="shared" si="355"/>
        <v>0.89415599015265035</v>
      </c>
      <c r="H567" s="13">
        <f t="shared" si="355"/>
        <v>0.89417896187992318</v>
      </c>
      <c r="I567" s="13">
        <f t="shared" si="355"/>
        <v>0.8941091138738767</v>
      </c>
      <c r="J567" s="13">
        <f t="shared" si="355"/>
        <v>0.89417752918121773</v>
      </c>
      <c r="K567" s="13">
        <f t="shared" si="355"/>
        <v>0.8942488233295196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0.90403248925352908</v>
      </c>
      <c r="G568" s="13">
        <f t="shared" si="355"/>
        <v>0.9040323821588172</v>
      </c>
      <c r="H568" s="13">
        <f t="shared" si="355"/>
        <v>0.90403541793578057</v>
      </c>
      <c r="I568" s="13">
        <f t="shared" si="355"/>
        <v>0.90413555616227981</v>
      </c>
      <c r="J568" s="13">
        <f t="shared" si="355"/>
        <v>0.90419085691972345</v>
      </c>
      <c r="K568" s="13">
        <f t="shared" si="355"/>
        <v>0.90416279761994101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0.90407024067579989</v>
      </c>
      <c r="G569" s="13">
        <f t="shared" si="355"/>
        <v>0.90407014953837872</v>
      </c>
      <c r="H569" s="13">
        <f t="shared" si="355"/>
        <v>0.90407284504605023</v>
      </c>
      <c r="I569" s="13">
        <f t="shared" si="355"/>
        <v>0.90422921937345968</v>
      </c>
      <c r="J569" s="13">
        <f t="shared" si="355"/>
        <v>0.90426651647815071</v>
      </c>
      <c r="K569" s="13">
        <f t="shared" si="355"/>
        <v>0.90426677986613768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0.90407023992825608</v>
      </c>
      <c r="G570" s="13">
        <f t="shared" si="355"/>
        <v>0.90407014868377222</v>
      </c>
      <c r="H570" s="13">
        <f t="shared" si="355"/>
        <v>0.90407284433568047</v>
      </c>
      <c r="I570" s="13">
        <f t="shared" si="355"/>
        <v>0.90422921133064948</v>
      </c>
      <c r="J570" s="13">
        <f t="shared" si="355"/>
        <v>0.90426651635462463</v>
      </c>
      <c r="K570" s="13">
        <f t="shared" si="355"/>
        <v>0.90426678041152875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0.90403291945316588</v>
      </c>
      <c r="G571" s="13">
        <f t="shared" si="355"/>
        <v>0.90403284767887726</v>
      </c>
      <c r="H571" s="13">
        <f t="shared" si="355"/>
        <v>0.90403585566303979</v>
      </c>
      <c r="I571" s="13">
        <f t="shared" si="355"/>
        <v>0.90413972232109696</v>
      </c>
      <c r="J571" s="13">
        <f t="shared" si="355"/>
        <v>0.90417921209909446</v>
      </c>
      <c r="K571" s="13">
        <f t="shared" si="355"/>
        <v>0.90414213206674821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0.59933753780122212</v>
      </c>
      <c r="G573" s="4">
        <f t="shared" ref="G573:K573" si="356">IFERROR(G210/G440,"-")</f>
        <v>0.85424278414980115</v>
      </c>
      <c r="H573" s="4">
        <f t="shared" si="356"/>
        <v>0.85384992135481219</v>
      </c>
      <c r="I573" s="4">
        <f t="shared" si="356"/>
        <v>0.85366716829802869</v>
      </c>
      <c r="J573" s="4">
        <f t="shared" si="356"/>
        <v>0.84177800138379599</v>
      </c>
      <c r="K573" s="4">
        <f t="shared" si="356"/>
        <v>0.48209922248739956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0.85445501111132505</v>
      </c>
      <c r="G575" s="4">
        <f t="shared" ref="G575:K575" si="358">IFERROR(G218/G448,"-")</f>
        <v>0.85445501111132482</v>
      </c>
      <c r="H575" s="4">
        <f t="shared" si="358"/>
        <v>0.85445501111132593</v>
      </c>
      <c r="I575" s="4">
        <f t="shared" si="358"/>
        <v>0.85445501111132549</v>
      </c>
      <c r="J575" s="4">
        <f t="shared" si="358"/>
        <v>0.8544550111113246</v>
      </c>
      <c r="K575" s="4">
        <f t="shared" si="358"/>
        <v>0.85445501111132405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0.7000000000000004</v>
      </c>
      <c r="G576" s="4">
        <f t="shared" ref="G576:K576" si="359">IFERROR(G224/G454,"-")</f>
        <v>0.69999999999999984</v>
      </c>
      <c r="H576" s="4">
        <f t="shared" si="359"/>
        <v>0.69999999999999973</v>
      </c>
      <c r="I576" s="4">
        <f t="shared" si="359"/>
        <v>0.7000000000000004</v>
      </c>
      <c r="J576" s="4">
        <f t="shared" si="359"/>
        <v>0.70000000000000073</v>
      </c>
      <c r="K576" s="4">
        <f t="shared" si="359"/>
        <v>0.70000000000000029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>
        <f t="shared" si="360"/>
        <v>1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0.84999999999999853</v>
      </c>
      <c r="K578">
        <f t="shared" si="361"/>
        <v>0.85000000000000042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2.9999999999999982</v>
      </c>
      <c r="H579" s="4">
        <f t="shared" si="362"/>
        <v>2.9999999999999987</v>
      </c>
      <c r="I579" s="4">
        <f t="shared" si="362"/>
        <v>2.9999999999999996</v>
      </c>
      <c r="J579" s="4">
        <f t="shared" si="362"/>
        <v>2.999999999999996</v>
      </c>
      <c r="K579" s="4">
        <f t="shared" si="362"/>
        <v>2.9999999999999987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0.39759635975488944</v>
      </c>
      <c r="G580" s="3">
        <f>[1]Other_transformation!C$5</f>
        <v>0.19888996226472794</v>
      </c>
      <c r="H580" s="3">
        <f>[1]Other_transformation!D$5</f>
        <v>0.43040260096522631</v>
      </c>
      <c r="I580" s="3">
        <f>[1]Other_transformation!E$5</f>
        <v>1.4614280436582119E-4</v>
      </c>
      <c r="J580" s="3">
        <f>[1]Other_transformation!F$5</f>
        <v>2.2167808829787975E-4</v>
      </c>
      <c r="K580" s="3">
        <f>[1]Other_transformation!G$5</f>
        <v>1.2356215629732482E-4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0.39759635975488944</v>
      </c>
      <c r="G581" s="1">
        <f t="shared" ref="G581:K581" si="363">G580</f>
        <v>0.19888996226472794</v>
      </c>
      <c r="H581" s="1">
        <f t="shared" si="363"/>
        <v>0.43040260096522631</v>
      </c>
      <c r="I581" s="1">
        <f t="shared" si="363"/>
        <v>1.4614280436582119E-4</v>
      </c>
      <c r="J581" s="1">
        <f t="shared" si="363"/>
        <v>2.2167808829787975E-4</v>
      </c>
      <c r="K581" s="1">
        <f t="shared" si="363"/>
        <v>1.2356215629732482E-4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0.39759635975488944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0.19888996226472794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0.43040260096522631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1.4614280436582119E-4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1.3142277240820943E-4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3.3566191995661499E-5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9.025531588967032E-5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8.9995964301663322E-5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0.15506258030440678</v>
      </c>
      <c r="G584" s="3">
        <f t="shared" ref="G584:K584" si="364">G585</f>
        <v>7.7567085283243825E-2</v>
      </c>
      <c r="H584" s="3">
        <f t="shared" si="364"/>
        <v>0.16785701437643802</v>
      </c>
      <c r="I584" s="3">
        <f t="shared" si="364"/>
        <v>5.6995693702670149E-5</v>
      </c>
      <c r="J584" s="3">
        <f t="shared" si="364"/>
        <v>8.6454454436173E-5</v>
      </c>
      <c r="K584" s="3">
        <f t="shared" si="364"/>
        <v>4.8189240955956585E-5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0.15506258030440678</v>
      </c>
      <c r="G585" s="1">
        <f t="shared" ref="G585:K585" si="365">SUM(G586:G587)</f>
        <v>7.7567085283243825E-2</v>
      </c>
      <c r="H585" s="1">
        <f t="shared" si="365"/>
        <v>0.16785701437643802</v>
      </c>
      <c r="I585" s="1">
        <f t="shared" si="365"/>
        <v>5.6995693702670149E-5</v>
      </c>
      <c r="J585" s="1">
        <f t="shared" si="365"/>
        <v>8.6454454436173E-5</v>
      </c>
      <c r="K585" s="1">
        <f t="shared" si="365"/>
        <v>4.8189240955956585E-5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0.15506258030440678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7.7567085283243825E-2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0.16785701437643802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5.6995693702670149E-5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5.1254881239201614E-5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1.3090814878307953E-5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3.5199573196971387E-5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3.5098426077648636E-5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1.1605837741245217</v>
      </c>
      <c r="G588" s="3">
        <f t="shared" ref="G588:K588" si="366">G589+G592</f>
        <v>0.58055979985074035</v>
      </c>
      <c r="H588" s="3">
        <f t="shared" si="366"/>
        <v>1.2563451922174944</v>
      </c>
      <c r="I588" s="3">
        <f t="shared" si="366"/>
        <v>4.2659084594383199E-4</v>
      </c>
      <c r="J588" s="3">
        <f t="shared" si="366"/>
        <v>6.5245497784522375E-4</v>
      </c>
      <c r="K588" s="3">
        <f t="shared" si="366"/>
        <v>3.660391223910042E-4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1.1329508271215569</v>
      </c>
      <c r="G589" s="1">
        <f t="shared" ref="G589:K589" si="367">SUM(G590:G591)</f>
        <v>0.5667369474733418</v>
      </c>
      <c r="H589" s="1">
        <f t="shared" si="367"/>
        <v>1.2264322114504111</v>
      </c>
      <c r="I589" s="1">
        <f t="shared" si="367"/>
        <v>4.1643392104040742E-4</v>
      </c>
      <c r="J589" s="1">
        <f t="shared" si="367"/>
        <v>6.3167171260480794E-4</v>
      </c>
      <c r="K589" s="1">
        <f t="shared" si="367"/>
        <v>3.5209036436922674E-4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1.1329508271215569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0.5667369474733418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1.2264322114504111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4.1643392104040742E-4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3.7448918997719255E-4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9.5646864091637298E-5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2.571825226276154E-4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2.5644350027758945E-4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2.7632947002964807E-2</v>
      </c>
      <c r="G592" s="1">
        <f t="shared" ref="G592:K592" si="368">SUM(G593:G594)</f>
        <v>1.382285237739859E-2</v>
      </c>
      <c r="H592" s="1">
        <f t="shared" si="368"/>
        <v>2.9912980767083205E-2</v>
      </c>
      <c r="I592" s="1">
        <f t="shared" si="368"/>
        <v>1.0156924903424574E-5</v>
      </c>
      <c r="J592" s="1">
        <f t="shared" si="368"/>
        <v>2.0783265240415854E-5</v>
      </c>
      <c r="K592" s="1">
        <f t="shared" si="368"/>
        <v>1.3948758021777444E-5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2.7632947002964807E-2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1.382285237739859E-2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2.9912980767083205E-2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1.0156924903424574E-5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9.1338826823705553E-6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2.3328503436984741E-6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1.1649382558045299E-5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1.1615907678078969E-5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0.47619047619047639</v>
      </c>
      <c r="G596" s="4">
        <f t="shared" ref="G596:K597" si="369">IFERROR(SUM(G582,G586)/SUM(G590,G593),"-")</f>
        <v>0.47619047619047644</v>
      </c>
      <c r="H596" s="4">
        <f t="shared" si="369"/>
        <v>0.4761904761904765</v>
      </c>
      <c r="I596" s="4">
        <f t="shared" si="369"/>
        <v>0.476190476190476</v>
      </c>
      <c r="J596" s="4">
        <f t="shared" si="369"/>
        <v>0.47619047619047639</v>
      </c>
      <c r="K596" s="4">
        <f t="shared" si="369"/>
        <v>0.47619047619047655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0.46666666666666679</v>
      </c>
      <c r="K597" s="4">
        <f t="shared" si="369"/>
        <v>0.46666666666666673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0.18603137875312153</v>
      </c>
      <c r="G598" s="1">
        <f>[1]Other_transformation!C$12</f>
        <v>2.0327876673072648E-4</v>
      </c>
      <c r="H598" s="1">
        <f>[1]Other_transformation!D$12</f>
        <v>1.9336841395707245E-3</v>
      </c>
      <c r="I598" s="1">
        <f>[1]Other_transformation!E$12</f>
        <v>8.0636502307514937E-5</v>
      </c>
      <c r="J598" s="1">
        <f>[1]Other_transformation!F$12</f>
        <v>1.6687387478581372E-4</v>
      </c>
      <c r="K598" s="1">
        <f>[1]Other_transformation!G$12</f>
        <v>5.9557370651363896E-5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0.18603137875312153</v>
      </c>
      <c r="G599" s="1">
        <f t="shared" ref="G599:K599" si="370">SUM(G600:G601)</f>
        <v>2.0327876673072648E-4</v>
      </c>
      <c r="H599" s="1">
        <f t="shared" si="370"/>
        <v>1.9336841395707245E-3</v>
      </c>
      <c r="I599" s="1">
        <f t="shared" si="370"/>
        <v>8.0636502307514937E-5</v>
      </c>
      <c r="J599" s="1">
        <f t="shared" si="370"/>
        <v>1.6687387478581372E-4</v>
      </c>
      <c r="K599" s="1">
        <f t="shared" si="370"/>
        <v>5.9557370651363896E-5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0.18603137875312153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2.0327876673072648E-4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1.9336841395707245E-3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8.0636502307514937E-5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9.7029048545372131E-5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2.7998760984864145E-5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6.9844826240441588E-5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3.1558609666499751E-5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0.69389704274914377</v>
      </c>
      <c r="G602" s="3">
        <f t="shared" ref="G602:K602" si="372">G603+G606</f>
        <v>7.5822979990560954E-4</v>
      </c>
      <c r="H602" s="3">
        <f t="shared" si="372"/>
        <v>7.2126418405988046E-3</v>
      </c>
      <c r="I602" s="3">
        <f t="shared" si="372"/>
        <v>3.007741536070307E-4</v>
      </c>
      <c r="J602" s="3">
        <f t="shared" si="372"/>
        <v>6.5456817302168911E-4</v>
      </c>
      <c r="K602" s="3">
        <f t="shared" si="372"/>
        <v>2.3666595297617724E-4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0.38880558159402429</v>
      </c>
      <c r="G603" s="1">
        <f t="shared" ref="G603:K603" si="373">SUM(G604:G605)</f>
        <v>4.2485262246721821E-4</v>
      </c>
      <c r="H603" s="1">
        <f t="shared" si="373"/>
        <v>4.0413998517028153E-3</v>
      </c>
      <c r="I603" s="1">
        <f t="shared" si="373"/>
        <v>1.6853028982270621E-4</v>
      </c>
      <c r="J603" s="1">
        <f t="shared" si="373"/>
        <v>3.487663983023512E-4</v>
      </c>
      <c r="K603" s="1">
        <f t="shared" si="373"/>
        <v>1.2447490466135057E-4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0.38880558159402429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4.2485262246721821E-4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4.0413998517028153E-3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1.6853028982270621E-4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2.027907114598279E-4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5.851741045836609E-5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1.459756868425233E-4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6.5957494202984463E-5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0.30509146115511943</v>
      </c>
      <c r="G606" s="1">
        <f t="shared" ref="G606:K606" si="374">SUM(G607:G608)</f>
        <v>3.3337717743839134E-4</v>
      </c>
      <c r="H606" s="1">
        <f t="shared" si="374"/>
        <v>3.1712419888959894E-3</v>
      </c>
      <c r="I606" s="1">
        <f t="shared" si="374"/>
        <v>1.3224386378432452E-4</v>
      </c>
      <c r="J606" s="1">
        <f t="shared" si="374"/>
        <v>3.0580177471933791E-4</v>
      </c>
      <c r="K606" s="1">
        <f t="shared" si="374"/>
        <v>1.1219104831482666E-4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0.30509146115511943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3.3337717743839134E-4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3.1712419888959894E-3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1.3224386378432452E-4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1.5912763961441036E-4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4.59179680151772E-5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1.4667413510492756E-4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6.6273080299649465E-5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0.26809651474530816</v>
      </c>
      <c r="G610">
        <f t="shared" ref="G610:K611" si="375">IFERROR(G600/SUM(G604,G607),"-")</f>
        <v>0.26809651474530838</v>
      </c>
      <c r="H610">
        <f t="shared" si="375"/>
        <v>0.26809651474530821</v>
      </c>
      <c r="I610">
        <f t="shared" si="375"/>
        <v>0.26809651474530832</v>
      </c>
      <c r="J610">
        <f t="shared" si="375"/>
        <v>0.26809651474530816</v>
      </c>
      <c r="K610">
        <f t="shared" si="375"/>
        <v>0.26809651474530821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0.23866348448687305</v>
      </c>
      <c r="K611">
        <f t="shared" si="375"/>
        <v>0.23866348448687352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6.9574133846600565</v>
      </c>
      <c r="G612" s="3">
        <f t="shared" ref="G612" si="376">G613+G614+G619</f>
        <v>9.5371323787576383</v>
      </c>
      <c r="H612" s="3">
        <f t="shared" ref="H612" si="377">H613+H614+H619</f>
        <v>10.530689503337769</v>
      </c>
      <c r="I612" s="3">
        <f t="shared" ref="I612" si="378">I613+I614+I619</f>
        <v>11.155958568715478</v>
      </c>
      <c r="J612" s="3">
        <f t="shared" ref="J612" si="379">J613+J614+J619</f>
        <v>10.985537791406287</v>
      </c>
      <c r="K612" s="3">
        <f t="shared" ref="K612" si="380">K613+K614+K619</f>
        <v>14.565056282947991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1.3280011292205216</v>
      </c>
      <c r="G613" s="1">
        <f>[1]Other_transformation!C$19</f>
        <v>3.8996181120548066</v>
      </c>
      <c r="H613" s="1">
        <f>[1]Other_transformation!D$19</f>
        <v>5.1023724934482031</v>
      </c>
      <c r="I613" s="1">
        <f>[1]Other_transformation!E$19</f>
        <v>5.538024104962334</v>
      </c>
      <c r="J613" s="1">
        <f>[1]Other_transformation!F$19</f>
        <v>5.5401826852864575</v>
      </c>
      <c r="K613" s="1">
        <f>[1]Other_transformation!G$19</f>
        <v>9.4405572343896722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5.6294122554395347</v>
      </c>
      <c r="G614" s="1">
        <f>[1]Other_transformation!C$20</f>
        <v>5.6371661440783747</v>
      </c>
      <c r="H614" s="1">
        <f>[1]Other_transformation!D$20</f>
        <v>5.4279784198031527</v>
      </c>
      <c r="I614" s="1">
        <f>[1]Other_transformation!E$20</f>
        <v>5.6176948027430784</v>
      </c>
      <c r="J614" s="1">
        <f>[1]Other_transformation!F$20</f>
        <v>5.4450138169441313</v>
      </c>
      <c r="K614" s="1">
        <f>[1]Other_transformation!G$20</f>
        <v>5.1241208920712467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5.6294122554395347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5.6371661440783747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5.4279784198031527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5.6176948027430784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5.4444473769638968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5.1234600349511839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4.4123212555044808E-4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4.8398136263684804E-4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1.2520785468398405E-4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1.7687575742648427E-4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3.4812262445649245E-4</v>
      </c>
      <c r="H619" s="1">
        <f>[1]Other_transformation!D$21</f>
        <v>3.3859008641256476E-4</v>
      </c>
      <c r="I619" s="1">
        <f>[1]Other_transformation!E$21</f>
        <v>2.3966101006534348E-4</v>
      </c>
      <c r="J619" s="1">
        <f>[1]Other_transformation!F$21</f>
        <v>3.4128917569661475E-4</v>
      </c>
      <c r="K619" s="1">
        <f>[1]Other_transformation!G$21</f>
        <v>3.7815648707256006E-4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3.4812262445649245E-4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3.3859008641256476E-4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2.3966101006534348E-4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1.1753773332414235E-4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8.8211017006856114E-5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2.2375144237247243E-4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2.8994547006570392E-4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0.11258824510879076</v>
      </c>
      <c r="G622" s="3">
        <f t="shared" ref="G622" si="381">G623+G624+G629</f>
        <v>0.11275724778654575</v>
      </c>
      <c r="H622" s="3">
        <f t="shared" ref="H622" si="382">H623+H624+H629</f>
        <v>0.10857311199951966</v>
      </c>
      <c r="I622" s="3">
        <f t="shared" ref="I622" si="383">I623+I624+I629</f>
        <v>0.11236348249526423</v>
      </c>
      <c r="J622" s="3">
        <f t="shared" ref="J622" si="384">J623+J624+J629</f>
        <v>0.1089032436910837</v>
      </c>
      <c r="K622" s="3">
        <f t="shared" ref="K622" si="385">K623+K624+K629</f>
        <v>0.1024832486998645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0.11258824510879076</v>
      </c>
      <c r="G624" s="1">
        <f t="shared" ref="G624:K624" si="386">SUM(G625:G628)</f>
        <v>0.11274332288156749</v>
      </c>
      <c r="H624" s="1">
        <f t="shared" si="386"/>
        <v>0.10855956839606316</v>
      </c>
      <c r="I624" s="1">
        <f t="shared" si="386"/>
        <v>0.11235389605486162</v>
      </c>
      <c r="J624" s="1">
        <f t="shared" si="386"/>
        <v>0.10888894753927787</v>
      </c>
      <c r="K624" s="1">
        <f t="shared" si="386"/>
        <v>0.10246920069902354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0.11258824510879076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0.11274332288156749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0.10855956839606316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0.11235389605486162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0.10888894753927787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0.10246920069902354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1.3924904978259724E-5</v>
      </c>
      <c r="H629" s="1">
        <f t="shared" si="387"/>
        <v>1.3543603456502607E-5</v>
      </c>
      <c r="I629" s="1">
        <f t="shared" si="387"/>
        <v>9.586440402613755E-6</v>
      </c>
      <c r="J629" s="1">
        <f t="shared" si="387"/>
        <v>1.4296151805826483E-5</v>
      </c>
      <c r="K629" s="1">
        <f t="shared" si="387"/>
        <v>1.4048000840960244E-5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1.3924904978259724E-5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1.3543603456502607E-5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9.586440402613755E-6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4.7015093329657008E-6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2.4501820383320769E-6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9.5946424728607823E-6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1.1597818802628168E-5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4.1774714934779147E-5</v>
      </c>
      <c r="H632" s="3">
        <f t="shared" ref="H632" si="389">H633+H634+H639</f>
        <v>4.0630810369507767E-5</v>
      </c>
      <c r="I632" s="3">
        <f t="shared" ref="I632" si="390">I633+I634+I639</f>
        <v>2.8759321207841219E-5</v>
      </c>
      <c r="J632" s="3">
        <f t="shared" ref="J632" si="391">J633+J634+J639</f>
        <v>4.0981282472394514E-5</v>
      </c>
      <c r="K632" s="3">
        <f t="shared" ref="K632" si="392">K633+K634+K639</f>
        <v>4.5378778448707206E-5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4.1774714934779147E-5</v>
      </c>
      <c r="H639" s="1">
        <f t="shared" ref="H639" si="399">SUM(H640:H641)</f>
        <v>4.0630810369507767E-5</v>
      </c>
      <c r="I639" s="1">
        <f t="shared" ref="I639" si="400">SUM(I640:I641)</f>
        <v>2.8759321207841219E-5</v>
      </c>
      <c r="J639" s="1">
        <f t="shared" ref="J639" si="401">SUM(J640:J641)</f>
        <v>4.0981282472394514E-5</v>
      </c>
      <c r="K639" s="1">
        <f t="shared" ref="K639" si="402">SUM(K640:K641)</f>
        <v>4.5378778448707206E-5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4.1774714934779147E-5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4.0630810369507767E-5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2.8759321207841219E-5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1.410452799889709E-5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1.0585322040822735E-5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2.6876754473497422E-5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3.4793456407884472E-5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13.47745550192359</v>
      </c>
      <c r="G642" s="3">
        <f t="shared" ref="G642" si="403">G643+G644+G649</f>
        <v>20.846082296037938</v>
      </c>
      <c r="H642" s="3">
        <f t="shared" ref="H642" si="404">H643+H644+H649</f>
        <v>23.926263607985746</v>
      </c>
      <c r="I642" s="3">
        <f t="shared" ref="I642" si="405">I643+I644+I649</f>
        <v>25.498297431958072</v>
      </c>
      <c r="J642" s="3">
        <f t="shared" ref="J642" si="406">J643+J644+J649</f>
        <v>25.207583622617072</v>
      </c>
      <c r="K642" s="3">
        <f t="shared" ref="K642" si="407">K643+K644+K649</f>
        <v>35.810942628456772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3.7980832295706906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11.152907800476733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14.592785331261844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15.838748940192255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15.844922479919259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26.999993690354462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9.6793722723528983</v>
      </c>
      <c r="G644" s="1">
        <f t="shared" ref="G644" si="408">SUM(G645:G648)</f>
        <v>9.6927045300181884</v>
      </c>
      <c r="H644" s="1">
        <f t="shared" ref="H644" si="409">SUM(H645:H648)</f>
        <v>9.3330211801072469</v>
      </c>
      <c r="I644" s="1">
        <f t="shared" ref="I644" si="410">SUM(I645:I648)</f>
        <v>9.6592249494022262</v>
      </c>
      <c r="J644" s="1">
        <f t="shared" ref="J644" si="411">SUM(J645:J648)</f>
        <v>9.3621674498254759</v>
      </c>
      <c r="K644" s="1">
        <f t="shared" ref="K644" si="412">SUM(K645:K648)</f>
        <v>8.8103957257846286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9.6793722723528983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9.6927045300181884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9.3330211801072469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9.6592249494022262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9.361338375591064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8.8094235686674871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6.3033160792921124E-4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6.9140194662406886E-4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1.9874262648251435E-4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2.8075517051822876E-4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4.6996554301626529E-4</v>
      </c>
      <c r="H649" s="1">
        <f t="shared" ref="H649" si="414">SUM(H650:H651)</f>
        <v>4.5709661665696273E-4</v>
      </c>
      <c r="I649" s="1">
        <f t="shared" ref="I649" si="415">SUM(I650:I651)</f>
        <v>3.235423635882138E-4</v>
      </c>
      <c r="J649" s="1">
        <f t="shared" ref="J649" si="416">SUM(J650:J651)</f>
        <v>4.9369287233983036E-4</v>
      </c>
      <c r="K649" s="1">
        <f t="shared" ref="K649" si="417">SUM(K650:K651)</f>
        <v>5.5321231768490527E-4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4.6996554301626529E-4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4.5709661665696273E-4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3.235423635882138E-4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1.5867593998759242E-4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1.1908487295925581E-4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3.35016932352238E-4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4.3412744472564951E-4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0.34965034965034975</v>
      </c>
      <c r="G653" s="4">
        <f t="shared" si="418"/>
        <v>0.34965034965035008</v>
      </c>
      <c r="H653" s="4">
        <f t="shared" si="418"/>
        <v>0.34965034965035008</v>
      </c>
      <c r="I653" s="4">
        <f t="shared" si="418"/>
        <v>0.34965034965035008</v>
      </c>
      <c r="J653" s="4">
        <f t="shared" si="418"/>
        <v>0.34965034965034986</v>
      </c>
      <c r="K653" s="4">
        <f t="shared" si="418"/>
        <v>0.34965034965034969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0.59322033898305038</v>
      </c>
      <c r="G654" s="4">
        <f t="shared" si="419"/>
        <v>0.59322033898305082</v>
      </c>
      <c r="H654" s="4">
        <f t="shared" si="419"/>
        <v>0.59322033898305104</v>
      </c>
      <c r="I654" s="4">
        <f t="shared" si="419"/>
        <v>0.59322033898305182</v>
      </c>
      <c r="J654" s="4">
        <f t="shared" si="419"/>
        <v>0.59322033898305093</v>
      </c>
      <c r="K654" s="4">
        <f t="shared" si="419"/>
        <v>0.59322033898305127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0.70000000000000029</v>
      </c>
      <c r="K656" s="4">
        <f t="shared" si="419"/>
        <v>0.69999999999999973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0.63000000000000012</v>
      </c>
      <c r="K657" s="4">
        <f t="shared" si="419"/>
        <v>0.63000000000000056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0.8592592592592585</v>
      </c>
      <c r="H658" s="4">
        <f t="shared" si="420"/>
        <v>0.85925925925925872</v>
      </c>
      <c r="I658" s="4">
        <f t="shared" si="420"/>
        <v>0.85925925925925906</v>
      </c>
      <c r="J658" s="4">
        <f t="shared" si="420"/>
        <v>0.85925925925925795</v>
      </c>
      <c r="K658" s="4">
        <f t="shared" si="420"/>
        <v>0.85020472012975001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0.77674533490513675</v>
      </c>
      <c r="K659" s="4">
        <f t="shared" si="420"/>
        <v>0.7747419550698238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5.0835187097193072E-3</v>
      </c>
      <c r="G660" s="3">
        <f t="shared" ref="G660:K660" si="421">SUM(G661,G665,G674)</f>
        <v>1.8901862515370779E-2</v>
      </c>
      <c r="H660" s="3">
        <f t="shared" si="421"/>
        <v>2.0405737899995075E-2</v>
      </c>
      <c r="I660" s="3">
        <f t="shared" si="421"/>
        <v>8.2438517351628396E-2</v>
      </c>
      <c r="J660" s="3">
        <f t="shared" si="421"/>
        <v>10.869129908896769</v>
      </c>
      <c r="K660" s="3">
        <f t="shared" si="421"/>
        <v>29.662076974660678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5.0835187097193072E-3</v>
      </c>
      <c r="G661" s="1">
        <f>[1]Other_transformation!C$28</f>
        <v>1.8901862515370779E-2</v>
      </c>
      <c r="H661" s="1">
        <f>[1]Other_transformation!D$28</f>
        <v>2.0405737899995075E-2</v>
      </c>
      <c r="I661" s="1">
        <f>[1]Other_transformation!E$28</f>
        <v>8.2438517351628396E-2</v>
      </c>
      <c r="J661" s="1">
        <f>[1]Other_transformation!F$28</f>
        <v>10.869129908896769</v>
      </c>
      <c r="K661" s="1">
        <f>[1]Other_transformation!G$28</f>
        <v>29.646229246393297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5.0835187097193072E-3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1.8901862515370779E-2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2.0405737899995075E-2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8.2434218709158846E-2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10.599182979014843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24.042413131246075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4.2986424695437854E-6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0.26059308667166969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5.5926931584378874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9.3538432102555826E-3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1.1122956709332693E-2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1.5458100628982291E-2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1.7932809078842829E-4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1.5278772538193862E-2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1.5458100628982291E-2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1.7932809078842829E-4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1.5278772538193862E-2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3.8962763839734999E-4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4.8429958852021227E-5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3.4119767954532876E-4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7.4211951966705238E-3</v>
      </c>
      <c r="G677" s="3">
        <f t="shared" ref="G677:K677" si="433">SUM(G678,G682,G684,G693)</f>
        <v>2.7236113134540014E-2</v>
      </c>
      <c r="H677" s="3">
        <f t="shared" si="433"/>
        <v>2.8842032367484213E-2</v>
      </c>
      <c r="I677" s="3">
        <f t="shared" si="433"/>
        <v>0.1129294758241486</v>
      </c>
      <c r="J677" s="3">
        <f t="shared" si="433"/>
        <v>14.023365822225008</v>
      </c>
      <c r="K677" s="3">
        <f t="shared" si="433"/>
        <v>36.175780459872612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7.4211951966705238E-3</v>
      </c>
      <c r="G678" s="1">
        <f t="shared" ref="G678:K678" si="434">SUM(G679:G681)</f>
        <v>2.7236113134540014E-2</v>
      </c>
      <c r="H678" s="1">
        <f t="shared" si="434"/>
        <v>2.8842032367484213E-2</v>
      </c>
      <c r="I678" s="1">
        <f t="shared" si="434"/>
        <v>0.1129294758241486</v>
      </c>
      <c r="J678" s="1">
        <f t="shared" si="434"/>
        <v>14.02196812151543</v>
      </c>
      <c r="K678" s="1">
        <f t="shared" si="434"/>
        <v>36.151496480714151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7.4211951966705238E-3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2.7236113134540014E-2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2.8842032367484213E-2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0.11292358727282045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13.676365134212697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29.320016013714707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5.8885513281421655E-6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0.33624914409247714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6.8203575102901084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9.3538432102555826E-3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1.1122956709332693E-2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1.3977007095784227E-3</v>
      </c>
      <c r="K682" s="1">
        <f t="shared" si="441"/>
        <v>1.2358840788147417E-3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1.3977007095784227E-3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1.2358840788147417E-3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2.2379106620273349E-2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2.3595801419529943E-4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2.214314860607805E-2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2.2379106620273349E-2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2.3595801419529943E-4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2.214314860607805E-2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6.689884593717516E-4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8.0716598086702076E-5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5.8827186128504948E-4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0.68499999999999983</v>
      </c>
      <c r="G697" s="4">
        <f t="shared" ref="G697:K697" si="450">IFERROR(G662/G679,"-")</f>
        <v>0.69400000000000039</v>
      </c>
      <c r="H697" s="4">
        <f t="shared" si="450"/>
        <v>0.7074999999999998</v>
      </c>
      <c r="I697" s="4">
        <f t="shared" si="450"/>
        <v>0.72999999999999921</v>
      </c>
      <c r="J697" s="4">
        <f t="shared" si="450"/>
        <v>0.77500000000000024</v>
      </c>
      <c r="K697" s="4">
        <f t="shared" si="450"/>
        <v>0.82000000000000051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0.73000000000000076</v>
      </c>
      <c r="J698" s="4">
        <f t="shared" si="452"/>
        <v>0.77499999999999969</v>
      </c>
      <c r="K698" s="4">
        <f t="shared" si="452"/>
        <v>0.81999999999999973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0.90000000000000013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0.76000000000000312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0.69000000000000039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0.59999999999999976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0.58000000000000007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1.1764718390760838</v>
      </c>
      <c r="G704" s="1">
        <f>[1]Other_transformation!C$39</f>
        <v>4.4878861546072191</v>
      </c>
      <c r="H704" s="1">
        <f>[1]Other_transformation!D$39</f>
        <v>3.2851337383695203</v>
      </c>
      <c r="I704" s="1">
        <f>[1]Other_transformation!E$39</f>
        <v>2.8495136447228946</v>
      </c>
      <c r="J704" s="1">
        <f>[1]Other_transformation!F$39</f>
        <v>4.2680165204053502</v>
      </c>
      <c r="K704" s="1">
        <f>[1]Other_transformation!G$39</f>
        <v>4.6166852179180333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1.2890715298720314</v>
      </c>
      <c r="G705" s="1">
        <f>[1]Other_transformation!C$38</f>
        <v>4.9174201022561901</v>
      </c>
      <c r="H705" s="1">
        <f>[1]Other_transformation!D$38</f>
        <v>3.5995526907638578</v>
      </c>
      <c r="I705" s="1">
        <f>[1]Other_transformation!E$38</f>
        <v>3.1222395567741414</v>
      </c>
      <c r="J705" s="1">
        <f>[1]Other_transformation!F$38</f>
        <v>4.676506825525661</v>
      </c>
      <c r="K705" s="1">
        <f>[1]Other_transformation!G$38</f>
        <v>5.0585464769584849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0.91265054871925866</v>
      </c>
      <c r="G706" s="14">
        <f t="shared" si="456"/>
        <v>0.91265054871925744</v>
      </c>
      <c r="H706" s="14">
        <f t="shared" si="456"/>
        <v>0.9126505487192591</v>
      </c>
      <c r="I706" s="14">
        <f t="shared" si="456"/>
        <v>0.91265054871925844</v>
      </c>
      <c r="J706" s="14">
        <f t="shared" si="456"/>
        <v>0.9126505487192581</v>
      </c>
      <c r="K706" s="14">
        <f t="shared" si="456"/>
        <v>0.91265054871925855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5.979629453617803</v>
      </c>
      <c r="G707" s="17" cm="1">
        <f t="array" ref="G707">SUMPRODUCT(("CT_CWODPLT"=[1]OUT_SyntheticFuels!$C$4:$C$1000)*1,("Var_Fout"=[1]OUT_SyntheticFuels!$B$4:$B$1000)*1,[1]OUT_SyntheticFuels!F$4:F$1000)</f>
        <v>6.9696526345240839</v>
      </c>
      <c r="H707" s="17" cm="1">
        <f t="array" ref="H707">SUMPRODUCT(("CT_CWODPLT"=[1]OUT_SyntheticFuels!$C$4:$C$1000)*1,("Var_Fout"=[1]OUT_SyntheticFuels!$B$4:$B$1000)*1,[1]OUT_SyntheticFuels!G$4:G$1000)</f>
        <v>6.8584556329354065</v>
      </c>
      <c r="I707" s="17" cm="1">
        <f t="array" ref="I707">SUMPRODUCT(("CT_CWODPLT"=[1]OUT_SyntheticFuels!$C$4:$C$1000)*1,("Var_Fout"=[1]OUT_SyntheticFuels!$B$4:$B$1000)*1,[1]OUT_SyntheticFuels!H$4:H$1000)</f>
        <v>7.0925379653558016</v>
      </c>
      <c r="J707" s="17" cm="1">
        <f t="array" ref="J707">SUMPRODUCT(("CT_CWODPLT"=[1]OUT_SyntheticFuels!$C$4:$C$1000)*1,("Var_Fout"=[1]OUT_SyntheticFuels!$B$4:$B$1000)*1,[1]OUT_SyntheticFuels!I$4:I$1000)</f>
        <v>7.4480099479990622</v>
      </c>
      <c r="K707" s="17" cm="1">
        <f t="array" ref="K707">SUMPRODUCT(("CT_CWODPLT"=[1]OUT_SyntheticFuels!$C$4:$C$1000)*1,("Var_Fout"=[1]OUT_SyntheticFuels!$B$4:$B$1000)*1,[1]OUT_SyntheticFuels!J$4:J$1000)</f>
        <v>7.6071111771653008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5.979629453617803</v>
      </c>
      <c r="G708" s="18">
        <f t="shared" ref="G708:K708" si="457">G707</f>
        <v>6.9696526345240839</v>
      </c>
      <c r="H708" s="18">
        <f t="shared" si="457"/>
        <v>6.8584556329354065</v>
      </c>
      <c r="I708" s="18">
        <f t="shared" si="457"/>
        <v>7.0925379653558016</v>
      </c>
      <c r="J708" s="18">
        <f t="shared" si="457"/>
        <v>7.4480099479990622</v>
      </c>
      <c r="K708" s="18">
        <f t="shared" si="457"/>
        <v>7.6071111771653008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7.1186064924021437</v>
      </c>
      <c r="G709" s="17" cm="1">
        <f t="array" ref="G709">SUMPRODUCT(("CT_CWODPLT"=[1]OUT_SyntheticFuels!$C$4:$C$1000)*1,("Var_Fin"=[1]OUT_SyntheticFuels!$B$4:$B$1000)*1,[1]OUT_SyntheticFuels!F$4:F$1000)</f>
        <v>8.2972055172905801</v>
      </c>
      <c r="H709" s="17" cm="1">
        <f t="array" ref="H709">SUMPRODUCT(("CT_CWODPLT"=[1]OUT_SyntheticFuels!$C$4:$C$1000)*1,("Var_Fin"=[1]OUT_SyntheticFuels!$B$4:$B$1000)*1,[1]OUT_SyntheticFuels!G$4:G$1000)</f>
        <v>8.1648281344469105</v>
      </c>
      <c r="I709" s="17" cm="1">
        <f t="array" ref="I709">SUMPRODUCT(("CT_CWODPLT"=[1]OUT_SyntheticFuels!$C$4:$C$1000)*1,("Var_Fin"=[1]OUT_SyntheticFuels!$B$4:$B$1000)*1,[1]OUT_SyntheticFuels!H$4:H$1000)</f>
        <v>8.4434975778045249</v>
      </c>
      <c r="J709" s="17" cm="1">
        <f t="array" ref="J709">SUMPRODUCT(("CT_CWODPLT"=[1]OUT_SyntheticFuels!$C$4:$C$1000)*1,("Var_Fin"=[1]OUT_SyntheticFuels!$B$4:$B$1000)*1,[1]OUT_SyntheticFuels!I$4:I$1000)</f>
        <v>8.8666785095226963</v>
      </c>
      <c r="K709" s="17" cm="1">
        <f t="array" ref="K709">SUMPRODUCT(("CT_CWODPLT"=[1]OUT_SyntheticFuels!$C$4:$C$1000)*1,("Var_Fin"=[1]OUT_SyntheticFuels!$B$4:$B$1000)*1,[1]OUT_SyntheticFuels!J$4:J$1000)</f>
        <v>9.0560847347205975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7.1186064924021437</v>
      </c>
      <c r="G710" s="18">
        <f t="shared" si="458"/>
        <v>8.2972055172905801</v>
      </c>
      <c r="H710" s="18">
        <f t="shared" si="458"/>
        <v>8.1648281344469105</v>
      </c>
      <c r="I710" s="18">
        <f t="shared" si="458"/>
        <v>8.4434975778045249</v>
      </c>
      <c r="J710" s="18">
        <f t="shared" si="458"/>
        <v>8.8666785095226963</v>
      </c>
      <c r="K710" s="18">
        <f t="shared" si="458"/>
        <v>9.0560847347205975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0.8400000000000003</v>
      </c>
      <c r="G711" s="14">
        <f t="shared" si="459"/>
        <v>0.83999999999999964</v>
      </c>
      <c r="H711" s="14">
        <f t="shared" si="459"/>
        <v>0.84000000000000019</v>
      </c>
      <c r="I711" s="14">
        <f t="shared" si="459"/>
        <v>0.84000000000000008</v>
      </c>
      <c r="J711" s="14">
        <f t="shared" si="459"/>
        <v>0.83999999999999975</v>
      </c>
      <c r="K711" s="14">
        <f t="shared" si="459"/>
        <v>0.83999999999999986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4.2250139495329195</v>
      </c>
      <c r="K712" s="17">
        <f t="shared" si="460"/>
        <v>11.047779773565411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5.8208072548514051E-4</v>
      </c>
      <c r="K713" s="18">
        <f t="shared" si="461"/>
        <v>4.0250091221038169E-4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5.8208072548514051E-4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4.0250091221038169E-4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4.224431868807434</v>
      </c>
      <c r="K715" s="18">
        <f t="shared" si="463"/>
        <v>11.0473772726532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3.3704930924274787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10.245897594124678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0.32112754847841496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0.80147967852852287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0.5328112279015409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7.1893426099309217</v>
      </c>
      <c r="K719" s="17">
        <f t="shared" si="465"/>
        <v>18.81083475733292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7.1893426099309217</v>
      </c>
      <c r="K720" s="18">
        <f t="shared" si="467"/>
        <v>18.81083475733292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7.5594899413654673E-4</v>
      </c>
      <c r="K721" s="18">
        <f t="shared" si="469"/>
        <v>5.2272845741608014E-4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7.5594899413654673E-4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5.2272845741608014E-4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7.1885866609367852</v>
      </c>
      <c r="K723" s="18">
        <f t="shared" si="470"/>
        <v>18.810312028875504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5.8111932471722376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17.665341059549043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0.45875364068345098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1.1449709693264631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0.91863977308109668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0.76999999999999935</v>
      </c>
      <c r="K728" s="14">
        <f t="shared" si="472"/>
        <v>0.77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0.58000017364206247</v>
      </c>
      <c r="K729" s="16">
        <f t="shared" si="474"/>
        <v>0.57999998752281279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0.6999999999999984</v>
      </c>
      <c r="K730" s="16">
        <f t="shared" si="475"/>
        <v>0.69999999999999885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0.58000017364206247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0.30984416345367516</v>
      </c>
      <c r="K732" s="17">
        <f t="shared" ref="K732" si="481">K733</f>
        <v>0.81019621113252271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0.30984416345367516</v>
      </c>
      <c r="K733" s="18">
        <f t="shared" ref="K733" si="486">SUM(K737,K739)</f>
        <v>0.81019621113252271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0.25611280849458318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0.64328762975512921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5.3730526634044679E-2</v>
      </c>
      <c r="K735" s="18">
        <f>K733-K734-K736</f>
        <v>0.16690583438531234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8.2832504730201117E-7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2.7469920811611422E-6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3.282935291736194E-5</v>
      </c>
      <c r="K737" s="18">
        <f t="shared" ref="K737" si="492">K738</f>
        <v>2.2701051448665527E-5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3.282935291736194E-5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2.2701051448665527E-5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0.30981133410075778</v>
      </c>
      <c r="K739" s="18">
        <f t="shared" ref="K739" si="499">SUM(K740:K742)</f>
        <v>0.81017351008107408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0.24705706971028099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0.75102430980566903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2.3699213077707046E-2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5.9149200275405031E-2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3.905505131276979E-2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2.7136279357356647E-5</v>
      </c>
      <c r="K743" s="18">
        <f t="shared" si="500"/>
        <v>1.8024406160759799E-5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2.7136279357356647E-5</v>
      </c>
      <c r="K744" s="18">
        <f t="shared" si="501"/>
        <v>1.8024406160759799E-5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0.25608567221522582</v>
      </c>
      <c r="K745" s="18">
        <f t="shared" si="504"/>
        <v>0.64326960534896849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0.20421388376871025</v>
      </c>
      <c r="K746" s="18">
        <f t="shared" si="505"/>
        <v>0.59630573619696503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1.9589434742896435E-2</v>
      </c>
      <c r="K747" s="18">
        <f t="shared" si="506"/>
        <v>4.6963869152003429E-2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3.2282353703619149E-2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5.6929857953206034E-6</v>
      </c>
      <c r="K749" s="18">
        <f t="shared" si="508"/>
        <v>4.6765683193792075E-6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5.6929857953206034E-6</v>
      </c>
      <c r="K750" s="18">
        <f t="shared" si="509"/>
        <v>4.6765683193792075E-6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5.3724833648249357E-2</v>
      </c>
      <c r="K751" s="18">
        <f t="shared" si="512"/>
        <v>0.16690115781699297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4.2842525469039397E-2</v>
      </c>
      <c r="K752" s="18">
        <f t="shared" si="513"/>
        <v>0.15471602724054842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4.1097149782781698E-3</v>
      </c>
      <c r="K753" s="18">
        <f t="shared" si="514"/>
        <v>1.2185130576444545E-2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6.7725932009317907E-3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8.7764684688772363E-11</v>
      </c>
      <c r="K755" s="18">
        <f t="shared" si="516"/>
        <v>7.6968526520689693E-11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8.7764684688772363E-11</v>
      </c>
      <c r="K756" s="18">
        <f t="shared" si="517"/>
        <v>7.6968526520689693E-11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8.2823728261732237E-7</v>
      </c>
      <c r="K757" s="18">
        <f t="shared" si="520"/>
        <v>2.7469151126346217E-6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6.6047253132996661E-7</v>
      </c>
      <c r="K758" s="18">
        <f t="shared" si="521"/>
        <v>2.5463681555753828E-6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6.3356532441338403E-8</v>
      </c>
      <c r="K759" s="18">
        <f t="shared" si="522"/>
        <v>2.005469570592389E-7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1.0440821884601742E-7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142.21735198886503</v>
      </c>
      <c r="G761" s="17">
        <f t="shared" si="526"/>
        <v>140.22032373866807</v>
      </c>
      <c r="H761" s="17">
        <f t="shared" si="526"/>
        <v>140.92996924413833</v>
      </c>
      <c r="I761" s="17">
        <f t="shared" si="526"/>
        <v>144.44165651156936</v>
      </c>
      <c r="J761" s="17">
        <f t="shared" si="526"/>
        <v>146.88142601737422</v>
      </c>
      <c r="K761" s="17">
        <f t="shared" si="526"/>
        <v>143.86637950498456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60.070002425466654</v>
      </c>
      <c r="G762" s="18">
        <f>[1]Industry!C$11</f>
        <v>62.339932715986713</v>
      </c>
      <c r="H762" s="18">
        <f>[1]Industry!D$11</f>
        <v>63.780232626270234</v>
      </c>
      <c r="I762" s="18">
        <f>[1]Industry!E$11</f>
        <v>65.95594959261939</v>
      </c>
      <c r="J762" s="18">
        <f>[1]Industry!F$11</f>
        <v>68.809180090931136</v>
      </c>
      <c r="K762" s="18">
        <f>[1]Industry!G$11</f>
        <v>73.086967957694412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11.646936515439904</v>
      </c>
      <c r="G763" s="1">
        <f t="shared" si="528"/>
        <v>12.258978801363746</v>
      </c>
      <c r="H763" s="1">
        <f t="shared" si="528"/>
        <v>12.44535255731946</v>
      </c>
      <c r="I763" s="1">
        <f t="shared" si="528"/>
        <v>12.62418035282036</v>
      </c>
      <c r="J763" s="1">
        <f t="shared" si="528"/>
        <v>13.079812584427174</v>
      </c>
      <c r="K763" s="1">
        <f>K762-K764-K765</f>
        <v>13.06021231191729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0.35966825785575129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0.45106299644294073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0.76471387040672123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1.2085970289631207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1.1647331698498105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1.5003610386758077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49.629890918180024</v>
      </c>
      <c r="H765" s="1">
        <f>[1]Industry!D$11-[1]Industry!D$33</f>
        <v>50.570166198544051</v>
      </c>
      <c r="I765" s="1">
        <f>[1]Industry!E$11-[1]Industry!E$33</f>
        <v>52.123172210835904</v>
      </c>
      <c r="J765" s="1">
        <f>[1]Industry!F$11-[1]Industry!F$33</f>
        <v>54.564634336654152</v>
      </c>
      <c r="K765" s="1">
        <f>[1]Industry!G$11-[1]Industry!G$33</f>
        <v>58.526394607101317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11.627803212752994</v>
      </c>
      <c r="G766" s="1">
        <f t="shared" ref="G766:K766" si="529">SUM(G769,G774)</f>
        <v>7.9332328103864516</v>
      </c>
      <c r="H766" s="1">
        <f t="shared" si="529"/>
        <v>7.914165831546276</v>
      </c>
      <c r="I766" s="1">
        <f t="shared" si="529"/>
        <v>6.4833400767670515</v>
      </c>
      <c r="J766" s="1">
        <f t="shared" si="529"/>
        <v>3.3800643929249885</v>
      </c>
      <c r="K766" s="1">
        <f t="shared" si="529"/>
        <v>0.2455649603188324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8.897801497991777</v>
      </c>
      <c r="G767" s="1">
        <f t="shared" ref="G767:K767" si="530">SUM(G771,G775)</f>
        <v>7.9327264749398081</v>
      </c>
      <c r="H767" s="1">
        <f t="shared" si="530"/>
        <v>7.912766381515409</v>
      </c>
      <c r="I767" s="1">
        <f t="shared" si="530"/>
        <v>6.4826253251802006</v>
      </c>
      <c r="J767" s="1">
        <f t="shared" si="530"/>
        <v>3.3788010056276039</v>
      </c>
      <c r="K767" s="1">
        <f t="shared" si="530"/>
        <v>0.2455649603188324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2.7300017147612179</v>
      </c>
      <c r="G768" s="1">
        <f t="shared" ref="G768:K768" si="531">G773</f>
        <v>5.0633544664362758E-4</v>
      </c>
      <c r="H768" s="1">
        <f t="shared" si="531"/>
        <v>1.3994500308673508E-3</v>
      </c>
      <c r="I768" s="1">
        <f t="shared" si="531"/>
        <v>7.1475158685106786E-4</v>
      </c>
      <c r="J768" s="1">
        <f t="shared" si="531"/>
        <v>1.2633872973845861E-3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11.627803212752994</v>
      </c>
      <c r="G769" s="1">
        <f t="shared" ref="G769:K769" si="532">SUM(G770,G772)</f>
        <v>7.9332328103864516</v>
      </c>
      <c r="H769" s="1">
        <f t="shared" si="532"/>
        <v>7.9138537195619287</v>
      </c>
      <c r="I769" s="1">
        <f t="shared" si="532"/>
        <v>6.2578867020300972</v>
      </c>
      <c r="J769" s="1">
        <f t="shared" si="532"/>
        <v>3.1327256859793007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8.897801497991777</v>
      </c>
      <c r="G770" s="1">
        <f>[1]Industry!C$34</f>
        <v>7.9327264749398081</v>
      </c>
      <c r="H770" s="1">
        <f>[1]Industry!D$34</f>
        <v>7.9124542695310618</v>
      </c>
      <c r="I770" s="1">
        <f>[1]Industry!E$34</f>
        <v>6.2571719504432464</v>
      </c>
      <c r="J770" s="1">
        <f>[1]Industry!F$34</f>
        <v>3.1314622986819161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8.897801497991777</v>
      </c>
      <c r="G771" s="1">
        <f t="shared" ref="G771:K771" si="533">G770</f>
        <v>7.9327264749398081</v>
      </c>
      <c r="H771" s="1">
        <f t="shared" si="533"/>
        <v>7.9124542695310618</v>
      </c>
      <c r="I771" s="1">
        <f t="shared" si="533"/>
        <v>6.2571719504432464</v>
      </c>
      <c r="J771" s="1">
        <f t="shared" si="533"/>
        <v>3.1314622986819161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2.7300017147612179</v>
      </c>
      <c r="G772" s="1">
        <f>[1]Industry!C$35</f>
        <v>5.0633544664362758E-4</v>
      </c>
      <c r="H772" s="1">
        <f>[1]Industry!D$35</f>
        <v>1.3994500308673508E-3</v>
      </c>
      <c r="I772" s="1">
        <f>[1]Industry!E$35</f>
        <v>7.1475158685106786E-4</v>
      </c>
      <c r="J772" s="1">
        <f>[1]Industry!F$35</f>
        <v>1.2633872973845861E-3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2.7300017147612179</v>
      </c>
      <c r="G773" s="1">
        <f t="shared" ref="G773:K773" si="534">G772</f>
        <v>5.0633544664362758E-4</v>
      </c>
      <c r="H773" s="1">
        <f t="shared" si="534"/>
        <v>1.3994500308673508E-3</v>
      </c>
      <c r="I773" s="1">
        <f t="shared" si="534"/>
        <v>7.1475158685106786E-4</v>
      </c>
      <c r="J773" s="1">
        <f t="shared" si="534"/>
        <v>1.2633872973845861E-3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3.1211198434738643E-4</v>
      </c>
      <c r="I774" s="1">
        <f>[1]Industry!E$36</f>
        <v>0.22545337473695437</v>
      </c>
      <c r="J774" s="1">
        <f>[1]Industry!F$36</f>
        <v>0.24733870694568777</v>
      </c>
      <c r="K774" s="1">
        <f>[1]Industry!G$36</f>
        <v>0.2455649603188324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3.1211198434738643E-4</v>
      </c>
      <c r="I775" s="1">
        <f t="shared" si="535"/>
        <v>0.22545337473695437</v>
      </c>
      <c r="J775" s="1">
        <f t="shared" si="535"/>
        <v>0.24733870694568777</v>
      </c>
      <c r="K775" s="1">
        <f t="shared" si="535"/>
        <v>0.2455649603188324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35.989086807634465</v>
      </c>
      <c r="G776" s="1">
        <f>SUM([1]Industry!C$37:C$39)</f>
        <v>32.381136526480688</v>
      </c>
      <c r="H776" s="1">
        <f>SUM([1]Industry!D$37:D$39)</f>
        <v>38.043613294197819</v>
      </c>
      <c r="I776" s="1">
        <f>SUM([1]Industry!E$37:E$39)</f>
        <v>31.812299022740831</v>
      </c>
      <c r="J776" s="1">
        <f>SUM([1]Industry!F$37:F$39)</f>
        <v>22.158075617891402</v>
      </c>
      <c r="K776" s="1">
        <f>SUM([1]Industry!G$37:G$39)</f>
        <v>13.856372506302982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35.547498523540483</v>
      </c>
      <c r="G777" s="1">
        <f>SUM([1]Industry!C$37:C$38)-G778</f>
        <v>31.826236452530463</v>
      </c>
      <c r="H777" s="1">
        <f>SUM([1]Industry!D$37:D$38)-H778</f>
        <v>34.887261138542918</v>
      </c>
      <c r="I777" s="1">
        <f>SUM([1]Industry!E$37:E$38)-I778</f>
        <v>24.499162719139097</v>
      </c>
      <c r="J777" s="1">
        <f>SUM([1]Industry!F$37:F$38)-J778</f>
        <v>14.844925312891668</v>
      </c>
      <c r="K777" s="1">
        <f>SUM([1]Industry!G$37:G$38)-K778</f>
        <v>6.5432171311693859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4.8629255918376506E-3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2.8337174021712563E-3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0.44158828409398154</v>
      </c>
      <c r="G779" s="1">
        <f t="shared" si="540"/>
        <v>0.55490007395022545</v>
      </c>
      <c r="H779" s="1">
        <f t="shared" si="540"/>
        <v>3.1563521556549006</v>
      </c>
      <c r="I779" s="1">
        <f t="shared" si="540"/>
        <v>7.3131363036017341</v>
      </c>
      <c r="J779" s="1">
        <f t="shared" si="540"/>
        <v>7.3131503049997342</v>
      </c>
      <c r="K779" s="1">
        <f t="shared" si="540"/>
        <v>7.3131553751335963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35.242616644369349</v>
      </c>
      <c r="G780" s="1">
        <f>[1]Industry!C$37</f>
        <v>31.828927708095414</v>
      </c>
      <c r="H780" s="1">
        <f>[1]Industry!D$37</f>
        <v>32.06053622422511</v>
      </c>
      <c r="I780" s="1">
        <f>[1]Industry!E$37</f>
        <v>21.674457988940109</v>
      </c>
      <c r="J780" s="1">
        <f>[1]Industry!F$37</f>
        <v>10.620451706540258</v>
      </c>
      <c r="K780" s="1">
        <f>[1]Industry!G$37</f>
        <v>2.3183640913797916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35.237796086313075</v>
      </c>
      <c r="G781" s="1">
        <f>[1]Industry!C$37*G777/SUM(G777:G778)</f>
        <v>31.826094003376511</v>
      </c>
      <c r="H781" s="1">
        <f>[1]Industry!D$37*H777/SUM(H777:H778)</f>
        <v>32.06053622422511</v>
      </c>
      <c r="I781" s="1">
        <f>[1]Industry!E$37*I777/SUM(I777:I778)</f>
        <v>21.674457988940109</v>
      </c>
      <c r="J781" s="1">
        <f>[1]Industry!F$37*J777/SUM(J777:J778)</f>
        <v>10.620451706540258</v>
      </c>
      <c r="K781" s="1">
        <f>[1]Industry!G$37*K777/SUM(K777:K778)</f>
        <v>2.3183640913797916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4.8205580562736827E-3</v>
      </c>
      <c r="G782" s="1">
        <f t="shared" ref="G782:K782" si="545">G780-G781</f>
        <v>2.8337047189026521E-3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0.7464701632651185</v>
      </c>
      <c r="G783" s="1">
        <f t="shared" ref="G783:K783" si="546">SUM(G784:G786)</f>
        <v>0.55220881838527214</v>
      </c>
      <c r="H783" s="1">
        <f t="shared" si="546"/>
        <v>5.9830770699727047</v>
      </c>
      <c r="I783" s="1">
        <f t="shared" si="546"/>
        <v>10.137841033800722</v>
      </c>
      <c r="J783" s="1">
        <f t="shared" si="546"/>
        <v>11.537623911351144</v>
      </c>
      <c r="K783" s="1">
        <f t="shared" si="546"/>
        <v>11.538008414923191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0.30970243722740948</v>
      </c>
      <c r="G784" s="1">
        <f>[1]Industry!C$38*G777/SUM(G777:G778)</f>
        <v>1.424491539534435E-4</v>
      </c>
      <c r="H784" s="1">
        <f>[1]Industry!D$38*H777/SUM(H777:H778)</f>
        <v>2.8267249143178064</v>
      </c>
      <c r="I784" s="1">
        <f>[1]Industry!E$38*I777/SUM(I777:I778)</f>
        <v>2.8247047301989898</v>
      </c>
      <c r="J784" s="1">
        <f>[1]Industry!F$38*J777/SUM(J777:J778)</f>
        <v>4.2244736063514106</v>
      </c>
      <c r="K784" s="1">
        <f>[1]Industry!G$38*K777/SUM(K777:K778)</f>
        <v>4.2248530397895943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4.2367535562359837E-5</v>
      </c>
      <c r="G785" s="1">
        <f>[1]Industry!C$38-G784</f>
        <v>1.2683266747081333E-8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0.43672535850214667</v>
      </c>
      <c r="G786" s="1">
        <f>[1]Industry!C$39</f>
        <v>0.55206635654805192</v>
      </c>
      <c r="H786" s="1">
        <f>[1]Industry!D$39</f>
        <v>3.1563521556548984</v>
      </c>
      <c r="I786" s="1">
        <f>[1]Industry!E$39</f>
        <v>7.3131363036017323</v>
      </c>
      <c r="J786" s="1">
        <f>[1]Industry!F$39</f>
        <v>7.3131503049997333</v>
      </c>
      <c r="K786" s="1">
        <f>[1]Industry!G$39</f>
        <v>7.3131553751335971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3.5600017571866993</v>
      </c>
      <c r="G787" s="1">
        <f>[1]Industry!C$18</f>
        <v>3.4647181706842538</v>
      </c>
      <c r="H787" s="1">
        <f>[1]Industry!D$18</f>
        <v>9.1797413132478269E-3</v>
      </c>
      <c r="I787" s="1">
        <f>[1]Industry!E$18</f>
        <v>6.0665891088261439E-4</v>
      </c>
      <c r="J787" s="1">
        <f>[1]Industry!F$18</f>
        <v>9.8184684359811972E-4</v>
      </c>
      <c r="K787" s="1">
        <f>[1]Industry!G$18</f>
        <v>2.7054850480284884E-4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3.5600017571866993</v>
      </c>
      <c r="G788" s="1">
        <f t="shared" ref="G788:K788" si="549">G787</f>
        <v>3.4647181706842538</v>
      </c>
      <c r="H788" s="1">
        <f t="shared" si="549"/>
        <v>9.1797413132478269E-3</v>
      </c>
      <c r="I788" s="1">
        <f t="shared" si="549"/>
        <v>6.0665891088261439E-4</v>
      </c>
      <c r="J788" s="1">
        <f t="shared" si="549"/>
        <v>9.8184684359811972E-4</v>
      </c>
      <c r="K788" s="1">
        <f t="shared" si="549"/>
        <v>2.7054850480284884E-4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12.728641009943175</v>
      </c>
      <c r="G789" s="1">
        <f>[1]Industry!C$19</f>
        <v>13.638427299836215</v>
      </c>
      <c r="H789" s="1">
        <f>[1]Industry!D$19</f>
        <v>13.373258693176972</v>
      </c>
      <c r="I789" s="1">
        <f>[1]Industry!E$19</f>
        <v>17.607176428984754</v>
      </c>
      <c r="J789" s="1">
        <f>[1]Industry!F$19</f>
        <v>20.443172146194016</v>
      </c>
      <c r="K789" s="1">
        <f>[1]Industry!G$19</f>
        <v>27.202320217292289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4.2952011003499537</v>
      </c>
      <c r="G790" s="1">
        <f t="shared" ref="G790:K790" si="552">SUM(G791:G799)</f>
        <v>5.8490371547208024</v>
      </c>
      <c r="H790" s="1">
        <f t="shared" si="552"/>
        <v>6.0077921394859688</v>
      </c>
      <c r="I790" s="1">
        <f t="shared" si="552"/>
        <v>9.1774624726116159</v>
      </c>
      <c r="J790" s="1">
        <f t="shared" si="552"/>
        <v>10.136105090099653</v>
      </c>
      <c r="K790" s="1">
        <f t="shared" si="552"/>
        <v>14.597860887164048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0.92934863037004267</v>
      </c>
      <c r="G791" s="1">
        <f t="shared" ref="G791:K791" si="555">G233</f>
        <v>2.070664074022043</v>
      </c>
      <c r="H791" s="1">
        <f t="shared" si="555"/>
        <v>3.5384279852354379E-2</v>
      </c>
      <c r="I791" s="1">
        <f t="shared" si="555"/>
        <v>1.315223382973806</v>
      </c>
      <c r="J791" s="1">
        <f t="shared" si="555"/>
        <v>1.1094226295819734E-2</v>
      </c>
      <c r="K791" s="1">
        <f t="shared" si="555"/>
        <v>1.7522728017646324E-3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0.77131017735080087</v>
      </c>
      <c r="G792" s="1">
        <f t="shared" ref="G792:K792" si="556">G239</f>
        <v>0.10297628553736336</v>
      </c>
      <c r="H792" s="1">
        <f t="shared" si="556"/>
        <v>5.8388625617936125E-2</v>
      </c>
      <c r="I792" s="1">
        <f t="shared" si="556"/>
        <v>4.6300676080757948E-2</v>
      </c>
      <c r="J792" s="1">
        <f t="shared" si="556"/>
        <v>2.6682599138479063E-2</v>
      </c>
      <c r="K792" s="1">
        <f t="shared" si="556"/>
        <v>9.3824395990964038E-3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6.9595197810581886E-3</v>
      </c>
      <c r="K793" s="1">
        <f t="shared" si="557"/>
        <v>5.4307275079354617E-3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3.0964711602350881E-4</v>
      </c>
      <c r="J794" s="1">
        <f t="shared" si="558"/>
        <v>1.8340960915940933E-3</v>
      </c>
      <c r="K794" s="1">
        <f t="shared" si="558"/>
        <v>2.8451708997576715E-4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1.9347991899745427</v>
      </c>
      <c r="G795" s="1">
        <f t="shared" ref="G795:K795" si="559">G272</f>
        <v>1.858780658683447</v>
      </c>
      <c r="H795" s="1">
        <f t="shared" si="559"/>
        <v>2.5503029661731711</v>
      </c>
      <c r="I795" s="1">
        <f t="shared" si="559"/>
        <v>2.2433452173048964</v>
      </c>
      <c r="J795" s="1">
        <f t="shared" si="559"/>
        <v>0.25535996837272479</v>
      </c>
      <c r="K795" s="1">
        <f t="shared" si="559"/>
        <v>2.2320288225330387E-4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1.2632314318416533</v>
      </c>
      <c r="K796" s="1">
        <f t="shared" si="560"/>
        <v>2.0111851953554232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0.65974310265456704</v>
      </c>
      <c r="G797" s="1">
        <f t="shared" ref="G797:K797" si="561">G281</f>
        <v>1.8166161364779492</v>
      </c>
      <c r="H797" s="1">
        <f t="shared" si="561"/>
        <v>3.363716267842507</v>
      </c>
      <c r="I797" s="1">
        <f t="shared" si="561"/>
        <v>5.571558017226562</v>
      </c>
      <c r="J797" s="1">
        <f t="shared" si="561"/>
        <v>7.9633073355910309</v>
      </c>
      <c r="K797" s="1">
        <f t="shared" si="561"/>
        <v>9.9419826559987712E-4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0.36067219784306237</v>
      </c>
      <c r="K798" s="1">
        <f t="shared" si="562"/>
        <v>12.446897758354725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7.2553190957002961E-4</v>
      </c>
      <c r="J799" s="1">
        <f t="shared" si="563"/>
        <v>0.24696371514423057</v>
      </c>
      <c r="K799" s="1">
        <f t="shared" si="563"/>
        <v>0.12171057530727339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7.1200011685820765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7.6289069959776521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7.3111257512312049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8.3865260833476363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10.32578761488595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11.758674682239391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9.0018960771075101</v>
      </c>
      <c r="G801" s="1">
        <f t="shared" ref="G801:K801" si="564">G802</f>
        <v>10.609941685963724</v>
      </c>
      <c r="H801" s="1">
        <f t="shared" si="564"/>
        <v>9.7346371041395958</v>
      </c>
      <c r="I801" s="1">
        <f t="shared" si="564"/>
        <v>13.533561281951799</v>
      </c>
      <c r="J801" s="1">
        <f t="shared" si="564"/>
        <v>13.367398866338844</v>
      </c>
      <c r="K801" s="1">
        <f t="shared" si="564"/>
        <v>9.5451197652990842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9.0018960771075101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10.609941685963724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9.7346371041395958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13.533561281951799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13.367398866338844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9.5451197652990842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0.62578841169063948</v>
      </c>
      <c r="G803" s="1">
        <f t="shared" ref="G803:K803" si="566">G804</f>
        <v>0.73757428852820217</v>
      </c>
      <c r="H803" s="1">
        <f t="shared" si="566"/>
        <v>0.73634251391186423</v>
      </c>
      <c r="I803" s="1">
        <f t="shared" si="566"/>
        <v>0.73429138614293343</v>
      </c>
      <c r="J803" s="1">
        <f t="shared" si="566"/>
        <v>0.73028318828884808</v>
      </c>
      <c r="K803" s="1">
        <f t="shared" si="566"/>
        <v>0.72631016731153986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0.62578841169063948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0.73757428852820217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0.73634251391186423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0.73429138614293343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0.73028318828884808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0.72631016731153986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7.7980422124087241</v>
      </c>
      <c r="G805" s="1">
        <f>[1]Industry!C$21</f>
        <v>8.0801418504544742</v>
      </c>
      <c r="H805" s="1">
        <f>[1]Industry!D$21</f>
        <v>5.6082610563949222</v>
      </c>
      <c r="I805" s="1">
        <f>[1]Industry!E$21</f>
        <v>5.5456272354737814</v>
      </c>
      <c r="J805" s="1">
        <f>[1]Industry!F$21</f>
        <v>5.4553048517403679</v>
      </c>
      <c r="K805" s="1">
        <f>[1]Industry!G$21</f>
        <v>6.417756105187493E-4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7.7980422124087241</v>
      </c>
      <c r="G806" s="1">
        <f t="shared" ref="G806:K806" si="568">G805</f>
        <v>8.0801418504544742</v>
      </c>
      <c r="H806" s="1">
        <f t="shared" si="568"/>
        <v>5.6082610563949222</v>
      </c>
      <c r="I806" s="1">
        <f t="shared" si="568"/>
        <v>5.5456272354737814</v>
      </c>
      <c r="J806" s="1">
        <f t="shared" si="568"/>
        <v>5.4553048517403679</v>
      </c>
      <c r="K806" s="1">
        <f t="shared" si="568"/>
        <v>6.417756105187493E-4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7.7980422124087241</v>
      </c>
      <c r="G808" s="1">
        <f t="shared" ref="G808:K808" si="569">G806</f>
        <v>8.0801418504544742</v>
      </c>
      <c r="H808" s="1">
        <f t="shared" si="569"/>
        <v>5.6082610563949222</v>
      </c>
      <c r="I808" s="1">
        <f t="shared" si="569"/>
        <v>5.5456272354737814</v>
      </c>
      <c r="J808" s="1">
        <f t="shared" si="569"/>
        <v>5.4553048517403679</v>
      </c>
      <c r="K808" s="1">
        <f t="shared" si="569"/>
        <v>6.417756105187493E-4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8.5532502766370547E-2</v>
      </c>
      <c r="I809" s="1">
        <f>[1]Industry!E$22</f>
        <v>8.5533745176684703E-2</v>
      </c>
      <c r="J809" s="1">
        <f>[1]Industry!F$22</f>
        <v>8.5535235909907456E-2</v>
      </c>
      <c r="K809" s="1">
        <f>[1]Industry!G$22</f>
        <v>8.5535956763778676E-2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8.5532502766370547E-2</v>
      </c>
      <c r="I810" s="1">
        <f t="shared" si="572"/>
        <v>8.5533745176684703E-2</v>
      </c>
      <c r="J810" s="1">
        <f t="shared" si="572"/>
        <v>8.5535235909907456E-2</v>
      </c>
      <c r="K810" s="1">
        <f t="shared" si="572"/>
        <v>8.5535956763778676E-2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1.7836677540559941E-3</v>
      </c>
      <c r="I811" s="1">
        <f>[1]Industry!E$23</f>
        <v>1.6165370150100139E-2</v>
      </c>
      <c r="J811" s="1">
        <f>[1]Industry!F$23</f>
        <v>9.7367730313195295</v>
      </c>
      <c r="K811" s="1">
        <f>[1]Industry!G$23</f>
        <v>15.439350974374989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1.7836677540559941E-3</v>
      </c>
      <c r="I812" s="1">
        <f t="shared" si="575"/>
        <v>1.6165370150100139E-2</v>
      </c>
      <c r="J812" s="1">
        <f t="shared" si="575"/>
        <v>9.7367730313195295</v>
      </c>
      <c r="K812" s="1">
        <f t="shared" si="575"/>
        <v>15.439350974374989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0.7484625167826795</v>
      </c>
      <c r="G813" s="1">
        <f>[1]Industry!C$24</f>
        <v>0.94973004368207481</v>
      </c>
      <c r="H813" s="1">
        <f>[1]Industry!D$24</f>
        <v>1.6429622126669541</v>
      </c>
      <c r="I813" s="1">
        <f>[1]Industry!E$24</f>
        <v>2.667105712651177</v>
      </c>
      <c r="J813" s="1">
        <f>[1]Industry!F$24</f>
        <v>2.714656748991596</v>
      </c>
      <c r="K813" s="1">
        <f>[1]Industry!G$24</f>
        <v>3.6779246755113149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0.7484625167826795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0.94973004368207481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1.6383026699719681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2.6634658354221354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2.7098136063632339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3.6748937207068786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4.6595426949860297E-3</v>
      </c>
      <c r="I815" s="1">
        <f t="shared" si="580"/>
        <v>3.6398772290415771E-3</v>
      </c>
      <c r="J815" s="1">
        <f t="shared" si="580"/>
        <v>4.8431426283621626E-3</v>
      </c>
      <c r="K815" s="1">
        <f t="shared" si="580"/>
        <v>3.03095480443627E-3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72.708185566532137</v>
      </c>
      <c r="G816" s="17">
        <f>[1]Industry!C$71</f>
        <v>74.034587566739958</v>
      </c>
      <c r="H816" s="17">
        <f>[1]Industry!D$71</f>
        <v>75.242233069521049</v>
      </c>
      <c r="I816" s="17">
        <f>[1]Industry!E$71</f>
        <v>76.742200366116961</v>
      </c>
      <c r="J816" s="17">
        <f>[1]Industry!F$71</f>
        <v>79.677677893218373</v>
      </c>
      <c r="K816" s="17">
        <f>[1]Industry!G$71</f>
        <v>83.494447814722434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58.985416840116081</v>
      </c>
      <c r="G817" s="18">
        <f t="shared" ref="G817:K817" si="581">SUM(G818:G820)</f>
        <v>61.365767620782066</v>
      </c>
      <c r="H817" s="18">
        <f t="shared" si="581"/>
        <v>63.47373450992724</v>
      </c>
      <c r="I817" s="18">
        <f t="shared" si="581"/>
        <v>66.660857127175163</v>
      </c>
      <c r="J817" s="18">
        <f t="shared" si="581"/>
        <v>69.518857842052995</v>
      </c>
      <c r="K817" s="18">
        <f t="shared" si="581"/>
        <v>72.610763495106539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9.8138884133066533</v>
      </c>
      <c r="G818" s="1">
        <f>[1]Industry!C$55</f>
        <v>10.335083662477039</v>
      </c>
      <c r="H818" s="1">
        <f>[1]Industry!D$55</f>
        <v>10.500551771004504</v>
      </c>
      <c r="I818" s="1">
        <f>[1]Industry!E$55</f>
        <v>10.665540135074115</v>
      </c>
      <c r="J818" s="1">
        <f>[1]Industry!F$55</f>
        <v>11.079710252880487</v>
      </c>
      <c r="K818" s="1">
        <f>[1]Industry!G$55</f>
        <v>11.092292537616469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1.1081307746384308</v>
      </c>
      <c r="G819" s="1">
        <f>[1]Industry!C$56</f>
        <v>1.4007930401250155</v>
      </c>
      <c r="H819" s="1">
        <f>[1]Industry!D$56</f>
        <v>2.4030165403786894</v>
      </c>
      <c r="I819" s="1">
        <f>[1]Industry!E$56</f>
        <v>3.8720628643852564</v>
      </c>
      <c r="J819" s="1">
        <f>[1]Industry!F$56</f>
        <v>3.8745467762130446</v>
      </c>
      <c r="K819" s="1">
        <f>[1]Industry!G$56</f>
        <v>5.1752547593826863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49.62989091818001</v>
      </c>
      <c r="H820" s="1">
        <f>[1]Industry!D$3-([1]Industry!D$6-[1]Industry!D$70)</f>
        <v>50.570166198544051</v>
      </c>
      <c r="I820" s="1">
        <f>[1]Industry!E$3-([1]Industry!E$6-[1]Industry!E$70)</f>
        <v>52.123254127715789</v>
      </c>
      <c r="J820" s="1">
        <f>[1]Industry!F$3-([1]Industry!F$6-[1]Industry!F$70)</f>
        <v>54.564600812959469</v>
      </c>
      <c r="K820" s="1">
        <f>[1]Industry!G$3-([1]Industry!G$6-[1]Industry!G$70)</f>
        <v>56.343216198107385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8.763526134302225</v>
      </c>
      <c r="G821" s="1">
        <f t="shared" ref="G821:K821" si="583">SUM(G822:G823)</f>
        <v>6.1777156805375295</v>
      </c>
      <c r="H821" s="1">
        <f t="shared" si="583"/>
        <v>6.1777134317111093</v>
      </c>
      <c r="I821" s="1">
        <f t="shared" si="583"/>
        <v>5.0812571429125422</v>
      </c>
      <c r="J821" s="1">
        <f t="shared" si="583"/>
        <v>2.6702779807967834</v>
      </c>
      <c r="K821" s="1">
        <f t="shared" si="583"/>
        <v>0.19555036013118421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6.9177037249092974</v>
      </c>
      <c r="G822" s="1">
        <f>[1]Industry!C$57</f>
        <v>6.1773718534524864</v>
      </c>
      <c r="H822" s="1">
        <f>[1]Industry!D$57</f>
        <v>6.1767569950806385</v>
      </c>
      <c r="I822" s="1">
        <f>[1]Industry!E$57</f>
        <v>5.0807634282539249</v>
      </c>
      <c r="J822" s="1">
        <f>[1]Industry!F$57</f>
        <v>2.6693868189818906</v>
      </c>
      <c r="K822" s="1">
        <f>[1]Industry!G$57</f>
        <v>0.19555036013118421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1.8458224093929283</v>
      </c>
      <c r="G823" s="1">
        <f>[1]Industry!C$58</f>
        <v>3.4382708504335522E-4</v>
      </c>
      <c r="H823" s="1">
        <f>[1]Industry!D$58</f>
        <v>9.5643663047090418E-4</v>
      </c>
      <c r="I823" s="1">
        <f>[1]Industry!E$58</f>
        <v>4.9371465861737496E-4</v>
      </c>
      <c r="J823" s="1">
        <f>[1]Industry!F$58</f>
        <v>8.9116181489265174E-4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28.930281124729387</v>
      </c>
      <c r="G824" s="1">
        <f t="shared" ref="G824:K824" si="584">SUM(G825:G827)</f>
        <v>26.037454212123265</v>
      </c>
      <c r="H824" s="1">
        <f t="shared" si="584"/>
        <v>30.397099240389135</v>
      </c>
      <c r="I824" s="1">
        <f t="shared" si="584"/>
        <v>25.020822929246304</v>
      </c>
      <c r="J824" s="1">
        <f t="shared" si="584"/>
        <v>17.328221576129721</v>
      </c>
      <c r="K824" s="1">
        <f t="shared" si="584"/>
        <v>10.639099910448609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28.619769394834361</v>
      </c>
      <c r="G825" s="1">
        <f>[1]Industry!C$59</f>
        <v>25.6449350326176</v>
      </c>
      <c r="H825" s="1">
        <f>[1]Industry!D$59</f>
        <v>28.143010816581086</v>
      </c>
      <c r="I825" s="1">
        <f>[1]Industry!E$59</f>
        <v>19.81359644697935</v>
      </c>
      <c r="J825" s="1">
        <f>[1]Industry!F$59</f>
        <v>12.118865641054709</v>
      </c>
      <c r="K825" s="1">
        <f>[1]Industry!G$59</f>
        <v>5.3677633681458143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9.9220411374190184E-3</v>
      </c>
      <c r="I826" s="1">
        <f>[1]Industry!E$60</f>
        <v>7.5865704061227985E-3</v>
      </c>
      <c r="J826" s="1">
        <f>[1]Industry!F$60</f>
        <v>9.7060682201991627E-3</v>
      </c>
      <c r="K826" s="1">
        <f>[1]Industry!G$60</f>
        <v>5.8646722066079153E-3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0.31051172989502673</v>
      </c>
      <c r="G827" s="1">
        <f>[1]Industry!C$68</f>
        <v>0.39251917950566512</v>
      </c>
      <c r="H827" s="1">
        <f>[1]Industry!D$68</f>
        <v>2.2441663826706324</v>
      </c>
      <c r="I827" s="1">
        <f>[1]Industry!E$68</f>
        <v>5.1996399118608307</v>
      </c>
      <c r="J827" s="1">
        <f>[1]Industry!F$68</f>
        <v>5.1996498668548146</v>
      </c>
      <c r="K827" s="1">
        <f>[1]Industry!G$68</f>
        <v>5.2654718700961869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2.3674011685291543</v>
      </c>
      <c r="G828" s="1">
        <f t="shared" ref="G828:K828" si="587">G829</f>
        <v>2.3075023016757146</v>
      </c>
      <c r="H828" s="1">
        <f t="shared" si="587"/>
        <v>6.1274773265929307E-3</v>
      </c>
      <c r="I828" s="1">
        <f t="shared" si="587"/>
        <v>4.0646147029135165E-4</v>
      </c>
      <c r="J828" s="1">
        <f t="shared" si="587"/>
        <v>6.6274661942873083E-4</v>
      </c>
      <c r="K828" s="1">
        <f t="shared" si="587"/>
        <v>1.839729832659372E-4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2.3674011685291543</v>
      </c>
      <c r="G829" s="1">
        <f>[1]Industry!C$61</f>
        <v>2.3075023016757146</v>
      </c>
      <c r="H829" s="1">
        <f>[1]Industry!D$61</f>
        <v>6.1274773265929307E-3</v>
      </c>
      <c r="I829" s="1">
        <f>[1]Industry!E$61</f>
        <v>4.0646147029135165E-4</v>
      </c>
      <c r="J829" s="1">
        <f>[1]Industry!F$61</f>
        <v>6.6274661942873083E-4</v>
      </c>
      <c r="K829" s="1">
        <f>[1]Industry!G$61</f>
        <v>1.839729832659372E-4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11.767326465867686</v>
      </c>
      <c r="G830" s="1">
        <f t="shared" ref="G830:K830" si="588">G831+G841</f>
        <v>12.635407768634034</v>
      </c>
      <c r="H830" s="1">
        <f t="shared" si="588"/>
        <v>12.429461245091066</v>
      </c>
      <c r="I830" s="1">
        <f t="shared" si="588"/>
        <v>16.451736661282464</v>
      </c>
      <c r="J830" s="1">
        <f t="shared" si="588"/>
        <v>19.304898705231505</v>
      </c>
      <c r="K830" s="1">
        <f t="shared" si="588"/>
        <v>25.035864075805637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5.1850543974971472</v>
      </c>
      <c r="G831" s="1">
        <f>[1]Industry!C$62</f>
        <v>5.5675583308678345</v>
      </c>
      <c r="H831" s="1">
        <f>[1]Industry!D$62</f>
        <v>5.6343071044417776</v>
      </c>
      <c r="I831" s="1">
        <f>[1]Industry!E$62</f>
        <v>8.6155614981210213</v>
      </c>
      <c r="J831" s="1">
        <f>[1]Industry!F$62</f>
        <v>9.5544920624825949</v>
      </c>
      <c r="K831" s="1">
        <f>[1]Industry!G$62</f>
        <v>13.865123127678219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1.1218853530083917</v>
      </c>
      <c r="G832" s="1">
        <f t="shared" ref="G832:K832" si="589">IFERROR(G791/G$790,0)*G$831</f>
        <v>1.9710155211521234</v>
      </c>
      <c r="H832" s="1">
        <f t="shared" si="589"/>
        <v>3.3184553448071565E-2</v>
      </c>
      <c r="I832" s="1">
        <f t="shared" si="589"/>
        <v>1.2346972786425403</v>
      </c>
      <c r="J832" s="1">
        <f t="shared" si="589"/>
        <v>1.0457635959825393E-2</v>
      </c>
      <c r="K832" s="1">
        <f t="shared" si="589"/>
        <v>1.6643176926772483E-3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0.93110546711799613</v>
      </c>
      <c r="G833" s="1">
        <f t="shared" si="590"/>
        <v>9.8020659000710247E-2</v>
      </c>
      <c r="H833" s="1">
        <f t="shared" si="590"/>
        <v>5.4758793330335898E-2</v>
      </c>
      <c r="I833" s="1">
        <f t="shared" si="590"/>
        <v>4.3465862526685432E-2</v>
      </c>
      <c r="J833" s="1">
        <f t="shared" si="590"/>
        <v>2.5151542866698583E-2</v>
      </c>
      <c r="K833" s="1">
        <f t="shared" si="590"/>
        <v>8.9114892438701722E-3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6.5601802581702834E-3</v>
      </c>
      <c r="K834" s="1">
        <f t="shared" si="590"/>
        <v>5.1581328355172788E-3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2.906886057859508E-4</v>
      </c>
      <c r="J835" s="1">
        <f t="shared" si="590"/>
        <v>1.7288550575587835E-3</v>
      </c>
      <c r="K835" s="1">
        <f t="shared" si="590"/>
        <v>2.7023579104740257E-4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2.3356389640135955</v>
      </c>
      <c r="G836" s="1">
        <f t="shared" si="590"/>
        <v>1.7693287745926483</v>
      </c>
      <c r="H836" s="1">
        <f t="shared" si="590"/>
        <v>2.3917588670133108</v>
      </c>
      <c r="I836" s="1">
        <f t="shared" si="590"/>
        <v>2.1059937579571439</v>
      </c>
      <c r="J836" s="1">
        <f t="shared" si="590"/>
        <v>0.2407073298081816</v>
      </c>
      <c r="K836" s="1">
        <f t="shared" si="590"/>
        <v>2.1199924213662934E-4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1.1907467988269385</v>
      </c>
      <c r="K837" s="1">
        <f t="shared" si="590"/>
        <v>1.9102340117986867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0.79642461335716341</v>
      </c>
      <c r="G838" s="1">
        <f t="shared" si="590"/>
        <v>1.7291933761223528</v>
      </c>
      <c r="H838" s="1">
        <f t="shared" si="590"/>
        <v>3.1546048906500586</v>
      </c>
      <c r="I838" s="1">
        <f t="shared" si="590"/>
        <v>5.2304328000269971</v>
      </c>
      <c r="J838" s="1">
        <f t="shared" si="590"/>
        <v>7.5063701542843706</v>
      </c>
      <c r="K838" s="1">
        <f t="shared" si="590"/>
        <v>9.442946108622908E-4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0.33997670908281913</v>
      </c>
      <c r="K839" s="1">
        <f t="shared" si="590"/>
        <v>11.822127317911251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6.8111036186792177E-4</v>
      </c>
      <c r="J840" s="1">
        <f t="shared" si="590"/>
        <v>0.23279285633803201</v>
      </c>
      <c r="K840" s="1">
        <f t="shared" si="590"/>
        <v>0.11560132855216829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6.5822720683705391</v>
      </c>
      <c r="G841" s="1">
        <f>[1]Industry!C$63</f>
        <v>7.0678494377661991</v>
      </c>
      <c r="H841" s="1">
        <f>[1]Industry!D$63</f>
        <v>6.795154140649287</v>
      </c>
      <c r="I841" s="1">
        <f>[1]Industry!E$63</f>
        <v>7.8361751631614416</v>
      </c>
      <c r="J841" s="1">
        <f>[1]Industry!F$63</f>
        <v>9.75040664274891</v>
      </c>
      <c r="K841" s="1">
        <f>[1]Industry!G$63</f>
        <v>11.170740948127419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5.3111186854934269</v>
      </c>
      <c r="G842" s="1">
        <f t="shared" ref="G842:K842" si="591">G843</f>
        <v>6.2669388891759104</v>
      </c>
      <c r="H842" s="1">
        <f t="shared" si="591"/>
        <v>5.7596602866159294</v>
      </c>
      <c r="I842" s="1">
        <f t="shared" si="591"/>
        <v>8.0299130272913928</v>
      </c>
      <c r="J842" s="1">
        <f t="shared" si="591"/>
        <v>7.9758813235821808</v>
      </c>
      <c r="K842" s="1">
        <f t="shared" si="591"/>
        <v>5.7270718591794507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5.3111186854934269</v>
      </c>
      <c r="G843" s="1">
        <f>[1]Industry!C$64</f>
        <v>6.2669388891759104</v>
      </c>
      <c r="H843" s="1">
        <f>[1]Industry!D$64</f>
        <v>5.7596602866159294</v>
      </c>
      <c r="I843" s="1">
        <f>[1]Industry!E$64</f>
        <v>8.0299130272913928</v>
      </c>
      <c r="J843" s="1">
        <f>[1]Industry!F$64</f>
        <v>7.9758813235821808</v>
      </c>
      <c r="K843" s="1">
        <f>[1]Industry!G$64</f>
        <v>5.7270718591794507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0.46151895362184647</v>
      </c>
      <c r="G844" s="1">
        <f t="shared" ref="G844:K844" si="592">G845</f>
        <v>0.5445756830299896</v>
      </c>
      <c r="H844" s="1">
        <f t="shared" si="592"/>
        <v>0.54458665091398317</v>
      </c>
      <c r="I844" s="1">
        <f t="shared" si="592"/>
        <v>0.54459944472267696</v>
      </c>
      <c r="J844" s="1">
        <f t="shared" si="592"/>
        <v>0.54466954459876549</v>
      </c>
      <c r="K844" s="1">
        <f t="shared" si="592"/>
        <v>0.54473262548365542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0.46151895362184647</v>
      </c>
      <c r="G845" s="1">
        <f>[1]Industry!C$65</f>
        <v>0.5445756830299896</v>
      </c>
      <c r="H845" s="1">
        <f>[1]Industry!D$65</f>
        <v>0.54458665091398317</v>
      </c>
      <c r="I845" s="1">
        <f>[1]Industry!E$65</f>
        <v>0.54459944472267696</v>
      </c>
      <c r="J845" s="1">
        <f>[1]Industry!F$65</f>
        <v>0.54466954459876549</v>
      </c>
      <c r="K845" s="1">
        <f>[1]Industry!G$65</f>
        <v>0.54473262548365542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4.1173662881518078</v>
      </c>
      <c r="G846" s="1">
        <f t="shared" ref="G846:K846" si="593">G847</f>
        <v>4.2663148970399636</v>
      </c>
      <c r="H846" s="1">
        <f t="shared" si="593"/>
        <v>2.9611618377765194</v>
      </c>
      <c r="I846" s="1">
        <f t="shared" si="593"/>
        <v>2.9280911803301559</v>
      </c>
      <c r="J846" s="1">
        <f t="shared" si="593"/>
        <v>2.8804009617189172</v>
      </c>
      <c r="K846" s="1">
        <f t="shared" si="593"/>
        <v>3.4912593212219956E-4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4.1173662881518078</v>
      </c>
      <c r="G847" s="1">
        <f>[1]Industry!C$66</f>
        <v>4.2663148970399636</v>
      </c>
      <c r="H847" s="1">
        <f>[1]Industry!D$66</f>
        <v>2.9611618377765194</v>
      </c>
      <c r="I847" s="1">
        <f>[1]Industry!E$66</f>
        <v>2.9280911803301559</v>
      </c>
      <c r="J847" s="1">
        <f>[1]Industry!F$66</f>
        <v>2.8804009617189172</v>
      </c>
      <c r="K847" s="1">
        <f>[1]Industry!G$66</f>
        <v>3.4912593212219956E-4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8.5532502766370547E-2</v>
      </c>
      <c r="I848" s="1">
        <f t="shared" si="594"/>
        <v>8.5533745176684703E-2</v>
      </c>
      <c r="J848" s="1">
        <f t="shared" si="594"/>
        <v>8.5535235909907456E-2</v>
      </c>
      <c r="K848" s="1">
        <f t="shared" si="594"/>
        <v>8.5535956763778676E-2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8.5532502766370547E-2</v>
      </c>
      <c r="I849" s="1">
        <f>[1]Industry!E$67</f>
        <v>8.5533745176684703E-2</v>
      </c>
      <c r="J849" s="1">
        <f>[1]Industry!F$67</f>
        <v>8.5535235909907456E-2</v>
      </c>
      <c r="K849" s="1">
        <f>[1]Industry!G$67</f>
        <v>8.5535956763778676E-2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4.4841145221032365E-3</v>
      </c>
      <c r="J850" s="1">
        <f t="shared" si="595"/>
        <v>7.8047341778489736</v>
      </c>
      <c r="K850" s="1">
        <f t="shared" si="595"/>
        <v>12.504058186507363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4.4841145221032365E-3</v>
      </c>
      <c r="J851" s="1">
        <f>[1]Industry!F$69</f>
        <v>7.8047341778489736</v>
      </c>
      <c r="K851" s="1">
        <f>[1]Industry!G$69</f>
        <v>12.504058186507363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4.8941982386392695</v>
      </c>
      <c r="H852" s="1">
        <f t="shared" si="596"/>
        <v>4.8942029582522482</v>
      </c>
      <c r="I852" s="1">
        <f t="shared" si="596"/>
        <v>4.9749312817732223</v>
      </c>
      <c r="J852" s="1">
        <f t="shared" si="596"/>
        <v>6.6387621492001907</v>
      </c>
      <c r="K852" s="1">
        <f t="shared" si="596"/>
        <v>13.580224052908866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0.91688515338303356</v>
      </c>
      <c r="H853" s="1">
        <f>[1]Industry!D$6-H854</f>
        <v>0.91688087270509611</v>
      </c>
      <c r="I853" s="1">
        <f>[1]Industry!E$6-I854</f>
        <v>0.91717862207023959</v>
      </c>
      <c r="J853" s="1">
        <f>[1]Industry!F$6-J854</f>
        <v>0.51062353751153111</v>
      </c>
      <c r="K853" s="1">
        <f>[1]Industry!G$6-K854</f>
        <v>1.0857696084206587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3.9773130852562359</v>
      </c>
      <c r="H854" s="1">
        <f>[1]Industry!D$70</f>
        <v>3.9773220855471521</v>
      </c>
      <c r="I854" s="1">
        <f>[1]Industry!E$70</f>
        <v>4.0577526597029827</v>
      </c>
      <c r="J854" s="1">
        <f>[1]Industry!F$70</f>
        <v>6.1281386116886596</v>
      </c>
      <c r="K854" s="1">
        <f>[1]Industry!G$70</f>
        <v>12.494454444488207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0.84261542941328404</v>
      </c>
      <c r="G856" s="4">
        <f t="shared" ref="G856:K856" si="597">IFERROR(G818/G763,"-")</f>
        <v>0.843062365139853</v>
      </c>
      <c r="H856" s="4">
        <f t="shared" si="597"/>
        <v>0.84373276872970837</v>
      </c>
      <c r="I856" s="4">
        <f t="shared" si="597"/>
        <v>0.84485010804613014</v>
      </c>
      <c r="J856" s="4">
        <f t="shared" si="597"/>
        <v>0.84708478667897669</v>
      </c>
      <c r="K856" s="4">
        <f t="shared" si="597"/>
        <v>0.84931946531182212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3.0809801822513294</v>
      </c>
      <c r="G857" s="4">
        <f t="shared" si="600"/>
        <v>3.1055374774069175</v>
      </c>
      <c r="H857" s="4">
        <f t="shared" si="600"/>
        <v>3.1423734201402929</v>
      </c>
      <c r="I857" s="4">
        <f t="shared" si="600"/>
        <v>3.2037666580292488</v>
      </c>
      <c r="J857" s="4">
        <f t="shared" si="600"/>
        <v>3.326553133807169</v>
      </c>
      <c r="K857" s="4">
        <f t="shared" si="600"/>
        <v>3.449339609585087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0.99999999999999967</v>
      </c>
      <c r="H858" s="4">
        <f t="shared" si="601"/>
        <v>1</v>
      </c>
      <c r="I858" s="4">
        <f t="shared" si="601"/>
        <v>1.0000015716019652</v>
      </c>
      <c r="J858" s="4">
        <f t="shared" si="601"/>
        <v>0.99999938561496671</v>
      </c>
      <c r="K858" s="4">
        <f t="shared" si="601"/>
        <v>0.96269754144860586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0.77746213224363514</v>
      </c>
      <c r="G859" s="4">
        <f t="shared" ref="G859:K860" si="602">IFERROR(G822/G767,"-")</f>
        <v>0.77871988564932326</v>
      </c>
      <c r="H859" s="4">
        <f t="shared" si="602"/>
        <v>0.78060651575785567</v>
      </c>
      <c r="I859" s="4">
        <f t="shared" si="602"/>
        <v>0.78375089927207731</v>
      </c>
      <c r="J859" s="4">
        <f t="shared" si="602"/>
        <v>0.79003966630051914</v>
      </c>
      <c r="K859" s="4">
        <f t="shared" si="602"/>
        <v>0.79632843332896075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0.67612499999999998</v>
      </c>
      <c r="G860" s="4">
        <f t="shared" si="602"/>
        <v>0.67904999999999982</v>
      </c>
      <c r="H860" s="4">
        <f t="shared" si="602"/>
        <v>0.68343749999999936</v>
      </c>
      <c r="I860" s="4">
        <f t="shared" si="602"/>
        <v>0.69074999999999975</v>
      </c>
      <c r="J860" s="4">
        <f t="shared" si="602"/>
        <v>0.70537499999999953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0.80511345617980967</v>
      </c>
      <c r="G861" s="4">
        <f t="shared" ref="G861:K863" si="603">IFERROR(G825/G777,"-")</f>
        <v>0.80577969282882655</v>
      </c>
      <c r="H861" s="4">
        <f t="shared" si="603"/>
        <v>0.80668444292088937</v>
      </c>
      <c r="I861" s="4">
        <f t="shared" si="603"/>
        <v>0.8087458609963305</v>
      </c>
      <c r="J861" s="4">
        <f t="shared" si="603"/>
        <v>0.81636420430693668</v>
      </c>
      <c r="K861" s="4">
        <f t="shared" si="603"/>
        <v>0.82035537879002074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0.70317021777901545</v>
      </c>
      <c r="G863" s="4">
        <f t="shared" si="603"/>
        <v>0.7073691245189383</v>
      </c>
      <c r="H863" s="4">
        <f t="shared" si="603"/>
        <v>0.71099999999999941</v>
      </c>
      <c r="I863" s="4">
        <f t="shared" si="603"/>
        <v>0.71099999999999974</v>
      </c>
      <c r="J863" s="4">
        <f t="shared" si="603"/>
        <v>0.71100000000000052</v>
      </c>
      <c r="K863" s="4">
        <f t="shared" si="603"/>
        <v>0.71999999999999964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0.66499999999999981</v>
      </c>
      <c r="G864" s="4">
        <f t="shared" ref="G864:K864" si="604">IFERROR(G829/G788,"-")</f>
        <v>0.66600000000000048</v>
      </c>
      <c r="H864" s="4">
        <f t="shared" si="604"/>
        <v>0.66750000000000065</v>
      </c>
      <c r="I864" s="4">
        <f t="shared" si="604"/>
        <v>0.67</v>
      </c>
      <c r="J864" s="4">
        <f t="shared" si="604"/>
        <v>0.67500000000000004</v>
      </c>
      <c r="K864" s="4">
        <f t="shared" si="604"/>
        <v>0.67999999999999994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1.2071738380479302</v>
      </c>
      <c r="G865" s="4">
        <f t="shared" ref="G865:K865" si="605">IFERROR(G832/G791,"-")</f>
        <v>0.95187604106330825</v>
      </c>
      <c r="H865" s="4">
        <f t="shared" si="605"/>
        <v>0.93783322951713399</v>
      </c>
      <c r="I865" s="4">
        <f t="shared" si="605"/>
        <v>0.93877381943347837</v>
      </c>
      <c r="J865" s="4">
        <f t="shared" si="605"/>
        <v>0.94261967270000557</v>
      </c>
      <c r="K865" s="4">
        <f t="shared" si="605"/>
        <v>0.94980512794651117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1.2071738380479304</v>
      </c>
      <c r="G866" s="4">
        <f t="shared" si="606"/>
        <v>0.95187604106330825</v>
      </c>
      <c r="H866" s="4">
        <f t="shared" si="606"/>
        <v>0.93783322951713399</v>
      </c>
      <c r="I866" s="4">
        <f t="shared" si="606"/>
        <v>0.93877381943347837</v>
      </c>
      <c r="J866" s="4">
        <f t="shared" si="606"/>
        <v>0.94261967270000546</v>
      </c>
      <c r="K866" s="4">
        <f t="shared" si="606"/>
        <v>0.94980512794651106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0.94261967270000546</v>
      </c>
      <c r="K867" s="4">
        <f t="shared" si="606"/>
        <v>0.94980512794651117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0.93877381943347837</v>
      </c>
      <c r="J868" s="4">
        <f t="shared" si="606"/>
        <v>0.94261967270000546</v>
      </c>
      <c r="K868" s="4">
        <f t="shared" si="606"/>
        <v>0.94980512794651117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1.2071738380479304</v>
      </c>
      <c r="G869" s="4">
        <f t="shared" si="606"/>
        <v>0.95187604106330836</v>
      </c>
      <c r="H869" s="4">
        <f t="shared" si="606"/>
        <v>0.93783322951713388</v>
      </c>
      <c r="I869" s="4">
        <f t="shared" si="606"/>
        <v>0.93877381943347826</v>
      </c>
      <c r="J869" s="4">
        <f t="shared" si="606"/>
        <v>0.94261967270000557</v>
      </c>
      <c r="K869" s="4">
        <f t="shared" si="606"/>
        <v>0.94980512794651117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0.94261967270000546</v>
      </c>
      <c r="K870" s="4">
        <f t="shared" si="606"/>
        <v>0.94980512794651117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1.2071738380479304</v>
      </c>
      <c r="G871" s="4">
        <f t="shared" si="606"/>
        <v>0.95187604106330825</v>
      </c>
      <c r="H871" s="4">
        <f t="shared" si="606"/>
        <v>0.93783322951713377</v>
      </c>
      <c r="I871" s="4">
        <f t="shared" si="606"/>
        <v>0.93877381943347837</v>
      </c>
      <c r="J871" s="4">
        <f t="shared" si="606"/>
        <v>0.94261967270000557</v>
      </c>
      <c r="K871" s="4">
        <f t="shared" si="606"/>
        <v>0.94980512794651117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0.94261967270000568</v>
      </c>
      <c r="K872" s="4">
        <f t="shared" si="606"/>
        <v>0.94980512794651106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0.93877381943347837</v>
      </c>
      <c r="J873" s="4">
        <f t="shared" si="606"/>
        <v>0.94261967270000546</v>
      </c>
      <c r="K873" s="4">
        <f t="shared" si="606"/>
        <v>0.94980512794651117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0.9244762623657512</v>
      </c>
      <c r="G874" s="4">
        <f t="shared" si="606"/>
        <v>0.9264563641282727</v>
      </c>
      <c r="H874" s="4">
        <f t="shared" si="606"/>
        <v>0.92942651677205423</v>
      </c>
      <c r="I874" s="4">
        <f t="shared" si="606"/>
        <v>0.9343767711783576</v>
      </c>
      <c r="J874" s="4">
        <f t="shared" si="606"/>
        <v>0.94427727999096611</v>
      </c>
      <c r="K874" s="4">
        <f>IFERROR(K841/K800,"-")</f>
        <v>0.94999999999999973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0.58999999999999952</v>
      </c>
      <c r="G875" s="4">
        <f t="shared" ref="G875:K875" si="607">IFERROR(G843/G802,"-")</f>
        <v>0.59066666666666701</v>
      </c>
      <c r="H875" s="4">
        <f t="shared" si="607"/>
        <v>0.5916666666666669</v>
      </c>
      <c r="I875" s="4">
        <f t="shared" si="607"/>
        <v>0.59333333333333271</v>
      </c>
      <c r="J875" s="4">
        <f t="shared" si="607"/>
        <v>0.59666666666666701</v>
      </c>
      <c r="K875" s="4">
        <f t="shared" si="607"/>
        <v>0.6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0.73749999999999982</v>
      </c>
      <c r="G876" s="4">
        <f t="shared" ref="G876:K876" si="608">IFERROR(G845/G804,"-")</f>
        <v>0.73833333333333373</v>
      </c>
      <c r="H876" s="4">
        <f t="shared" si="608"/>
        <v>0.7395833333333337</v>
      </c>
      <c r="I876" s="4">
        <f t="shared" si="608"/>
        <v>0.74166666666666847</v>
      </c>
      <c r="J876" s="4">
        <f t="shared" si="608"/>
        <v>0.74583333333333279</v>
      </c>
      <c r="K876" s="4">
        <f t="shared" si="608"/>
        <v>0.75000000000000078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0.52800000000000025</v>
      </c>
      <c r="G877" s="4">
        <f t="shared" ref="G877:K877" si="609">IFERROR(G847/G806,"-")</f>
        <v>0.52800000000000014</v>
      </c>
      <c r="H877" s="4">
        <f t="shared" si="609"/>
        <v>0.52800000000000014</v>
      </c>
      <c r="I877" s="4">
        <f t="shared" si="609"/>
        <v>0.52799999999999991</v>
      </c>
      <c r="J877" s="4">
        <f t="shared" si="609"/>
        <v>0.52800000000000058</v>
      </c>
      <c r="K877" s="4">
        <f t="shared" si="609"/>
        <v>0.54399999999999993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0.27739015441446352</v>
      </c>
      <c r="J879" s="4">
        <f t="shared" si="611"/>
        <v>0.80157298036465319</v>
      </c>
      <c r="K879" s="4">
        <f t="shared" si="611"/>
        <v>0.80988237182123834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140.10106247026971</v>
      </c>
      <c r="G880" s="17">
        <f t="shared" si="612"/>
        <v>139.78662532538991</v>
      </c>
      <c r="H880" s="17">
        <f t="shared" si="612"/>
        <v>142.55747767465076</v>
      </c>
      <c r="I880" s="17">
        <f t="shared" si="612"/>
        <v>137.50796681429978</v>
      </c>
      <c r="J880" s="17">
        <f t="shared" si="612"/>
        <v>127.56523060679213</v>
      </c>
      <c r="K880" s="17">
        <f t="shared" si="612"/>
        <v>113.88006743046613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60.950001645809863</v>
      </c>
      <c r="G881" s="1">
        <f>[1]Services!C$11</f>
        <v>60.127353007216065</v>
      </c>
      <c r="H881" s="1">
        <f>[1]Services!D$11</f>
        <v>65.268753250990969</v>
      </c>
      <c r="I881" s="1">
        <f>[1]Services!E$11</f>
        <v>65.883642901646397</v>
      </c>
      <c r="J881" s="1">
        <f>[1]Services!F$11</f>
        <v>66.36622488638686</v>
      </c>
      <c r="K881" s="1">
        <f>[1]Services!G$11</f>
        <v>65.998443388883672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2.6236002933398592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2.570102579454545E-4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2.486932670213795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2.072620937481688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1.3132692931735088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0.69046437125132165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1.331626777557563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1.4252003104516686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1.462549684028537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1.5294658567596957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1.6735125808890776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2.2839862260665984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58.701895686506454</v>
      </c>
      <c r="H884" s="1">
        <f>[1]Services!D$11-[1]Services!D$28</f>
        <v>61.319270896748634</v>
      </c>
      <c r="I884" s="1">
        <f>[1]Services!E$11-[1]Services!E$28</f>
        <v>62.281556107405009</v>
      </c>
      <c r="J884" s="1">
        <f>[1]Services!F$11-[1]Services!F$28</f>
        <v>63.379443012324273</v>
      </c>
      <c r="K884" s="1">
        <f>[1]Services!G$11-[1]Services!G$28</f>
        <v>63.023992791565753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30.256635128912432</v>
      </c>
      <c r="G885" s="1">
        <f t="shared" ref="G885:K885" si="615">G886</f>
        <v>27.354695070407665</v>
      </c>
      <c r="H885" s="1">
        <f t="shared" si="615"/>
        <v>26.494754327155739</v>
      </c>
      <c r="I885" s="1">
        <f t="shared" si="615"/>
        <v>18.936609042797521</v>
      </c>
      <c r="J885" s="1">
        <f t="shared" si="615"/>
        <v>6.2376416784130146</v>
      </c>
      <c r="K885" s="1">
        <f t="shared" si="615"/>
        <v>0.84282024408251277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30.256635128912432</v>
      </c>
      <c r="G886" s="1">
        <f t="shared" ref="G886:K886" si="616">SUM(G889,G891)</f>
        <v>27.354695070407665</v>
      </c>
      <c r="H886" s="1">
        <f t="shared" si="616"/>
        <v>26.494754327155739</v>
      </c>
      <c r="I886" s="1">
        <f t="shared" si="616"/>
        <v>18.936609042797521</v>
      </c>
      <c r="J886" s="1">
        <f t="shared" si="616"/>
        <v>6.2376416784130146</v>
      </c>
      <c r="K886" s="1">
        <f t="shared" si="616"/>
        <v>0.84282024408251277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30.256635128912432</v>
      </c>
      <c r="G887" s="1">
        <f t="shared" ref="G887:K887" si="617">G888</f>
        <v>27.354695070407665</v>
      </c>
      <c r="H887" s="1">
        <f t="shared" si="617"/>
        <v>26.494545008156475</v>
      </c>
      <c r="I887" s="1">
        <f t="shared" si="617"/>
        <v>18.936314966541953</v>
      </c>
      <c r="J887" s="1">
        <f t="shared" si="617"/>
        <v>6.236928297275889</v>
      </c>
      <c r="K887" s="1">
        <f t="shared" si="617"/>
        <v>0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30.256635128912432</v>
      </c>
      <c r="G888" s="1">
        <f>[1]Services!C$12</f>
        <v>27.354695070407665</v>
      </c>
      <c r="H888" s="1">
        <f>[1]Services!D$12</f>
        <v>26.494545008156475</v>
      </c>
      <c r="I888" s="1">
        <f>[1]Services!E$12</f>
        <v>18.936314966541953</v>
      </c>
      <c r="J888" s="1">
        <f>[1]Services!F$12</f>
        <v>6.236928297275889</v>
      </c>
      <c r="K888" s="1">
        <f>[1]Services!G$12</f>
        <v>0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30.256635128912432</v>
      </c>
      <c r="G889" s="1">
        <f t="shared" ref="G889:K889" si="618">G888</f>
        <v>27.354695070407665</v>
      </c>
      <c r="H889" s="1">
        <f t="shared" si="618"/>
        <v>26.494545008156475</v>
      </c>
      <c r="I889" s="1">
        <f t="shared" si="618"/>
        <v>18.936314966541953</v>
      </c>
      <c r="J889" s="1">
        <f t="shared" si="618"/>
        <v>6.236928297275889</v>
      </c>
      <c r="K889" s="1">
        <f t="shared" si="618"/>
        <v>0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2.0931899926495328E-4</v>
      </c>
      <c r="I890">
        <f t="shared" si="619"/>
        <v>2.9407625556732348E-4</v>
      </c>
      <c r="J890">
        <f t="shared" si="619"/>
        <v>7.1338113712586418E-4</v>
      </c>
      <c r="K890">
        <f t="shared" si="619"/>
        <v>0.84282024408251277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2.0931899926495328E-4</v>
      </c>
      <c r="I891">
        <f>[1]Services!E$13</f>
        <v>2.9407625556732348E-4</v>
      </c>
      <c r="J891">
        <f>[1]Services!F$13</f>
        <v>7.1338113712586418E-4</v>
      </c>
      <c r="K891">
        <f>[1]Services!G$13</f>
        <v>0.84282024408251277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26.950965435688474</v>
      </c>
      <c r="G892" s="1">
        <f t="shared" ref="G892:K892" si="620">SUM(G893:G895)</f>
        <v>28.287005117382503</v>
      </c>
      <c r="H892" s="1">
        <f t="shared" si="620"/>
        <v>27.494356236158524</v>
      </c>
      <c r="I892" s="1">
        <f t="shared" si="620"/>
        <v>27.52373221434064</v>
      </c>
      <c r="J892" s="1">
        <f t="shared" si="620"/>
        <v>28.337442303391839</v>
      </c>
      <c r="K892" s="1">
        <f t="shared" si="620"/>
        <v>22.597369664705916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25.548687811287355</v>
      </c>
      <c r="G893" s="1">
        <f>SUM([1]Services!C$14:C$15)</f>
        <v>26.749781192287212</v>
      </c>
      <c r="H893" s="1">
        <f>SUM([1]Services!D$14:D$15)</f>
        <v>25.942131100277635</v>
      </c>
      <c r="I893" s="1">
        <f>SUM([1]Services!E$14:E$15)</f>
        <v>25.816040867331335</v>
      </c>
      <c r="J893" s="1">
        <f>SUM([1]Services!F$14:F$15)</f>
        <v>24.401794527819739</v>
      </c>
      <c r="K893" s="1">
        <f>SUM([1]Services!G$14:G$15)</f>
        <v>13.76085952494897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1.1104409005590948E-3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8.0727627223340455E-4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5.6932580865264914E-3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2.048328616348682E-3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1.4022776244011184</v>
      </c>
      <c r="G895" s="1">
        <f>[1]Services!C$16</f>
        <v>1.5372239250952888</v>
      </c>
      <c r="H895" s="1">
        <f>[1]Services!D$16</f>
        <v>1.5511146949803316</v>
      </c>
      <c r="I895" s="1">
        <f>[1]Services!E$16</f>
        <v>1.7068840707370714</v>
      </c>
      <c r="J895" s="1">
        <f>[1]Services!F$16</f>
        <v>3.9299545174855712</v>
      </c>
      <c r="K895" s="1">
        <f>[1]Services!G$16</f>
        <v>8.8344618111405975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25.262751265756808</v>
      </c>
      <c r="G896" s="1">
        <f>[1]Services!C$14</f>
        <v>22.594417165414502</v>
      </c>
      <c r="H896" s="1">
        <f>[1]Services!D$14</f>
        <v>25.939611359929678</v>
      </c>
      <c r="I896" s="1">
        <f>[1]Services!E$14</f>
        <v>25.815769992989075</v>
      </c>
      <c r="J896" s="1">
        <f>[1]Services!F$14</f>
        <v>24.401436295520899</v>
      </c>
      <c r="K896" s="1">
        <f>[1]Services!G$14</f>
        <v>13.760251958688507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25.262751265756808</v>
      </c>
      <c r="G897" s="1">
        <f>[1]Services!C$14*IFERROR(G893/SUM(G893:G894),0)</f>
        <v>22.594417165414502</v>
      </c>
      <c r="H897" s="1">
        <f>[1]Services!D$14*IFERROR(H893/SUM(H893:H894),0)</f>
        <v>25.938501074410695</v>
      </c>
      <c r="I897" s="1">
        <f>[1]Services!E$14*IFERROR(I893/SUM(I893:I894),0)</f>
        <v>25.81496275042992</v>
      </c>
      <c r="J897" s="1">
        <f>[1]Services!F$14*IFERROR(J893/SUM(J893:J894),0)</f>
        <v>24.395744448996957</v>
      </c>
      <c r="K897" s="1">
        <f>[1]Services!G$14*IFERROR(K893/SUM(K893:K894),0)</f>
        <v>13.758204025348036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1.1102855189832894E-3</v>
      </c>
      <c r="I898" s="1">
        <f t="shared" si="624"/>
        <v>8.0724255915498588E-4</v>
      </c>
      <c r="J898" s="1">
        <f t="shared" si="624"/>
        <v>5.6918465239412797E-3</v>
      </c>
      <c r="K898" s="1">
        <f t="shared" si="624"/>
        <v>2.04793334047082E-3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1.6882141699316653</v>
      </c>
      <c r="G899" s="1">
        <f>[1]Services!C$15+G902</f>
        <v>5.6925879519680009</v>
      </c>
      <c r="H899" s="1">
        <f>[1]Services!D$15+H902</f>
        <v>1.5536344353282874</v>
      </c>
      <c r="I899" s="1">
        <f>[1]Services!E$15+I902</f>
        <v>1.7071549450793309</v>
      </c>
      <c r="J899" s="1">
        <f>[1]Services!F$15+J902</f>
        <v>3.9303127497844121</v>
      </c>
      <c r="K899" s="1">
        <f>[1]Services!G$15+K902</f>
        <v>8.8350693774010605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0.28593654553054698</v>
      </c>
      <c r="G900" s="1">
        <f>[1]Services!C$15*G893/SUM(G893:G894)</f>
        <v>4.1553640268727117</v>
      </c>
      <c r="H900" s="1">
        <f>[1]Services!D$15*H893/SUM(H893:H894)</f>
        <v>2.5196324962542954E-3</v>
      </c>
      <c r="I900" s="1">
        <f>[1]Services!E$15*I893/SUM(I893:I894)</f>
        <v>2.7086587219272886E-4</v>
      </c>
      <c r="J900" s="1">
        <f>[1]Services!F$15*J893/SUM(J893:J894)</f>
        <v>3.581487380521188E-4</v>
      </c>
      <c r="K900" s="1">
        <f>[1]Services!G$15*K893/SUM(K893:K894)</f>
        <v>6.0747583659555391E-4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1.0785170144285627E-7</v>
      </c>
      <c r="I901" s="1">
        <f>[1]Services!E$15*I894/SUM(I893:I894)</f>
        <v>8.4700668356820641E-9</v>
      </c>
      <c r="J901" s="1">
        <f>[1]Services!F$15*J894/SUM(J893:J894)</f>
        <v>8.3560788808783892E-8</v>
      </c>
      <c r="K901" s="1">
        <f>[1]Services!G$15*K894/SUM(K893:K894)</f>
        <v>9.0423867606746982E-8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1.4022776244011184</v>
      </c>
      <c r="G902" s="1">
        <f>[1]Services!C$16</f>
        <v>1.5372239250952888</v>
      </c>
      <c r="H902" s="1">
        <f>[1]Services!D$16</f>
        <v>1.5511146949803316</v>
      </c>
      <c r="I902" s="1">
        <f>[1]Services!E$16</f>
        <v>1.7068840707370714</v>
      </c>
      <c r="J902" s="1">
        <f>[1]Services!F$16</f>
        <v>3.9299545174855712</v>
      </c>
      <c r="K902" s="1">
        <f>[1]Services!G$16</f>
        <v>8.8344618111405975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7.7268850776612208</v>
      </c>
      <c r="G903" s="1">
        <f>[1]Services!C$17</f>
        <v>8.3696932548209713</v>
      </c>
      <c r="H903" s="1">
        <f>[1]Services!D$17</f>
        <v>8.2821225294358634</v>
      </c>
      <c r="I903" s="1">
        <f>[1]Services!E$17</f>
        <v>11.665327766876993</v>
      </c>
      <c r="J903" s="1">
        <f>[1]Services!F$17</f>
        <v>11.309714253342293</v>
      </c>
      <c r="K903" s="1">
        <f>[1]Services!G$17</f>
        <v>9.9226250579227351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2.1168838979107782</v>
      </c>
      <c r="G904" s="1">
        <f>[1]Services!C$51/0.99</f>
        <v>2.292989712031984</v>
      </c>
      <c r="H904" s="1">
        <f>[1]Services!D$51/0.99</f>
        <v>2.2051792044890646</v>
      </c>
      <c r="I904" s="1">
        <f>[1]Services!E$51/0.99</f>
        <v>3.5267802079609232</v>
      </c>
      <c r="J904" s="1">
        <f>[1]Services!F$51/0.99</f>
        <v>3.1711465628917272</v>
      </c>
      <c r="K904" s="1">
        <f>[1]Services!G$51/0.99</f>
        <v>1.716303446648306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1.4243071003105015</v>
      </c>
      <c r="G905" s="1">
        <f t="shared" ref="G905:K905" si="626">G904-SUM(G906:G909)</f>
        <v>1.5427560227928683</v>
      </c>
      <c r="H905" s="1">
        <f t="shared" si="626"/>
        <v>1.5470826795591843</v>
      </c>
      <c r="I905" s="1">
        <f t="shared" si="626"/>
        <v>1.2976054990524641</v>
      </c>
      <c r="J905" s="1">
        <f t="shared" si="626"/>
        <v>0.82864276528203273</v>
      </c>
      <c r="K905" s="1">
        <f t="shared" si="626"/>
        <v>1.6858195915950389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0.69257679760027668</v>
      </c>
      <c r="G906" s="1">
        <f t="shared" si="627"/>
        <v>0.75023368923911571</v>
      </c>
      <c r="H906" s="1">
        <f t="shared" si="627"/>
        <v>0.65809652492988024</v>
      </c>
      <c r="I906" s="1">
        <f t="shared" si="627"/>
        <v>2.2256863111862759</v>
      </c>
      <c r="J906" s="1">
        <f t="shared" si="627"/>
        <v>2.3365098913959934</v>
      </c>
      <c r="K906" s="1">
        <f t="shared" si="627"/>
        <v>2.8714250097228732E-2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2.3098588574465903E-4</v>
      </c>
      <c r="J907" s="1">
        <f t="shared" si="627"/>
        <v>1.0230705091147021E-3</v>
      </c>
      <c r="K907" s="1">
        <f t="shared" si="627"/>
        <v>2.8701482947767317E-4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2.7522201457945523E-3</v>
      </c>
      <c r="J908" s="1">
        <f t="shared" si="628"/>
        <v>3.8788856194519571E-3</v>
      </c>
      <c r="K908" s="1">
        <f t="shared" si="628"/>
        <v>6.6242700719461344E-4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5.0519169064363527E-4</v>
      </c>
      <c r="J909" s="1">
        <f t="shared" si="629"/>
        <v>1.0919500851346215E-3</v>
      </c>
      <c r="K909" s="1">
        <f t="shared" si="629"/>
        <v>8.2016311936602862E-4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5.6100011797504425</v>
      </c>
      <c r="G910" s="1">
        <f t="shared" ref="G910:K910" si="630">G903-G904</f>
        <v>6.0767035427889873</v>
      </c>
      <c r="H910" s="1">
        <f t="shared" si="630"/>
        <v>6.0769433249467983</v>
      </c>
      <c r="I910" s="1">
        <f t="shared" si="630"/>
        <v>8.1385475589160698</v>
      </c>
      <c r="J910" s="1">
        <f t="shared" si="630"/>
        <v>8.1385676904505644</v>
      </c>
      <c r="K910" s="1">
        <f t="shared" si="630"/>
        <v>8.2063216112744293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8.5743686200019802</v>
      </c>
      <c r="G911" s="1">
        <f t="shared" ref="G911:K911" si="631">G912</f>
        <v>9.368006895969506</v>
      </c>
      <c r="H911" s="1">
        <f t="shared" si="631"/>
        <v>8.5750152700665492</v>
      </c>
      <c r="I911" s="1">
        <f t="shared" si="631"/>
        <v>6.6533481782036832</v>
      </c>
      <c r="J911" s="1">
        <f t="shared" si="631"/>
        <v>3.1805422868746622</v>
      </c>
      <c r="K911" s="1">
        <f t="shared" si="631"/>
        <v>0.51627108110669306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8.5743686200019802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9.368006895969506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8.5750152700665492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6.6533481782036832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3.1805422868746622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0.51627108110669306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2.0856342973958242</v>
      </c>
      <c r="G913" s="1">
        <f t="shared" ref="G913:K913" si="632">G914</f>
        <v>2.4000920105488013</v>
      </c>
      <c r="H913" s="1">
        <f t="shared" si="632"/>
        <v>2.3903862071986621</v>
      </c>
      <c r="I913" s="1">
        <f t="shared" si="632"/>
        <v>2.4725362265556012</v>
      </c>
      <c r="J913" s="1">
        <f t="shared" si="632"/>
        <v>2.5515120767605279</v>
      </c>
      <c r="K913" s="1">
        <f t="shared" si="632"/>
        <v>2.3915739645004517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2.0856342973958242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2.4000920105488013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2.3903862071986621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2.4725362265556012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2.5515120767605279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2.3915739645004517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0.68758530222038106</v>
      </c>
      <c r="I915" s="1">
        <f t="shared" si="633"/>
        <v>0.70113239806602923</v>
      </c>
      <c r="J915" s="1">
        <f t="shared" si="633"/>
        <v>5.1661498645679691</v>
      </c>
      <c r="K915" s="1">
        <f t="shared" si="633"/>
        <v>5.1661523566050143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0.68758530222038106</v>
      </c>
      <c r="I916" s="1">
        <f>[1]Services!E$19</f>
        <v>0.70113239806602923</v>
      </c>
      <c r="J916" s="1">
        <f>[1]Services!F$19</f>
        <v>5.1661498645679691</v>
      </c>
      <c r="K916" s="1">
        <f>[1]Services!G$19</f>
        <v>5.1661523566050143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6.402781583785133E-4</v>
      </c>
      <c r="I917" s="1">
        <f>[1]Services!E$20</f>
        <v>9.2002958962220452E-4</v>
      </c>
      <c r="J917" s="1">
        <f>[1]Services!F$20</f>
        <v>6.4870546743346386E-2</v>
      </c>
      <c r="K917" s="1">
        <f>[1]Services!G$20</f>
        <v>4.9650239672661085E-2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6.402781583785133E-4</v>
      </c>
      <c r="I919" s="1">
        <f t="shared" si="635"/>
        <v>9.2002958962220452E-4</v>
      </c>
      <c r="J919" s="1">
        <f t="shared" si="635"/>
        <v>6.4870546743346386E-2</v>
      </c>
      <c r="K919" s="1">
        <f t="shared" si="635"/>
        <v>4.9650239672661085E-2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6.402781583785133E-4</v>
      </c>
      <c r="I920" s="1">
        <f>[1]Services!E$20</f>
        <v>9.2002958962220452E-4</v>
      </c>
      <c r="J920" s="1">
        <f>[1]Services!F$20</f>
        <v>6.4870546743346386E-2</v>
      </c>
      <c r="K920" s="1">
        <f>[1]Services!G$20</f>
        <v>4.9650239672661085E-2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2.9295789106266428</v>
      </c>
      <c r="G921" s="1">
        <f t="shared" ref="G921:K921" si="636">G922</f>
        <v>3.1924486954117399</v>
      </c>
      <c r="H921" s="1">
        <f t="shared" si="636"/>
        <v>3.3638642732656359</v>
      </c>
      <c r="I921" s="1">
        <f t="shared" si="636"/>
        <v>3.6707180562232762</v>
      </c>
      <c r="J921" s="1">
        <f t="shared" si="636"/>
        <v>4.3511327103116066</v>
      </c>
      <c r="K921" s="1">
        <f t="shared" si="636"/>
        <v>6.3951614329864714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2.9295789106266428</v>
      </c>
      <c r="G922" s="1">
        <f>[1]Services!C$21-G923</f>
        <v>3.1924486954117399</v>
      </c>
      <c r="H922" s="1">
        <f>[1]Services!D$21-H923</f>
        <v>3.3638642732656359</v>
      </c>
      <c r="I922" s="1">
        <f>[1]Services!E$21-I923</f>
        <v>3.6707180562232762</v>
      </c>
      <c r="J922" s="1">
        <f>[1]Services!F$21-J923</f>
        <v>4.3511327103116066</v>
      </c>
      <c r="K922" s="1">
        <f>[1]Services!G$21-K923</f>
        <v>6.3951614329864714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1.0882320825479164E-3</v>
      </c>
      <c r="I923" s="1">
        <f>[1]Services!E$50-I894</f>
        <v>8.3956732312273944E-4</v>
      </c>
      <c r="J923" s="1">
        <f>[1]Services!F$50-J894</f>
        <v>6.6041793803707201E-3</v>
      </c>
      <c r="K923" s="1">
        <f>[1]Services!G$50-K894</f>
        <v>2.6218606289263144E-3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73.238318920601841</v>
      </c>
      <c r="G924" s="17">
        <f>[1]Services!C$59</f>
        <v>78.632965187761414</v>
      </c>
      <c r="H924" s="17">
        <f>[1]Services!D$59</f>
        <v>79.065622506486122</v>
      </c>
      <c r="I924" s="17">
        <f>[1]Services!E$59</f>
        <v>77.791276099720847</v>
      </c>
      <c r="J924" s="17">
        <f>[1]Services!F$59</f>
        <v>75.444303342047192</v>
      </c>
      <c r="K924" s="17">
        <f>[1]Services!G$59</f>
        <v>71.393589621718263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63.650015530769267</v>
      </c>
      <c r="G925" s="1">
        <f t="shared" ref="G925:K925" si="639">SUM(G926:G928)</f>
        <v>63.319779856755872</v>
      </c>
      <c r="H925" s="1">
        <f t="shared" si="639"/>
        <v>68.430554244801741</v>
      </c>
      <c r="I925" s="1">
        <f t="shared" si="639"/>
        <v>69.398914387558548</v>
      </c>
      <c r="J925" s="1">
        <f t="shared" si="639"/>
        <v>70.635278265875129</v>
      </c>
      <c r="K925" s="1">
        <f t="shared" si="639"/>
        <v>72.359081603307573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2.3940352676726202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2.3516438602009108E-4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2.2848693907589248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1.917174367170561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1.2311899623501645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0.65594115268875597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4.261205688184206</v>
      </c>
      <c r="G927" s="1">
        <f>[1]Services!C$47</f>
        <v>4.6176490058634085</v>
      </c>
      <c r="H927" s="1">
        <f>[1]Services!D$47</f>
        <v>4.8264139572941724</v>
      </c>
      <c r="I927" s="1">
        <f>[1]Services!E$47</f>
        <v>5.2001839129829719</v>
      </c>
      <c r="J927" s="1">
        <f>[1]Services!F$47</f>
        <v>6.0246452912006836</v>
      </c>
      <c r="K927" s="1">
        <f>[1]Services!G$47</f>
        <v>8.6791476590530703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58.701895686506447</v>
      </c>
      <c r="H928" s="1">
        <f>[1]Services!D$3-([1]Services!D$6-[1]Services!D$58)</f>
        <v>61.319270896748641</v>
      </c>
      <c r="I928" s="1">
        <f>[1]Services!E$3-([1]Services!E$6-[1]Services!E$58)</f>
        <v>62.281556107405017</v>
      </c>
      <c r="J928" s="1">
        <f>[1]Services!F$3-([1]Services!F$6-[1]Services!F$58)</f>
        <v>63.37944301232428</v>
      </c>
      <c r="K928" s="1">
        <f>[1]Services!G$3-([1]Services!G$6-[1]Services!G$58)</f>
        <v>63.023992791565753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24.843070510258993</v>
      </c>
      <c r="G929" s="1">
        <f t="shared" ref="G929:K929" si="642">G930</f>
        <v>22.504826059914596</v>
      </c>
      <c r="H929" s="1">
        <f t="shared" si="642"/>
        <v>21.861965735029919</v>
      </c>
      <c r="I929" s="1">
        <f t="shared" si="642"/>
        <v>15.702386211230609</v>
      </c>
      <c r="J929" s="1">
        <f t="shared" si="642"/>
        <v>5.2240249056709001</v>
      </c>
      <c r="K929" s="1">
        <f t="shared" si="642"/>
        <v>0.70586195441910338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24.843070510258993</v>
      </c>
      <c r="G930" s="1">
        <f>[1]Services!C$48</f>
        <v>22.504826059914596</v>
      </c>
      <c r="H930" s="1">
        <f>[1]Services!D$48</f>
        <v>21.861965735029919</v>
      </c>
      <c r="I930" s="1">
        <f>[1]Services!E$48</f>
        <v>15.702386211230609</v>
      </c>
      <c r="J930" s="1">
        <f>[1]Services!F$48</f>
        <v>5.2240249056709001</v>
      </c>
      <c r="K930" s="1">
        <f>[1]Services!G$48</f>
        <v>0.70586195441910338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25.412781599370483</v>
      </c>
      <c r="G931" s="1">
        <f t="shared" ref="G931:K931" si="643">SUM(G932:G934)</f>
        <v>26.667687198037946</v>
      </c>
      <c r="H931" s="1">
        <f t="shared" si="643"/>
        <v>25.916866265696655</v>
      </c>
      <c r="I931" s="1">
        <f t="shared" si="643"/>
        <v>25.932680554576162</v>
      </c>
      <c r="J931" s="1">
        <f t="shared" si="643"/>
        <v>26.598483577650306</v>
      </c>
      <c r="K931" s="1">
        <f t="shared" si="643"/>
        <v>20.782660750410379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24.189715055367827</v>
      </c>
      <c r="G932" s="1">
        <f>[1]Services!C$49</f>
        <v>25.326920490569837</v>
      </c>
      <c r="H932" s="1">
        <f>[1]Services!D$49</f>
        <v>24.561785355751702</v>
      </c>
      <c r="I932" s="1">
        <f>[1]Services!E$49</f>
        <v>24.442289424483931</v>
      </c>
      <c r="J932" s="1">
        <f>[1]Services!F$49</f>
        <v>23.158479810032492</v>
      </c>
      <c r="K932" s="1">
        <f>[1]Services!G$49</f>
        <v>13.072572969488279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2.1986729831070112E-3</v>
      </c>
      <c r="I933" s="1">
        <f>[1]Services!E$50</f>
        <v>1.646843595356144E-3</v>
      </c>
      <c r="J933" s="1">
        <f>[1]Services!F$50</f>
        <v>1.2297437466897211E-2</v>
      </c>
      <c r="K933" s="1">
        <f>[1]Services!G$50</f>
        <v>4.6701892452749964E-3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1.2230665440026556</v>
      </c>
      <c r="G934" s="1">
        <f>[1]Services!C$56</f>
        <v>1.3407667074681107</v>
      </c>
      <c r="H934" s="1">
        <f>[1]Services!D$56</f>
        <v>1.352882236961845</v>
      </c>
      <c r="I934" s="1">
        <f>[1]Services!E$56</f>
        <v>1.4887442864968756</v>
      </c>
      <c r="J934" s="1">
        <f>[1]Services!F$56</f>
        <v>3.4277063301509134</v>
      </c>
      <c r="K934" s="1">
        <f>[1]Services!G$56</f>
        <v>7.7054175916768255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7.6496162268846088</v>
      </c>
      <c r="G935" s="1">
        <f t="shared" ref="G935:K935" si="648">G936+G942</f>
        <v>8.2859963222727639</v>
      </c>
      <c r="H935" s="1">
        <f t="shared" si="648"/>
        <v>8.1993013041415015</v>
      </c>
      <c r="I935" s="1">
        <f t="shared" si="648"/>
        <v>11.548674489208224</v>
      </c>
      <c r="J935" s="1">
        <f t="shared" si="648"/>
        <v>11.196617110808871</v>
      </c>
      <c r="K935" s="1">
        <f t="shared" si="648"/>
        <v>9.8233988073435032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2.0957150589316704</v>
      </c>
      <c r="G936" s="1">
        <f>[1]Services!C$51</f>
        <v>2.2700598149116642</v>
      </c>
      <c r="H936" s="1">
        <f>[1]Services!D$51</f>
        <v>2.1831274124441737</v>
      </c>
      <c r="I936" s="1">
        <f>[1]Services!E$51</f>
        <v>3.4915124058813141</v>
      </c>
      <c r="J936" s="1">
        <f>[1]Services!F$51</f>
        <v>3.13943509726281</v>
      </c>
      <c r="K936" s="1">
        <f>[1]Services!G$51</f>
        <v>1.699140412181823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1.4100640293073965</v>
      </c>
      <c r="G937" s="1">
        <f t="shared" ref="G937:K937" si="649">IFERROR(G905/G$904,0)*G$936</f>
        <v>1.5273284625649397</v>
      </c>
      <c r="H937" s="1">
        <f t="shared" si="649"/>
        <v>1.5316118527635925</v>
      </c>
      <c r="I937" s="1">
        <f t="shared" si="649"/>
        <v>1.2846294440619395</v>
      </c>
      <c r="J937" s="1">
        <f t="shared" si="649"/>
        <v>0.82035633762921245</v>
      </c>
      <c r="K937" s="1">
        <f t="shared" si="649"/>
        <v>1.6689613956790885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0.68565102962427382</v>
      </c>
      <c r="G938" s="1">
        <f t="shared" ref="G938:K941" si="650">IFERROR(G906/G$904,0)*G$936</f>
        <v>0.74273135234672449</v>
      </c>
      <c r="H938" s="1">
        <f t="shared" si="650"/>
        <v>0.65151555968058139</v>
      </c>
      <c r="I938" s="1">
        <f t="shared" si="650"/>
        <v>2.2034294480744134</v>
      </c>
      <c r="J938" s="1">
        <f t="shared" si="650"/>
        <v>2.3131447924820336</v>
      </c>
      <c r="K938" s="1">
        <f t="shared" si="650"/>
        <v>2.8427107596256444E-2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2.2867602688721246E-4</v>
      </c>
      <c r="J939" s="1">
        <f t="shared" si="650"/>
        <v>1.012839804023555E-3</v>
      </c>
      <c r="K939" s="1">
        <f t="shared" si="650"/>
        <v>2.8414468118289645E-4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2.7246979443366071E-3</v>
      </c>
      <c r="J940" s="1">
        <f t="shared" si="650"/>
        <v>3.8400967632574376E-3</v>
      </c>
      <c r="K940" s="1">
        <f t="shared" si="650"/>
        <v>6.558027371226673E-4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5.0013977373719891E-4</v>
      </c>
      <c r="J941" s="1">
        <f t="shared" si="650"/>
        <v>1.0810305842832754E-3</v>
      </c>
      <c r="K941" s="1">
        <f t="shared" si="650"/>
        <v>8.1196148817236835E-4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5.5539011679529384</v>
      </c>
      <c r="G942" s="1">
        <f>[1]Services!C$52</f>
        <v>6.0159365073610997</v>
      </c>
      <c r="H942" s="1">
        <f>[1]Services!D$52</f>
        <v>6.0161738916973277</v>
      </c>
      <c r="I942" s="1">
        <f>[1]Services!E$52</f>
        <v>8.0571620833269098</v>
      </c>
      <c r="J942" s="1">
        <f>[1]Services!F$52</f>
        <v>8.0571820135460612</v>
      </c>
      <c r="K942" s="1">
        <f>[1]Services!G$52</f>
        <v>8.1242583951616805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6.1735454064014279</v>
      </c>
      <c r="G943" s="1">
        <f t="shared" ref="G943:K943" si="651">G944</f>
        <v>6.7449649650980472</v>
      </c>
      <c r="H943" s="1">
        <f t="shared" si="651"/>
        <v>6.174010994447916</v>
      </c>
      <c r="I943" s="1">
        <f t="shared" si="651"/>
        <v>4.7904106883066548</v>
      </c>
      <c r="J943" s="1">
        <f t="shared" si="651"/>
        <v>2.2899904465497576</v>
      </c>
      <c r="K943" s="1">
        <f t="shared" si="651"/>
        <v>0.37171517839681906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6.1735454064014279</v>
      </c>
      <c r="G944" s="1">
        <f>[1]Services!C$53</f>
        <v>6.7449649650980472</v>
      </c>
      <c r="H944" s="1">
        <f>[1]Services!D$53</f>
        <v>6.174010994447916</v>
      </c>
      <c r="I944" s="1">
        <f>[1]Services!E$53</f>
        <v>4.7904106883066548</v>
      </c>
      <c r="J944" s="1">
        <f>[1]Services!F$53</f>
        <v>2.2899904465497576</v>
      </c>
      <c r="K944" s="1">
        <f>[1]Services!G$53</f>
        <v>0.37171517839681906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1.87707086765624</v>
      </c>
      <c r="G945" s="1">
        <f t="shared" ref="G945:K945" si="652">G946</f>
        <v>2.16008280949392</v>
      </c>
      <c r="H945" s="1">
        <f t="shared" si="652"/>
        <v>2.1513475864787952</v>
      </c>
      <c r="I945" s="1">
        <f t="shared" si="652"/>
        <v>2.2252826039000402</v>
      </c>
      <c r="J945" s="1">
        <f t="shared" si="652"/>
        <v>2.2963608690844737</v>
      </c>
      <c r="K945" s="1">
        <f t="shared" si="652"/>
        <v>2.1524165680504046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1.87707086765624</v>
      </c>
      <c r="G946" s="1">
        <f>[1]Services!C$54</f>
        <v>2.16008280949392</v>
      </c>
      <c r="H946" s="1">
        <f>[1]Services!D$54</f>
        <v>2.1513475864787952</v>
      </c>
      <c r="I946" s="1">
        <f>[1]Services!E$54</f>
        <v>2.2252826039000402</v>
      </c>
      <c r="J946" s="1">
        <f>[1]Services!F$54</f>
        <v>2.2963608690844737</v>
      </c>
      <c r="K946" s="1">
        <f>[1]Services!G$54</f>
        <v>2.1524165680504046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0.68758530222038106</v>
      </c>
      <c r="I947" s="1">
        <f t="shared" si="653"/>
        <v>0.70113239806602923</v>
      </c>
      <c r="J947" s="1">
        <f t="shared" si="653"/>
        <v>5.1661498645679691</v>
      </c>
      <c r="K947" s="1">
        <f t="shared" si="653"/>
        <v>5.1661523566050143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0.68758530222038106</v>
      </c>
      <c r="I948" s="1">
        <f>[1]Services!E$55</f>
        <v>0.70113239806602923</v>
      </c>
      <c r="J948" s="1">
        <f>[1]Services!F$55</f>
        <v>5.1661498645679691</v>
      </c>
      <c r="K948" s="1">
        <f>[1]Services!G$55</f>
        <v>5.1661523566050143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6.6453549200678173E-4</v>
      </c>
      <c r="J949" s="1">
        <f t="shared" si="654"/>
        <v>1.3764842911009611E-3</v>
      </c>
      <c r="K949" s="1">
        <f t="shared" si="654"/>
        <v>1.3958369422577643E-3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6.6453549200678173E-4</v>
      </c>
      <c r="J950" s="1">
        <f>[1]Services!F$57</f>
        <v>1.3764842911009611E-3</v>
      </c>
      <c r="K950" s="1">
        <f>[1]Services!G$57</f>
        <v>1.3958369422577643E-3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6.9641923890620685</v>
      </c>
      <c r="H951" s="1">
        <f>[1]Services!D$58</f>
        <v>6.9632619704178644</v>
      </c>
      <c r="I951" s="1">
        <f>[1]Services!E$58</f>
        <v>9.7726863387875991</v>
      </c>
      <c r="J951" s="1">
        <f>[1]Services!F$58</f>
        <v>15.415464829872965</v>
      </c>
      <c r="K951" s="1">
        <f>[1]Services!G$58</f>
        <v>23.054899357808949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0.91249999999999953</v>
      </c>
      <c r="G953" s="4">
        <f t="shared" si="657"/>
        <v>0.91500000000000081</v>
      </c>
      <c r="H953" s="4">
        <f t="shared" si="657"/>
        <v>0.91875000000000029</v>
      </c>
      <c r="I953" s="4">
        <f t="shared" si="657"/>
        <v>0.92499999999999982</v>
      </c>
      <c r="J953" s="4">
        <f t="shared" si="657"/>
        <v>0.9375</v>
      </c>
      <c r="K953" s="4">
        <f t="shared" si="657"/>
        <v>0.95000000000000062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3.2000000000000033</v>
      </c>
      <c r="G954" s="4">
        <f t="shared" si="657"/>
        <v>3.2400000000000015</v>
      </c>
      <c r="H954" s="4">
        <f t="shared" si="657"/>
        <v>3.3000000000000003</v>
      </c>
      <c r="I954" s="4">
        <f t="shared" si="657"/>
        <v>3.4000000000000044</v>
      </c>
      <c r="J954" s="4">
        <f t="shared" si="657"/>
        <v>3.6000000000000023</v>
      </c>
      <c r="K954" s="4">
        <f t="shared" si="657"/>
        <v>3.7999999999999985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0.99999999999999989</v>
      </c>
      <c r="H955" s="4">
        <f t="shared" si="657"/>
        <v>1.0000000000000002</v>
      </c>
      <c r="I955" s="4">
        <f t="shared" si="657"/>
        <v>1.0000000000000002</v>
      </c>
      <c r="J955" s="4">
        <f t="shared" si="657"/>
        <v>1.0000000000000002</v>
      </c>
      <c r="K955" s="4">
        <f t="shared" si="657"/>
        <v>1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0.82107843137254943</v>
      </c>
      <c r="G956" s="4">
        <f t="shared" si="658"/>
        <v>0.82270432925645509</v>
      </c>
      <c r="H956" s="4">
        <f t="shared" si="658"/>
        <v>0.82514317608231402</v>
      </c>
      <c r="I956" s="4">
        <f t="shared" si="658"/>
        <v>0.82920792079207872</v>
      </c>
      <c r="J956" s="4">
        <f t="shared" si="658"/>
        <v>0.83750000000000002</v>
      </c>
      <c r="K956" s="4">
        <f t="shared" si="658"/>
        <v>0.83749999999999869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0.94680851063829841</v>
      </c>
      <c r="G957" s="4">
        <f t="shared" si="659"/>
        <v>0.94680851063829896</v>
      </c>
      <c r="H957" s="4">
        <f t="shared" si="659"/>
        <v>0.94679135113494362</v>
      </c>
      <c r="I957" s="4">
        <f t="shared" si="659"/>
        <v>0.94678690470366411</v>
      </c>
      <c r="J957" s="4">
        <f t="shared" si="659"/>
        <v>0.94904822608969264</v>
      </c>
      <c r="K957" s="4">
        <f t="shared" si="659"/>
        <v>0.94998229912798682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1.9800000000000031</v>
      </c>
      <c r="I958" s="4">
        <f t="shared" si="659"/>
        <v>2.0399999999999983</v>
      </c>
      <c r="J958" s="4">
        <f t="shared" si="659"/>
        <v>2.1599999999999984</v>
      </c>
      <c r="K958" s="4">
        <f t="shared" si="659"/>
        <v>2.2800000000000007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0.87220000000000009</v>
      </c>
      <c r="G959" s="4">
        <f t="shared" si="659"/>
        <v>0.87219999999999986</v>
      </c>
      <c r="H959" s="4">
        <f t="shared" si="659"/>
        <v>0.87219999999999986</v>
      </c>
      <c r="I959" s="4">
        <f t="shared" si="659"/>
        <v>0.8722000000000012</v>
      </c>
      <c r="J959" s="4">
        <f t="shared" si="659"/>
        <v>0.87219999999999953</v>
      </c>
      <c r="K959" s="4">
        <f t="shared" si="659"/>
        <v>0.87219999999999964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</v>
      </c>
      <c r="G960" s="4">
        <f t="shared" si="660"/>
        <v>0.9900000000000001</v>
      </c>
      <c r="H960" s="4">
        <f t="shared" si="660"/>
        <v>0.99</v>
      </c>
      <c r="I960" s="4">
        <f t="shared" si="660"/>
        <v>0.99</v>
      </c>
      <c r="J960" s="4">
        <f t="shared" si="660"/>
        <v>0.9900000000000001</v>
      </c>
      <c r="K960" s="4">
        <f t="shared" si="660"/>
        <v>0.99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0.98999999999999988</v>
      </c>
      <c r="G961" s="4">
        <f t="shared" si="660"/>
        <v>0.98999999999999988</v>
      </c>
      <c r="H961" s="4">
        <f t="shared" si="660"/>
        <v>0.98999999999999988</v>
      </c>
      <c r="I961" s="4">
        <f t="shared" si="660"/>
        <v>0.9900000000000001</v>
      </c>
      <c r="J961" s="4">
        <f t="shared" si="660"/>
        <v>0.9900000000000001</v>
      </c>
      <c r="K961" s="4">
        <f t="shared" si="660"/>
        <v>0.99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0.98999999999999988</v>
      </c>
      <c r="K962" s="4">
        <f t="shared" si="660"/>
        <v>0.9900000000000001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0.9900000000000001</v>
      </c>
      <c r="J963" s="4">
        <f t="shared" si="660"/>
        <v>0.99</v>
      </c>
      <c r="K963" s="4">
        <f t="shared" si="660"/>
        <v>0.99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0.9900000000000001</v>
      </c>
      <c r="K964" s="4">
        <f t="shared" si="660"/>
        <v>0.99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0.9900000000000001</v>
      </c>
      <c r="G965" s="4">
        <f t="shared" si="660"/>
        <v>0.99000000000000044</v>
      </c>
      <c r="H965" s="4">
        <f t="shared" si="660"/>
        <v>0.98999999999999955</v>
      </c>
      <c r="I965" s="4">
        <f t="shared" si="660"/>
        <v>0.9900000000000001</v>
      </c>
      <c r="J965" s="4">
        <f t="shared" si="660"/>
        <v>0.99000000000000032</v>
      </c>
      <c r="K965" s="4">
        <f t="shared" si="660"/>
        <v>0.98999999999999944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0.72000000000000031</v>
      </c>
      <c r="G966" s="4">
        <f t="shared" si="661"/>
        <v>0.72000000000000031</v>
      </c>
      <c r="H966" s="4">
        <f t="shared" si="661"/>
        <v>0.72000000000000008</v>
      </c>
      <c r="I966" s="4">
        <f t="shared" si="661"/>
        <v>0.72000000000000042</v>
      </c>
      <c r="J966" s="4">
        <f t="shared" si="661"/>
        <v>0.7200000000000002</v>
      </c>
      <c r="K966" s="4">
        <f t="shared" si="661"/>
        <v>0.72000000000000008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0.89999999999999913</v>
      </c>
      <c r="G967" s="4">
        <f t="shared" si="662"/>
        <v>0.89999999999999947</v>
      </c>
      <c r="H967" s="4">
        <f t="shared" si="662"/>
        <v>0.89999999999999969</v>
      </c>
      <c r="I967" s="4">
        <f t="shared" si="662"/>
        <v>0.89999999999999958</v>
      </c>
      <c r="J967" s="4">
        <f t="shared" si="662"/>
        <v>0.89999999999999947</v>
      </c>
      <c r="K967" s="4">
        <f t="shared" si="662"/>
        <v>0.89999999999999925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0.72229795595994106</v>
      </c>
      <c r="J969" s="4">
        <f t="shared" si="664"/>
        <v>2.1218940801391407E-2</v>
      </c>
      <c r="K969" s="4">
        <f t="shared" si="664"/>
        <v>2.8113397869987608E-2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217.10138212881446</v>
      </c>
      <c r="G970" s="3">
        <f>[1]Residential!C$26</f>
        <v>216.42981775462337</v>
      </c>
      <c r="H970" s="3">
        <f>[1]Residential!D$26</f>
        <v>215.2112222816819</v>
      </c>
      <c r="I970" s="3">
        <f>[1]Residential!E$26</f>
        <v>211.22753628141572</v>
      </c>
      <c r="J970" s="3">
        <f>[1]Residential!F$26</f>
        <v>192.41800741216832</v>
      </c>
      <c r="K970" s="3">
        <f>[1]Residential!G$26</f>
        <v>175.43921320324287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69.470006165735015</v>
      </c>
      <c r="G971" s="1">
        <f>[1]Residential!C$15</f>
        <v>69.67396975317871</v>
      </c>
      <c r="H971" s="1">
        <f>[1]Residential!D$15</f>
        <v>72.733840671643748</v>
      </c>
      <c r="I971" s="1">
        <f>[1]Residential!E$15</f>
        <v>67.367738863477513</v>
      </c>
      <c r="J971" s="1">
        <f>[1]Residential!F$15</f>
        <v>63.174181012397447</v>
      </c>
      <c r="K971" s="1">
        <f>[1]Residential!G$15</f>
        <v>68.885194810841512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15.333195446463851</v>
      </c>
      <c r="G972" s="1">
        <f t="shared" ref="G972:K972" si="665">SUM(G973:G974)</f>
        <v>14.761322799449914</v>
      </c>
      <c r="H972" s="1">
        <f t="shared" si="665"/>
        <v>16.415135641320603</v>
      </c>
      <c r="I972" s="1">
        <f t="shared" si="665"/>
        <v>13.077677504857625</v>
      </c>
      <c r="J972" s="1">
        <f t="shared" si="665"/>
        <v>11.133062233844118</v>
      </c>
      <c r="K972" s="1">
        <f t="shared" si="665"/>
        <v>17.414834098029125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9.3768429477160602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7.7828235402111314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8.9753162830729991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5.0363129229849362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1.7234116057313951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0.54195618138329948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5.9563524987477905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6.9784992592387827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7.439819358247604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8.0413645818726902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9.4096506281127237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16.872877916645827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9.5599040468711181</v>
      </c>
      <c r="G975" s="1">
        <f t="shared" ref="G975:K975" si="669">SUM(G976:G977)</f>
        <v>10.08530768426721</v>
      </c>
      <c r="H975" s="1">
        <f t="shared" si="669"/>
        <v>11.68521323290058</v>
      </c>
      <c r="I975" s="1">
        <f t="shared" si="669"/>
        <v>9.4517878025684841</v>
      </c>
      <c r="J975" s="1">
        <f t="shared" si="669"/>
        <v>6.9892512800037743</v>
      </c>
      <c r="K975" s="1">
        <f t="shared" si="669"/>
        <v>6.5382715838059173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8.411006735518356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8.7988756201084453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8.4417454872417341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4.5706412122799041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1.5447482323282731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0.47984714193556904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1.1488973113527627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1.2864320641587645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3.2434677456588457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4.88114659028858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5.444503047675501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6.0584244418703479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44.57690667240005</v>
      </c>
      <c r="G978" s="1">
        <f>[1]Residential!C$3-([1]Residential!C$10-[1]Residential!C$244)</f>
        <v>44.827339269461582</v>
      </c>
      <c r="H978" s="1">
        <f>[1]Residential!D$3-([1]Residential!D$10-[1]Residential!D$244)</f>
        <v>44.633491797422572</v>
      </c>
      <c r="I978" s="1">
        <f>[1]Residential!E$3-([1]Residential!E$10-[1]Residential!E$244)</f>
        <v>44.838273556051398</v>
      </c>
      <c r="J978" s="1">
        <f>[1]Residential!F$3-([1]Residential!F$10-[1]Residential!F$244)</f>
        <v>45.051867498549555</v>
      </c>
      <c r="K978" s="1">
        <f>[1]Residential!G$3-([1]Residential!G$10-[1]Residential!G$244)</f>
        <v>44.932089129006471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60.231819112271964</v>
      </c>
      <c r="G979" s="1">
        <f>SUM([1]Residential!C$16:C$17)</f>
        <v>51.320003092609497</v>
      </c>
      <c r="H979" s="1">
        <f>SUM([1]Residential!D$16:D$17)</f>
        <v>43.99100129777262</v>
      </c>
      <c r="I979" s="1">
        <f>SUM([1]Residential!E$16:E$17)</f>
        <v>42.301056547204482</v>
      </c>
      <c r="J979" s="1">
        <f>SUM([1]Residential!F$16:F$17)</f>
        <v>25.421850021583428</v>
      </c>
      <c r="K979" s="1">
        <f>SUM([1]Residential!G$16:G$17)</f>
        <v>2.2298271034149821E-3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60.231819112271964</v>
      </c>
      <c r="G980" s="1">
        <f>[1]Residential!C$16</f>
        <v>51.320003092609497</v>
      </c>
      <c r="H980" s="1">
        <f>[1]Residential!D$16</f>
        <v>43.99079244171913</v>
      </c>
      <c r="I980" s="1">
        <f>[1]Residential!E$16</f>
        <v>42.300767625127854</v>
      </c>
      <c r="J980" s="1">
        <f>[1]Residential!F$16</f>
        <v>25.421124583507211</v>
      </c>
      <c r="K980" s="1">
        <f>[1]Residential!G$16</f>
        <v>0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2.0885605348834241E-4</v>
      </c>
      <c r="I981" s="1">
        <f>[1]Residential!E$17</f>
        <v>2.8892207662974318E-4</v>
      </c>
      <c r="J981" s="1">
        <f>[1]Residential!F$17</f>
        <v>7.2543807621491775E-4</v>
      </c>
      <c r="K981" s="1">
        <f>[1]Residential!G$17</f>
        <v>2.2298271034149821E-3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50.37140980297491</v>
      </c>
      <c r="G982" s="1">
        <f t="shared" ref="G982:K982" si="672">SUM(G984,G986)</f>
        <v>42.916750941366061</v>
      </c>
      <c r="H982" s="1">
        <f t="shared" si="672"/>
        <v>43.97653191104439</v>
      </c>
      <c r="I982" s="1">
        <f t="shared" si="672"/>
        <v>42.299235844056312</v>
      </c>
      <c r="J982" s="1">
        <f t="shared" si="672"/>
        <v>25.420874196317357</v>
      </c>
      <c r="K982" s="1">
        <f t="shared" si="672"/>
        <v>1.9728157913937892E-3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50.37140980297491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42.916750941366061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43.97653191104439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42.299235844056312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25.420874196317357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1.9728157913937892E-3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50.37140980297491</v>
      </c>
      <c r="G984" s="1">
        <f t="shared" ref="G984:K984" si="673">G985</f>
        <v>42.916750941366061</v>
      </c>
      <c r="H984" s="1">
        <f t="shared" si="673"/>
        <v>43.976323123687202</v>
      </c>
      <c r="I984" s="1">
        <f t="shared" si="673"/>
        <v>42.298946934415341</v>
      </c>
      <c r="J984" s="1">
        <f t="shared" si="673"/>
        <v>25.420148786087296</v>
      </c>
      <c r="K984" s="1">
        <f t="shared" si="673"/>
        <v>0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50.37140980297491</v>
      </c>
      <c r="G985" s="1">
        <f t="shared" ref="G985:K985" si="674">G983*IFERROR(G980/G979,0)</f>
        <v>42.916750941366061</v>
      </c>
      <c r="H985" s="1">
        <f t="shared" si="674"/>
        <v>43.976323123687202</v>
      </c>
      <c r="I985" s="1">
        <f t="shared" si="674"/>
        <v>42.298946934415341</v>
      </c>
      <c r="J985" s="1">
        <f t="shared" si="674"/>
        <v>25.420148786087296</v>
      </c>
      <c r="K985" s="1">
        <f t="shared" si="674"/>
        <v>0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2.0878735718810049E-4</v>
      </c>
      <c r="I986" s="1">
        <f t="shared" si="675"/>
        <v>2.88909640971724E-4</v>
      </c>
      <c r="J986" s="1">
        <f t="shared" si="675"/>
        <v>7.2541023006067462E-4</v>
      </c>
      <c r="K986" s="1">
        <f t="shared" si="675"/>
        <v>1.9728157913937892E-3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2.0878735718810049E-4</v>
      </c>
      <c r="I987" s="1">
        <f t="shared" si="676"/>
        <v>2.88909640971724E-4</v>
      </c>
      <c r="J987" s="1">
        <f t="shared" si="676"/>
        <v>7.2541023006067462E-4</v>
      </c>
      <c r="K987" s="1">
        <f t="shared" si="676"/>
        <v>1.9728157913937892E-3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9.8604093092970508</v>
      </c>
      <c r="G988" s="1">
        <f t="shared" ref="G988:K988" si="677">G989</f>
        <v>8.4032521512434322</v>
      </c>
      <c r="H988" s="1">
        <f t="shared" si="677"/>
        <v>1.4469386728226211E-2</v>
      </c>
      <c r="I988" s="1">
        <f t="shared" si="677"/>
        <v>1.8207031481721227E-3</v>
      </c>
      <c r="J988" s="1">
        <f t="shared" si="677"/>
        <v>9.7582526607885528E-4</v>
      </c>
      <c r="K988" s="1">
        <f t="shared" si="677"/>
        <v>2.5701131202119319E-4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9.8604093092970508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8.4032521512434322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1.4469386728226211E-2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1.8207031481721227E-3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9.7582526607885528E-4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2.5701131202119319E-4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9.8604093092970508</v>
      </c>
      <c r="G990" s="1">
        <f t="shared" ref="G990:K990" si="678">IFERROR(G980/G979,0)*G989</f>
        <v>8.4032521512434322</v>
      </c>
      <c r="H990" s="1">
        <f t="shared" si="678"/>
        <v>1.4469318031926529E-2</v>
      </c>
      <c r="I990" s="1">
        <f t="shared" si="678"/>
        <v>1.8206907125173795E-3</v>
      </c>
      <c r="J990" s="1">
        <f t="shared" si="678"/>
        <v>9.7579741992276728E-4</v>
      </c>
      <c r="K990" s="1">
        <f t="shared" si="678"/>
        <v>0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6.8696299681744732E-8</v>
      </c>
      <c r="I991" s="1">
        <f t="shared" si="679"/>
        <v>1.2435654743155403E-8</v>
      </c>
      <c r="J991" s="1">
        <f t="shared" si="679"/>
        <v>2.7846156088005142E-8</v>
      </c>
      <c r="K991" s="1">
        <f t="shared" si="679"/>
        <v>2.5701131202119319E-4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47.0019149194991</v>
      </c>
      <c r="G992" s="1">
        <f t="shared" ref="G992:K992" si="680">SUM(G993:G994)</f>
        <v>48.25305276470182</v>
      </c>
      <c r="H992" s="1">
        <f t="shared" si="680"/>
        <v>47.776392230251489</v>
      </c>
      <c r="I992" s="1">
        <f t="shared" si="680"/>
        <v>45.38734144814606</v>
      </c>
      <c r="J992" s="1">
        <f t="shared" si="680"/>
        <v>38.378951518488435</v>
      </c>
      <c r="K992" s="1">
        <f t="shared" si="680"/>
        <v>20.851219919438723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46.693623752223736</v>
      </c>
      <c r="G993" s="1">
        <f>[1]Residential!C$18</f>
        <v>48.252230962655652</v>
      </c>
      <c r="H993" s="1">
        <f>[1]Residential!D$18</f>
        <v>47.775571404083564</v>
      </c>
      <c r="I993" s="1">
        <f>[1]Residential!E$18</f>
        <v>45.386533337306368</v>
      </c>
      <c r="J993" s="1">
        <f>[1]Residential!F$18</f>
        <v>38.378176113761953</v>
      </c>
      <c r="K993" s="1">
        <f>[1]Residential!G$18</f>
        <v>20.850473291327564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0.30829116727536149</v>
      </c>
      <c r="G994" s="1">
        <f>[1]Residential!C$19</f>
        <v>8.2180204616487125E-4</v>
      </c>
      <c r="H994" s="1">
        <f>[1]Residential!D$19</f>
        <v>8.2082616792267954E-4</v>
      </c>
      <c r="I994" s="1">
        <f>[1]Residential!E$19</f>
        <v>8.0811083968951195E-4</v>
      </c>
      <c r="J994" s="1">
        <f>[1]Residential!F$19</f>
        <v>7.7540472648006615E-4</v>
      </c>
      <c r="K994" s="1">
        <f>[1]Residential!G$19</f>
        <v>7.4662811115843038E-4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38.494648767811341</v>
      </c>
      <c r="G995" s="1">
        <f t="shared" ref="G995:K995" si="683">SUM(G996:G997)</f>
        <v>41.232193801027279</v>
      </c>
      <c r="H995" s="1">
        <f t="shared" si="683"/>
        <v>39.381802228002577</v>
      </c>
      <c r="I995" s="1">
        <f t="shared" si="683"/>
        <v>39.199529863153231</v>
      </c>
      <c r="J995" s="1">
        <f t="shared" si="683"/>
        <v>33.336740175003513</v>
      </c>
      <c r="K995" s="1">
        <f t="shared" si="683"/>
        <v>18.163238455095904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38.494648767811341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41.232193801027279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39.376806461502277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39.194513646785637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33.32851694888187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18.159340553698129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4.9957665003005055E-3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5.0162163675903735E-3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8.2232261216453797E-3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3.8979013977752993E-3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38.242157774139926</v>
      </c>
      <c r="G998" s="1">
        <f t="shared" ref="G998:K998" si="684">SUM(G999:G1000)</f>
        <v>41.231491571856438</v>
      </c>
      <c r="H998" s="1">
        <f t="shared" si="684"/>
        <v>39.381125625766622</v>
      </c>
      <c r="I998" s="1">
        <f t="shared" si="684"/>
        <v>39.198831924829847</v>
      </c>
      <c r="J998" s="1">
        <f t="shared" si="684"/>
        <v>33.336066642640738</v>
      </c>
      <c r="K998" s="1">
        <f t="shared" si="684"/>
        <v>18.162588076630154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38.242157774139926</v>
      </c>
      <c r="G999" s="1">
        <f t="shared" ref="G999:K999" si="685">G996-G1002</f>
        <v>41.231491571856438</v>
      </c>
      <c r="H999" s="1">
        <f t="shared" si="685"/>
        <v>39.376129945096494</v>
      </c>
      <c r="I999" s="1">
        <f t="shared" si="685"/>
        <v>39.193815797774796</v>
      </c>
      <c r="J999" s="1">
        <f t="shared" si="685"/>
        <v>33.327843582660378</v>
      </c>
      <c r="K999" s="1">
        <f t="shared" si="685"/>
        <v>18.158690314806119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4.9956806701303971E-3</v>
      </c>
      <c r="I1000" s="1">
        <f t="shared" si="686"/>
        <v>5.0161270550487802E-3</v>
      </c>
      <c r="J1000" s="1">
        <f t="shared" si="686"/>
        <v>8.2230599803583115E-3</v>
      </c>
      <c r="K1000" s="1">
        <f t="shared" si="686"/>
        <v>3.8977618240348014E-3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0.25249099367141459</v>
      </c>
      <c r="G1001" s="1">
        <f t="shared" ref="G1001:K1001" si="687">SUM(G1002:G1003)</f>
        <v>7.0222917084197735E-4</v>
      </c>
      <c r="H1001" s="1">
        <f t="shared" si="687"/>
        <v>6.7660223595183847E-4</v>
      </c>
      <c r="I1001" s="1">
        <f t="shared" si="687"/>
        <v>6.9793832338335357E-4</v>
      </c>
      <c r="J1001" s="1">
        <f t="shared" si="687"/>
        <v>6.7353236277658797E-4</v>
      </c>
      <c r="K1001" s="1">
        <f t="shared" si="687"/>
        <v>6.5037846575134413E-4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0.25249099367141459</v>
      </c>
      <c r="G1002" s="1">
        <f t="shared" ref="G1002:K1002" si="688">G996*IFERROR(G994/G992,0)</f>
        <v>7.0222917084197735E-4</v>
      </c>
      <c r="H1002" s="1">
        <f t="shared" si="688"/>
        <v>6.7651640578173032E-4</v>
      </c>
      <c r="I1002" s="1">
        <f t="shared" si="688"/>
        <v>6.9784901084176071E-4</v>
      </c>
      <c r="J1002" s="1">
        <f t="shared" si="688"/>
        <v>6.73366221489519E-4</v>
      </c>
      <c r="K1002" s="1">
        <f t="shared" si="688"/>
        <v>6.5023889201084608E-4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8.5830170108191415E-8</v>
      </c>
      <c r="I1003" s="1">
        <f t="shared" si="689"/>
        <v>8.931254159287865E-8</v>
      </c>
      <c r="J1003" s="1">
        <f t="shared" si="689"/>
        <v>1.661412870689414E-7</v>
      </c>
      <c r="K1003" s="1">
        <f t="shared" si="689"/>
        <v>1.3957374049801478E-7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8.5072661516877588</v>
      </c>
      <c r="G1004" s="1">
        <f t="shared" ref="G1004:K1004" si="690">SUM(G1005:G1006)</f>
        <v>7.0208589636745415</v>
      </c>
      <c r="H1004" s="1">
        <f t="shared" si="690"/>
        <v>8.3945900022489113</v>
      </c>
      <c r="I1004" s="1">
        <f t="shared" si="690"/>
        <v>6.1878115849928328</v>
      </c>
      <c r="J1004" s="1">
        <f t="shared" si="690"/>
        <v>5.0422113434849205</v>
      </c>
      <c r="K1004" s="1">
        <f t="shared" si="690"/>
        <v>2.6879814643428181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8.5072661516877588</v>
      </c>
      <c r="G1005" s="1">
        <f t="shared" ref="G1005:K1005" si="691">G992-G996-G997-G1006</f>
        <v>7.0208589636745415</v>
      </c>
      <c r="H1005" s="1">
        <f t="shared" si="691"/>
        <v>8.3934101123521039</v>
      </c>
      <c r="I1005" s="1">
        <f t="shared" si="691"/>
        <v>6.186450759408495</v>
      </c>
      <c r="J1005" s="1">
        <f t="shared" si="691"/>
        <v>5.0394250907262919</v>
      </c>
      <c r="K1005" s="1">
        <f t="shared" si="691"/>
        <v>2.6869683505968123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1.1798898968079746E-3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1.3608255843375106E-3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2.7862527586282066E-3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1.0131137460056572E-3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8.4514659780838119</v>
      </c>
      <c r="G1007" s="1">
        <f t="shared" ref="G1007:K1007" si="692">SUM(G1008:G1009)</f>
        <v>7.0207393907992186</v>
      </c>
      <c r="H1007" s="1">
        <f t="shared" si="692"/>
        <v>8.3944457783169408</v>
      </c>
      <c r="I1007" s="1">
        <f t="shared" si="692"/>
        <v>6.1877014124765264</v>
      </c>
      <c r="J1007" s="1">
        <f t="shared" si="692"/>
        <v>5.0421094711212167</v>
      </c>
      <c r="K1007" s="1">
        <f t="shared" si="692"/>
        <v>2.687885214697411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8.4514659780838119</v>
      </c>
      <c r="G1008" s="1">
        <f t="shared" ref="G1008:K1008" si="693">G1005-G1011</f>
        <v>7.0207393907992186</v>
      </c>
      <c r="H1008" s="1">
        <f t="shared" si="693"/>
        <v>8.3932659086913262</v>
      </c>
      <c r="I1008" s="1">
        <f t="shared" si="693"/>
        <v>6.1863406111213655</v>
      </c>
      <c r="J1008" s="1">
        <f t="shared" si="693"/>
        <v>5.0393232746557768</v>
      </c>
      <c r="K1008" s="1">
        <f t="shared" si="693"/>
        <v>2.6868721372283813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1.1798696256142458E-3</v>
      </c>
      <c r="I1009" s="1">
        <f t="shared" si="694"/>
        <v>1.3608013551610367E-3</v>
      </c>
      <c r="J1009" s="1">
        <f t="shared" si="694"/>
        <v>2.7861964654395518E-3</v>
      </c>
      <c r="K1009" s="1">
        <f t="shared" si="694"/>
        <v>1.0130774690297541E-3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5.5800173603946894E-2</v>
      </c>
      <c r="G1010" s="1">
        <f t="shared" si="695"/>
        <v>1.1957287532289399E-4</v>
      </c>
      <c r="H1010" s="1">
        <f t="shared" si="695"/>
        <v>1.4422393197084109E-4</v>
      </c>
      <c r="I1010" s="1">
        <f t="shared" si="695"/>
        <v>1.1017251630615832E-4</v>
      </c>
      <c r="J1010" s="1">
        <f t="shared" si="695"/>
        <v>1.0187236370347823E-4</v>
      </c>
      <c r="K1010" s="1">
        <f t="shared" si="695"/>
        <v>9.6249645407086207E-5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5.5800173603946894E-2</v>
      </c>
      <c r="G1011" s="1">
        <f t="shared" ref="G1011:K1011" si="696">G1005*IFERROR(G$994/G$992,0)</f>
        <v>1.1957287532289399E-4</v>
      </c>
      <c r="H1011" s="1">
        <f t="shared" si="696"/>
        <v>1.442036607771122E-4</v>
      </c>
      <c r="I1011" s="1">
        <f t="shared" si="696"/>
        <v>1.1014828712968438E-4</v>
      </c>
      <c r="J1011" s="1">
        <f t="shared" si="696"/>
        <v>1.018160705148233E-4</v>
      </c>
      <c r="K1011" s="1">
        <f t="shared" si="696"/>
        <v>9.6213368431183059E-5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2.0271193728904917E-8</v>
      </c>
      <c r="I1012" s="1">
        <f t="shared" si="697"/>
        <v>2.4229176473936786E-8</v>
      </c>
      <c r="J1012" s="1">
        <f t="shared" si="697"/>
        <v>5.6293188654923559E-8</v>
      </c>
      <c r="K1012" s="1">
        <f t="shared" si="697"/>
        <v>3.6276975903154111E-8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0.10000153849191074</v>
      </c>
      <c r="G1013" s="1">
        <f>[1]Residential!C$20</f>
        <v>0.10000085683835834</v>
      </c>
      <c r="H1013" s="1">
        <f>[1]Residential!D$20</f>
        <v>2.1262189114643181E-3</v>
      </c>
      <c r="I1013" s="1">
        <f>[1]Residential!E$20</f>
        <v>1.0718472994560981E-3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0.10000153849191074</v>
      </c>
      <c r="G1014" s="1">
        <f t="shared" ref="G1014:G1015" si="698">G1013</f>
        <v>0.10000085683835834</v>
      </c>
      <c r="H1014" s="1">
        <f t="shared" ref="H1014:H1015" si="699">H1013</f>
        <v>2.1262189114643181E-3</v>
      </c>
      <c r="I1014" s="1">
        <f t="shared" ref="I1014:I1015" si="700">I1013</f>
        <v>1.0718472994560981E-3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0.10000153849191074</v>
      </c>
      <c r="G1015" s="1">
        <f t="shared" si="698"/>
        <v>0.10000085683835834</v>
      </c>
      <c r="H1015" s="1">
        <f t="shared" si="699"/>
        <v>2.1262189114643181E-3</v>
      </c>
      <c r="I1015" s="1">
        <f t="shared" si="700"/>
        <v>1.0718472994560981E-3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13.722988110386105</v>
      </c>
      <c r="G1018" s="1">
        <f t="shared" ref="G1018:K1018" si="704">G1019+G1021</f>
        <v>12.564510695339129</v>
      </c>
      <c r="H1018" s="1">
        <f t="shared" si="704"/>
        <v>10.686182311289098</v>
      </c>
      <c r="I1018" s="1">
        <f t="shared" si="704"/>
        <v>10.021267390021627</v>
      </c>
      <c r="J1018" s="1">
        <f t="shared" si="704"/>
        <v>8.405453743369991</v>
      </c>
      <c r="K1018" s="1">
        <f t="shared" si="704"/>
        <v>3.3585510502511831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12.682046972301396</v>
      </c>
      <c r="G1019" s="1">
        <f t="shared" ref="G1019:K1019" si="705">G1020</f>
        <v>11.370028061718113</v>
      </c>
      <c r="H1019" s="1">
        <f t="shared" si="705"/>
        <v>10.095254555268451</v>
      </c>
      <c r="I1019" s="1">
        <f t="shared" si="705"/>
        <v>9.467117899968521</v>
      </c>
      <c r="J1019" s="1">
        <f t="shared" si="705"/>
        <v>7.9406518973227138</v>
      </c>
      <c r="K1019" s="1">
        <f t="shared" si="705"/>
        <v>3.172828420465116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12.682046972301396</v>
      </c>
      <c r="G1020" s="1">
        <f>[1]Residential!C$22-G1022-G1023</f>
        <v>11.370028061718113</v>
      </c>
      <c r="H1020" s="1">
        <f>[1]Residential!D$22-H1022-H1023</f>
        <v>10.095254555268451</v>
      </c>
      <c r="I1020" s="1">
        <f>[1]Residential!E$22-I1022-I1023</f>
        <v>9.467117899968521</v>
      </c>
      <c r="J1020" s="1">
        <f>[1]Residential!F$22-J1022-J1023</f>
        <v>7.9406518973227138</v>
      </c>
      <c r="K1020" s="1">
        <f>[1]Residential!G$22-K1022-K1023</f>
        <v>3.172828420465116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1.0409411380847085</v>
      </c>
      <c r="G1021" s="1">
        <f t="shared" ref="G1021" si="706">G1022</f>
        <v>1.1944826336210153</v>
      </c>
      <c r="H1021" s="1">
        <f t="shared" ref="H1021" si="707">H1022</f>
        <v>0.59092775602064695</v>
      </c>
      <c r="I1021" s="1">
        <f t="shared" ref="I1021" si="708">I1022</f>
        <v>0.55414949005310676</v>
      </c>
      <c r="J1021" s="1">
        <f t="shared" ref="J1021" si="709">J1022</f>
        <v>0.4648018460472772</v>
      </c>
      <c r="K1021" s="1">
        <f t="shared" ref="K1021" si="710">K1022</f>
        <v>0.18572262978606713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1.0409411380847085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1.1944826336210153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0.59092775602064695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0.55414949005310676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0.4648018460472772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0.18572262978606713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3.2682067445313407</v>
      </c>
      <c r="G1023" s="1">
        <f t="shared" ref="G1023:K1023" si="711">G1024+G1026</f>
        <v>3.8319863354470867</v>
      </c>
      <c r="H1023" s="1">
        <f t="shared" si="711"/>
        <v>3.7317323048852482</v>
      </c>
      <c r="I1023" s="1">
        <f t="shared" si="711"/>
        <v>3.8857157457176372</v>
      </c>
      <c r="J1023" s="1">
        <f t="shared" si="711"/>
        <v>4.1662200699223382</v>
      </c>
      <c r="K1023" s="1">
        <f t="shared" si="711"/>
        <v>4.489232198991699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2.9965389658154482</v>
      </c>
      <c r="G1024" s="1">
        <f t="shared" ref="G1024:K1024" si="712">G1025</f>
        <v>3.5202470463644966</v>
      </c>
      <c r="H1024" s="1">
        <f t="shared" si="712"/>
        <v>3.5253694914790401</v>
      </c>
      <c r="I1024" s="1">
        <f t="shared" si="712"/>
        <v>3.6708441202558224</v>
      </c>
      <c r="J1024" s="1">
        <f t="shared" si="712"/>
        <v>3.9358350740203853</v>
      </c>
      <c r="K1024" s="1">
        <f t="shared" si="712"/>
        <v>4.2409898964315307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2.9965389658154482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3.5202470463644966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3.5253694914790401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3.6708441202558224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3.9358350740203853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4.2409898964315307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0.27166777871589265</v>
      </c>
      <c r="G1026" s="1">
        <f t="shared" ref="G1026:K1026" si="713">G1027</f>
        <v>0.31173928908258997</v>
      </c>
      <c r="H1026" s="1">
        <f t="shared" si="713"/>
        <v>0.20636281340620805</v>
      </c>
      <c r="I1026" s="1">
        <f t="shared" si="713"/>
        <v>0.21487162546181482</v>
      </c>
      <c r="J1026" s="1">
        <f t="shared" si="713"/>
        <v>0.23038499590195319</v>
      </c>
      <c r="K1026" s="1">
        <f t="shared" si="713"/>
        <v>0.24824230256016799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0.27166777871589265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0.31173928908258997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0.20636281340620805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0.21487162546181482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0.23038499590195319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0.24824230256016799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2.929938674236058</v>
      </c>
      <c r="I1028" s="1">
        <f>[1]Residential!E$23</f>
        <v>2.9300591733890964</v>
      </c>
      <c r="J1028" s="1">
        <f>[1]Residential!F$23</f>
        <v>5.4714039184077636</v>
      </c>
      <c r="K1028" s="1">
        <f>[1]Residential!G$23</f>
        <v>5.4712440785364285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0.94321413519616581</v>
      </c>
      <c r="I1029" s="1">
        <f t="shared" si="714"/>
        <v>0.9433223533202505</v>
      </c>
      <c r="J1029" s="1">
        <f t="shared" si="714"/>
        <v>2.4074168957209476</v>
      </c>
      <c r="K1029" s="1">
        <f t="shared" si="714"/>
        <v>2.4073470692192163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0.94321413519616581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0.9433223533202505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2.4074168957209476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2.4073470692192163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1.9867245390398922</v>
      </c>
      <c r="I1031" s="1">
        <f t="shared" si="715"/>
        <v>1.9867368200688458</v>
      </c>
      <c r="J1031" s="1">
        <f t="shared" si="715"/>
        <v>3.063987022686816</v>
      </c>
      <c r="K1031" s="1">
        <f t="shared" si="715"/>
        <v>3.0638970093172122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1.9867245390398922</v>
      </c>
      <c r="I1032" s="1">
        <f t="shared" si="716"/>
        <v>1.9867368200688458</v>
      </c>
      <c r="J1032" s="1">
        <f t="shared" si="716"/>
        <v>3.063987022686816</v>
      </c>
      <c r="K1032" s="1">
        <f t="shared" si="716"/>
        <v>3.0638970093172122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7.9965566458988597E-4</v>
      </c>
      <c r="I1033" s="1">
        <f>[1]Residential!E$24</f>
        <v>2.5887393881982539E-4</v>
      </c>
      <c r="J1033" s="1">
        <f>[1]Residential!F$24</f>
        <v>8.8172617932594774E-2</v>
      </c>
      <c r="K1033" s="1">
        <f>[1]Residential!G$24</f>
        <v>7.1925238363956659E-2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7.9965566458988597E-4</v>
      </c>
      <c r="I1034" s="1">
        <f t="shared" si="717"/>
        <v>2.5887393881982539E-4</v>
      </c>
      <c r="J1034" s="1">
        <f t="shared" si="717"/>
        <v>8.8172617932594774E-2</v>
      </c>
      <c r="K1034" s="1">
        <f t="shared" si="717"/>
        <v>7.1925238363956659E-2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5.6046524369834412</v>
      </c>
      <c r="G1040" s="1">
        <f>[1]Residential!C$21</f>
        <v>9.6843973824142413</v>
      </c>
      <c r="H1040" s="1">
        <f>[1]Residential!D$21</f>
        <v>10.0420442318479</v>
      </c>
      <c r="I1040" s="1">
        <f>[1]Residential!E$21</f>
        <v>10.46115553172595</v>
      </c>
      <c r="J1040" s="1">
        <f>[1]Residential!F$21</f>
        <v>10.949988632742336</v>
      </c>
      <c r="K1040" s="1">
        <f>[1]Residential!G$21</f>
        <v>10.528303681618409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0.14780097856760432</v>
      </c>
      <c r="G1041" s="1">
        <f t="shared" ref="G1041:K1041" si="721">SUM(G1042:G1044)</f>
        <v>1.9619125424641108E-2</v>
      </c>
      <c r="H1041" s="1">
        <f t="shared" si="721"/>
        <v>9.1508104490568704E-2</v>
      </c>
      <c r="I1041" s="1">
        <f t="shared" si="721"/>
        <v>0.57554350803310206</v>
      </c>
      <c r="J1041" s="1">
        <f t="shared" si="721"/>
        <v>1.6712101123526426</v>
      </c>
      <c r="K1041" s="1">
        <f t="shared" si="721"/>
        <v>1.6060029673986667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0.14778358493086466</v>
      </c>
      <c r="G1042" s="1">
        <f t="shared" si="722"/>
        <v>1.9596015195689088E-2</v>
      </c>
      <c r="H1042" s="1">
        <f t="shared" si="722"/>
        <v>9.1484267564599903E-2</v>
      </c>
      <c r="I1042" s="1">
        <f t="shared" si="722"/>
        <v>0.5629732833467449</v>
      </c>
      <c r="J1042" s="1">
        <f t="shared" si="722"/>
        <v>1.6479520547211413</v>
      </c>
      <c r="K1042" s="1">
        <f t="shared" si="722"/>
        <v>1.5988473087838697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1.7393636739662415E-5</v>
      </c>
      <c r="G1044" s="1">
        <f t="shared" si="723"/>
        <v>2.3110228952021432E-5</v>
      </c>
      <c r="H1044" s="1">
        <f t="shared" si="723"/>
        <v>2.3836925968799812E-5</v>
      </c>
      <c r="I1044" s="1">
        <f t="shared" si="723"/>
        <v>1.2570224686357143E-2</v>
      </c>
      <c r="J1044" s="1">
        <f t="shared" si="723"/>
        <v>2.325805763150135E-2</v>
      </c>
      <c r="K1044" s="1">
        <f t="shared" si="723"/>
        <v>7.1556586147970332E-3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5.4568514584158372</v>
      </c>
      <c r="G1045" s="1">
        <f t="shared" ref="G1045:K1045" si="724">G1040-G1041</f>
        <v>9.6647782569895995</v>
      </c>
      <c r="H1045" s="1">
        <f t="shared" si="724"/>
        <v>9.9505361273573314</v>
      </c>
      <c r="I1045" s="1">
        <f t="shared" si="724"/>
        <v>9.8856120236928486</v>
      </c>
      <c r="J1045" s="1">
        <f t="shared" si="724"/>
        <v>9.2787785203896931</v>
      </c>
      <c r="K1045" s="1">
        <f t="shared" si="724"/>
        <v>8.9223007142197428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15.194968603907164</v>
      </c>
      <c r="G1046" s="1">
        <f>[1]Residential!C$25</f>
        <v>18.073909946638647</v>
      </c>
      <c r="H1046" s="1">
        <f>[1]Residential!D$25</f>
        <v>23.317164685179684</v>
      </c>
      <c r="I1046" s="1">
        <f>[1]Residential!E$25</f>
        <v>28.871870860495086</v>
      </c>
      <c r="J1046" s="1">
        <f>[1]Residential!F$25</f>
        <v>36.361785877323967</v>
      </c>
      <c r="K1046" s="1">
        <f>[1]Residential!G$25</f>
        <v>61.78131239809754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13.103975497245134</v>
      </c>
      <c r="G1047" s="1">
        <f t="shared" ref="G1047:K1047" si="725">G1046-G1050</f>
        <v>15.724884997484745</v>
      </c>
      <c r="H1047" s="1">
        <f t="shared" si="725"/>
        <v>17.364574269078048</v>
      </c>
      <c r="I1047" s="1">
        <f t="shared" si="725"/>
        <v>19.840783482296327</v>
      </c>
      <c r="J1047" s="1">
        <f t="shared" si="725"/>
        <v>25.416089031772756</v>
      </c>
      <c r="K1047" s="1">
        <f t="shared" si="725"/>
        <v>48.936569146145899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13.103975497245134</v>
      </c>
      <c r="G1048" s="1">
        <f t="shared" ref="G1048:K1048" si="726">G1047-G1049</f>
        <v>15.724884997484745</v>
      </c>
      <c r="H1048" s="1">
        <f t="shared" si="726"/>
        <v>17.359578502577747</v>
      </c>
      <c r="I1048" s="1">
        <f t="shared" si="726"/>
        <v>19.835365968619328</v>
      </c>
      <c r="J1048" s="1">
        <f t="shared" si="726"/>
        <v>25.406056695904351</v>
      </c>
      <c r="K1048" s="1">
        <f t="shared" si="726"/>
        <v>48.931345958272878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4.9957665003005072E-3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5.4175136769975957E-3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1.0032335868407379E-2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5.2231878730189026E-3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2.0909931066620304</v>
      </c>
      <c r="G1050" s="1">
        <f t="shared" ref="G1050:K1050" si="727">SUM(G1051:G1052)</f>
        <v>2.3490249491539026</v>
      </c>
      <c r="H1050" s="1">
        <f t="shared" si="727"/>
        <v>5.9525904161016365</v>
      </c>
      <c r="I1050" s="1">
        <f t="shared" si="727"/>
        <v>9.0310873781987588</v>
      </c>
      <c r="J1050" s="1">
        <f t="shared" si="727"/>
        <v>10.945696845551211</v>
      </c>
      <c r="K1050" s="1">
        <f t="shared" si="727"/>
        <v>12.844743251951638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2.0909931066620304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2.3490249491539026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5.9517633132839745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9.0301211920338798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10.943451125827757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12.843859816765121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8.2710281766238888E-4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9.661861648796303E-4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2.245719723454327E-3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8.8343518651693245E-4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156.6486219445045</v>
      </c>
      <c r="G1053" s="3">
        <f>[1]Residential!C$245</f>
        <v>162.45992761169887</v>
      </c>
      <c r="H1053" s="3">
        <f>[1]Residential!D$245</f>
        <v>164.3129306241924</v>
      </c>
      <c r="I1053" s="3">
        <f>[1]Residential!E$245</f>
        <v>164.28928434907795</v>
      </c>
      <c r="J1053" s="3">
        <f>[1]Residential!F$245</f>
        <v>165.39831978743629</v>
      </c>
      <c r="K1053" s="3">
        <f>[1]Residential!G$245</f>
        <v>163.149624932953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129.67033993357433</v>
      </c>
      <c r="G1054" s="1">
        <f>[1]Residential!C$116</f>
        <v>136.31503720144818</v>
      </c>
      <c r="H1054" s="1">
        <f>[1]Residential!D$116</f>
        <v>138.18519043811548</v>
      </c>
      <c r="I1054" s="1">
        <f>[1]Residential!E$116</f>
        <v>138.07696820748546</v>
      </c>
      <c r="J1054" s="1">
        <f>[1]Residential!F$116</f>
        <v>138.71050818211242</v>
      </c>
      <c r="K1054" s="1">
        <f>[1]Residential!G$116</f>
        <v>136.84139575634362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27.968328796323178</v>
      </c>
      <c r="G1055" s="1">
        <f t="shared" ref="G1055:K1055" si="730">SUM(G1056:G1057)</f>
        <v>30.097066619924107</v>
      </c>
      <c r="H1055" s="1">
        <f t="shared" si="730"/>
        <v>33.325948329744705</v>
      </c>
      <c r="I1055" s="1">
        <f t="shared" si="730"/>
        <v>32.661227827327707</v>
      </c>
      <c r="J1055" s="1">
        <f t="shared" si="730"/>
        <v>36.452948349461899</v>
      </c>
      <c r="K1055" s="1">
        <f t="shared" si="730"/>
        <v>66.319082247232842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8.9080008003302567</v>
      </c>
      <c r="G1056" s="1">
        <f>[1]Residential!C$102</f>
        <v>7.3936823632005799</v>
      </c>
      <c r="H1056" s="1">
        <f>[1]Residential!D$102</f>
        <v>8.5265504689193463</v>
      </c>
      <c r="I1056" s="1">
        <f>[1]Residential!E$102</f>
        <v>4.7844972768356913</v>
      </c>
      <c r="J1056" s="1">
        <f>[1]Residential!F$102</f>
        <v>1.6372410254448255</v>
      </c>
      <c r="K1056" s="1">
        <f>[1]Residential!G$102</f>
        <v>0.51485837231413456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19.060327995992921</v>
      </c>
      <c r="G1057" s="1">
        <f>[1]Residential!C$104</f>
        <v>22.703384256723528</v>
      </c>
      <c r="H1057" s="1">
        <f>[1]Residential!D$104</f>
        <v>24.799397860825355</v>
      </c>
      <c r="I1057" s="1">
        <f>[1]Residential!E$104</f>
        <v>27.876730550492017</v>
      </c>
      <c r="J1057" s="1">
        <f>[1]Residential!F$104</f>
        <v>34.815707324017076</v>
      </c>
      <c r="K1057" s="1">
        <f>[1]Residential!G$104</f>
        <v>65.804223874918705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45.124387948498381</v>
      </c>
      <c r="G1058" s="1">
        <f t="shared" ref="G1058:K1058" si="731">G1059</f>
        <v>38.446256051640447</v>
      </c>
      <c r="H1058" s="1">
        <f t="shared" si="731"/>
        <v>39.395643170310606</v>
      </c>
      <c r="I1058" s="1">
        <f t="shared" si="731"/>
        <v>37.893065443633787</v>
      </c>
      <c r="J1058" s="1">
        <f t="shared" si="731"/>
        <v>22.772866467534332</v>
      </c>
      <c r="K1058" s="1">
        <f t="shared" si="731"/>
        <v>1.7673141464569387E-3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45.124387948498381</v>
      </c>
      <c r="G1059" s="1">
        <f>[1]Residential!C$105</f>
        <v>38.446256051640447</v>
      </c>
      <c r="H1059" s="1">
        <f>[1]Residential!D$105</f>
        <v>39.395643170310606</v>
      </c>
      <c r="I1059" s="1">
        <f>[1]Residential!E$105</f>
        <v>37.893065443633787</v>
      </c>
      <c r="J1059" s="1">
        <f>[1]Residential!F$105</f>
        <v>22.772866467534332</v>
      </c>
      <c r="K1059" s="1">
        <f>[1]Residential!G$105</f>
        <v>1.7673141464569387E-3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36.569916329420764</v>
      </c>
      <c r="G1060" s="1">
        <f t="shared" ref="G1060:K1060" si="732">SUM(G1061:G1062)</f>
        <v>39.170584110975895</v>
      </c>
      <c r="H1060" s="1">
        <f t="shared" si="732"/>
        <v>37.417957671427786</v>
      </c>
      <c r="I1060" s="1">
        <f t="shared" si="732"/>
        <v>37.245221694490958</v>
      </c>
      <c r="J1060" s="1">
        <f t="shared" si="732"/>
        <v>31.680346663427819</v>
      </c>
      <c r="K1060" s="1">
        <f t="shared" si="732"/>
        <v>17.260494615284017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36.569916329420764</v>
      </c>
      <c r="G1061" s="1">
        <f>[1]Residential!C$106</f>
        <v>39.170584110975895</v>
      </c>
      <c r="H1061" s="1">
        <f>[1]Residential!D$106</f>
        <v>37.407966138427184</v>
      </c>
      <c r="I1061" s="1">
        <f>[1]Residential!E$106</f>
        <v>37.234787964446369</v>
      </c>
      <c r="J1061" s="1">
        <f>[1]Residential!F$106</f>
        <v>31.662091101437767</v>
      </c>
      <c r="K1061" s="1">
        <f>[1]Residential!G$106</f>
        <v>17.251373526013221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9.9915330006010127E-3</v>
      </c>
      <c r="I1062" s="1">
        <f>[1]Residential!E$107</f>
        <v>1.0433730044587971E-2</v>
      </c>
      <c r="J1062" s="1">
        <f>[1]Residential!F$107</f>
        <v>1.8255561990052759E-2</v>
      </c>
      <c r="K1062" s="1">
        <f>[1]Residential!G$107</f>
        <v>9.1210892707942019E-3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7.2001107714175713E-2</v>
      </c>
      <c r="G1063" s="1">
        <f t="shared" ref="G1063:K1063" si="733">G1064</f>
        <v>7.2000616923617977E-2</v>
      </c>
      <c r="H1063" s="1">
        <f t="shared" si="733"/>
        <v>1.5308776162543073E-3</v>
      </c>
      <c r="I1063" s="1">
        <f t="shared" si="733"/>
        <v>7.7173005560839027E-4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7.2001107714175713E-2</v>
      </c>
      <c r="G1064" s="1">
        <f>[1]Residential!C$108</f>
        <v>7.2000616923617977E-2</v>
      </c>
      <c r="H1064" s="1">
        <f>[1]Residential!D$108</f>
        <v>1.5308776162543073E-3</v>
      </c>
      <c r="I1064" s="1">
        <f>[1]Residential!E$108</f>
        <v>7.7173005560839027E-4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3.8552699158357622</v>
      </c>
      <c r="G1065" s="1">
        <f>SUM([1]Residential!C$109:C$110)</f>
        <v>7.7109434464248485</v>
      </c>
      <c r="H1065" s="1">
        <f>SUM([1]Residential!D$109:D$110)</f>
        <v>8.1301477979910484</v>
      </c>
      <c r="I1065" s="1">
        <f>SUM([1]Residential!E$109:E$110)</f>
        <v>8.4793655448266243</v>
      </c>
      <c r="J1065" s="1">
        <f>SUM([1]Residential!F$109:F$110)</f>
        <v>8.8960013223993784</v>
      </c>
      <c r="K1065" s="1">
        <f>SUM([1]Residential!G$109:G$110)</f>
        <v>8.5541074406506095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7.3608758950168746E-2</v>
      </c>
      <c r="G1066" s="1">
        <f>[1]Residential!C$109</f>
        <v>1.7933907558187762E-2</v>
      </c>
      <c r="H1066" s="1">
        <f>[1]Residential!D$109</f>
        <v>6.9559995564809615E-2</v>
      </c>
      <c r="I1066" s="1">
        <f>[1]Residential!E$109</f>
        <v>0.54228438796851242</v>
      </c>
      <c r="J1066" s="1">
        <f>[1]Residential!F$109</f>
        <v>1.4984676211595749</v>
      </c>
      <c r="K1066" s="1">
        <f>[1]Residential!G$109</f>
        <v>1.4984687016062899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7.3600096463448797E-2</v>
      </c>
      <c r="G1067" s="1">
        <f t="shared" ref="G1067:K1067" si="734">IFERROR(G$1066/G$1041,0)*G1042</f>
        <v>1.7912782421327506E-2</v>
      </c>
      <c r="H1067" s="1">
        <f t="shared" si="734"/>
        <v>6.9541875896897143E-2</v>
      </c>
      <c r="I1067" s="1">
        <f t="shared" si="734"/>
        <v>0.530440562948292</v>
      </c>
      <c r="J1067" s="1">
        <f t="shared" si="734"/>
        <v>1.4776136028441842</v>
      </c>
      <c r="K1067" s="1">
        <f t="shared" si="734"/>
        <v>1.4917921694383447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8.6624867199440634E-6</v>
      </c>
      <c r="G1069" s="1">
        <f t="shared" si="736"/>
        <v>2.1125136860257799E-5</v>
      </c>
      <c r="H1069" s="1">
        <f t="shared" si="736"/>
        <v>1.8119667912466725E-5</v>
      </c>
      <c r="I1069" s="1">
        <f t="shared" si="736"/>
        <v>1.184382502022039E-2</v>
      </c>
      <c r="J1069" s="1">
        <f t="shared" si="736"/>
        <v>2.0854018315390677E-2</v>
      </c>
      <c r="K1069" s="1">
        <f t="shared" si="736"/>
        <v>6.6765321679452799E-3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3.7816611568855936</v>
      </c>
      <c r="G1070" s="1">
        <f t="shared" ref="G1070:K1070" si="737">G1065-G1066</f>
        <v>7.6930095388666606</v>
      </c>
      <c r="H1070" s="1">
        <f t="shared" si="737"/>
        <v>8.0605878024262392</v>
      </c>
      <c r="I1070" s="1">
        <f t="shared" si="737"/>
        <v>7.9370811568581114</v>
      </c>
      <c r="J1070" s="1">
        <f t="shared" si="737"/>
        <v>7.3975337012398032</v>
      </c>
      <c r="K1070" s="1">
        <f t="shared" si="737"/>
        <v>7.0556387390443192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9.1310738200570096</v>
      </c>
      <c r="G1071" s="1">
        <f t="shared" ref="G1071:K1071" si="738">G1072</f>
        <v>8.1864202044370398</v>
      </c>
      <c r="H1071" s="1">
        <f t="shared" si="738"/>
        <v>7.2685832797932868</v>
      </c>
      <c r="I1071" s="1">
        <f t="shared" si="738"/>
        <v>6.8163248879773297</v>
      </c>
      <c r="J1071" s="1">
        <f t="shared" si="738"/>
        <v>5.7172693660723528</v>
      </c>
      <c r="K1071" s="1">
        <f t="shared" si="738"/>
        <v>2.2844364627348837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9.1310738200570096</v>
      </c>
      <c r="G1072" s="1">
        <f>[1]Residential!C$111</f>
        <v>8.1864202044370398</v>
      </c>
      <c r="H1072" s="1">
        <f>[1]Residential!D$111</f>
        <v>7.2685832797932868</v>
      </c>
      <c r="I1072" s="1">
        <f>[1]Residential!E$111</f>
        <v>6.8163248879773297</v>
      </c>
      <c r="J1072" s="1">
        <f>[1]Residential!F$111</f>
        <v>5.7172693660723528</v>
      </c>
      <c r="K1072" s="1">
        <f>[1]Residential!G$111</f>
        <v>2.2844364627348837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2.6968850692339021</v>
      </c>
      <c r="G1073" s="1">
        <f t="shared" ref="G1073:K1073" si="739">G1074</f>
        <v>3.1682223417280464</v>
      </c>
      <c r="H1073" s="1">
        <f t="shared" si="739"/>
        <v>3.1728325423311388</v>
      </c>
      <c r="I1073" s="1">
        <f t="shared" si="739"/>
        <v>3.3037597082302428</v>
      </c>
      <c r="J1073" s="1">
        <f t="shared" si="739"/>
        <v>3.5422515666183463</v>
      </c>
      <c r="K1073" s="1">
        <f t="shared" si="739"/>
        <v>3.8168909067883754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2.6968850692339021</v>
      </c>
      <c r="G1074" s="1">
        <f>[1]Residential!C$112</f>
        <v>3.1682223417280464</v>
      </c>
      <c r="H1074" s="1">
        <f>[1]Residential!D$112</f>
        <v>3.1728325423311388</v>
      </c>
      <c r="I1074" s="1">
        <f>[1]Residential!E$112</f>
        <v>3.3037597082302428</v>
      </c>
      <c r="J1074" s="1">
        <f>[1]Residential!F$112</f>
        <v>3.5422515666183463</v>
      </c>
      <c r="K1074" s="1">
        <f>[1]Residential!G$112</f>
        <v>3.8168909067883754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0.94321413519616581</v>
      </c>
      <c r="I1075" s="1">
        <f t="shared" si="740"/>
        <v>0.9433223533202505</v>
      </c>
      <c r="J1075" s="1">
        <f t="shared" si="740"/>
        <v>2.4074168957209476</v>
      </c>
      <c r="K1075" s="1">
        <f t="shared" si="740"/>
        <v>2.4073470692192163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0.94321413519616581</v>
      </c>
      <c r="I1076" s="1">
        <f>[1]Residential!E$113</f>
        <v>0.9433223533202505</v>
      </c>
      <c r="J1076" s="1">
        <f>[1]Residential!F$113</f>
        <v>2.4074168957209476</v>
      </c>
      <c r="K1076" s="1">
        <f>[1]Residential!G$113</f>
        <v>2.4073470692192163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3.4671404741426026</v>
      </c>
      <c r="G1079" s="1">
        <f>[1]Residential!C$10-[1]Residential!C$223</f>
        <v>8.5222741662114263</v>
      </c>
      <c r="H1079" s="1">
        <f>[1]Residential!D$10-[1]Residential!D$223</f>
        <v>8.5293326337044668</v>
      </c>
      <c r="I1079" s="1">
        <f>[1]Residential!E$10-[1]Residential!E$223</f>
        <v>10.733909017622969</v>
      </c>
      <c r="J1079" s="1">
        <f>[1]Residential!F$10-[1]Residential!F$223</f>
        <v>27.241407550877319</v>
      </c>
      <c r="K1079" s="1">
        <f>[1]Residential!G$10-[1]Residential!G$223</f>
        <v>36.197269700287215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26.978282010930158</v>
      </c>
      <c r="G1080" s="1">
        <f>[1]Residential!C$224</f>
        <v>26.144890410250678</v>
      </c>
      <c r="H1080" s="1">
        <f>[1]Residential!D$224</f>
        <v>26.127740186077009</v>
      </c>
      <c r="I1080" s="1">
        <f>[1]Residential!E$224</f>
        <v>26.212316141592478</v>
      </c>
      <c r="J1080" s="1">
        <f>[1]Residential!F$224</f>
        <v>26.68781160532393</v>
      </c>
      <c r="K1080" s="1">
        <f>[1]Residential!G$224</f>
        <v>26.308229176609405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9.8845857390743017</v>
      </c>
      <c r="G1081" s="1">
        <f t="shared" ref="G1081:K1081" si="742">SUM(G1082:G1083)</f>
        <v>10.604166504438552</v>
      </c>
      <c r="H1081" s="1">
        <f t="shared" si="742"/>
        <v>15.906418721299994</v>
      </c>
      <c r="I1081" s="1">
        <f t="shared" si="742"/>
        <v>17.567780752146383</v>
      </c>
      <c r="J1081" s="1">
        <f t="shared" si="742"/>
        <v>17.639200241689153</v>
      </c>
      <c r="K1081" s="1">
        <f t="shared" si="742"/>
        <v>19.295758915022628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6.6446953210595066</v>
      </c>
      <c r="G1082" s="1">
        <f>[1]Residential!C$231-G1056</f>
        <v>6.9687094911258862</v>
      </c>
      <c r="H1082" s="1">
        <f>[1]Residential!D$231-H1056</f>
        <v>6.7111876623571742</v>
      </c>
      <c r="I1082" s="1">
        <f>[1]Residential!E$231-I1056</f>
        <v>3.6565129698239263</v>
      </c>
      <c r="J1082" s="1">
        <f>[1]Residential!F$231-J1056</f>
        <v>1.2512460681859008</v>
      </c>
      <c r="K1082" s="1">
        <f>[1]Residential!G$231-K1056</f>
        <v>0.39347465638716661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3.2398904180147952</v>
      </c>
      <c r="G1083" s="1">
        <f>[1]Residential!C$233-G1057</f>
        <v>3.6354570133126671</v>
      </c>
      <c r="H1083" s="1">
        <f>[1]Residential!D$233-H1057</f>
        <v>9.1952310589428201</v>
      </c>
      <c r="I1083" s="1">
        <f>[1]Residential!E$233-I1057</f>
        <v>13.911267782322458</v>
      </c>
      <c r="J1083" s="1">
        <f>[1]Residential!F$233-J1057</f>
        <v>16.387954173503253</v>
      </c>
      <c r="K1083" s="1">
        <f>[1]Residential!G$233-K1057</f>
        <v>18.902284258635461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6.9844565940854082</v>
      </c>
      <c r="G1084" s="1">
        <f t="shared" ref="G1084:K1084" si="743">G1085</f>
        <v>6.0048239330760396</v>
      </c>
      <c r="H1084" s="1">
        <f t="shared" si="743"/>
        <v>1.047523310012366E-2</v>
      </c>
      <c r="I1084" s="1">
        <f t="shared" si="743"/>
        <v>1.3465617033361355E-3</v>
      </c>
      <c r="J1084" s="1">
        <f t="shared" si="743"/>
        <v>7.3695137281859502E-4</v>
      </c>
      <c r="K1084" s="1">
        <f t="shared" si="743"/>
        <v>1.9409708459933845E-4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6.9844565940854082</v>
      </c>
      <c r="G1085" s="1">
        <f>[1]Residential!C$234-G1059</f>
        <v>6.0048239330760396</v>
      </c>
      <c r="H1085" s="1">
        <f>[1]Residential!D$234-H1059</f>
        <v>1.047523310012366E-2</v>
      </c>
      <c r="I1085" s="1">
        <f>[1]Residential!E$234-I1059</f>
        <v>1.3465617033361355E-3</v>
      </c>
      <c r="J1085" s="1">
        <f>[1]Residential!F$234-J1059</f>
        <v>7.3695137281859502E-4</v>
      </c>
      <c r="K1085" s="1">
        <f>[1]Residential!G$234-K1059</f>
        <v>1.9409708459933845E-4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6.380449613765812</v>
      </c>
      <c r="G1086" s="1">
        <f t="shared" ref="G1086:K1086" si="744">SUM(G1087:G1088)</f>
        <v>5.2937276586105995</v>
      </c>
      <c r="H1086" s="1">
        <f t="shared" si="744"/>
        <v>6.381606416407152</v>
      </c>
      <c r="I1086" s="1">
        <f t="shared" si="744"/>
        <v>4.7660934294266335</v>
      </c>
      <c r="J1086" s="1">
        <f t="shared" si="744"/>
        <v>4.0558341623225997</v>
      </c>
      <c r="K1086" s="1">
        <f t="shared" si="744"/>
        <v>2.2090114201011395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6.380449613765812</v>
      </c>
      <c r="G1087" s="1">
        <f>[1]Residential!C$235-G1061</f>
        <v>5.2937276586105995</v>
      </c>
      <c r="H1087" s="1">
        <f>[1]Residential!D$235-H1061</f>
        <v>6.3795994236926816</v>
      </c>
      <c r="I1087" s="1">
        <f>[1]Residential!E$235-I1061</f>
        <v>4.7637664176774166</v>
      </c>
      <c r="J1087" s="1">
        <f>[1]Residential!F$235-J1061</f>
        <v>4.0508021898405175</v>
      </c>
      <c r="K1087" s="1">
        <f>[1]Residential!G$235-K1061</f>
        <v>2.207114871168617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2.0069927144703639E-3</v>
      </c>
      <c r="I1088" s="1">
        <f>[1]Residential!E$236-I1062</f>
        <v>2.3270117492171401E-3</v>
      </c>
      <c r="J1088" s="1">
        <f>[1]Residential!F$236-J1062</f>
        <v>5.0319724820825328E-3</v>
      </c>
      <c r="K1088" s="1">
        <f>[1]Residential!G$236-K1062</f>
        <v>1.89654893252259E-3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1.3170391086049895</v>
      </c>
      <c r="G1091" s="1">
        <f t="shared" ref="G1091:K1091" si="745">SUM(G1092,G1096)</f>
        <v>1.4633766573652234</v>
      </c>
      <c r="H1091" s="1">
        <f t="shared" si="745"/>
        <v>1.418074639840643</v>
      </c>
      <c r="I1091" s="1">
        <f t="shared" si="745"/>
        <v>1.4789890673070858</v>
      </c>
      <c r="J1091" s="1">
        <f t="shared" si="745"/>
        <v>1.5516616817901776</v>
      </c>
      <c r="K1091" s="1">
        <f t="shared" si="745"/>
        <v>1.4913549810906828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2.5146258599181237E-2</v>
      </c>
      <c r="G1092" s="1">
        <f>[1]Residential!C$238-G1066</f>
        <v>3.4034825800941006E-3</v>
      </c>
      <c r="H1092" s="1">
        <f>[1]Residential!D$238-H1066</f>
        <v>1.213277644008616E-2</v>
      </c>
      <c r="I1092" s="1">
        <f>[1]Residential!E$238-I1066</f>
        <v>9.4586402359557953E-2</v>
      </c>
      <c r="J1092" s="1">
        <f>[1]Residential!F$238-J1066</f>
        <v>0.26136628187117616</v>
      </c>
      <c r="K1092" s="1">
        <f>[1]Residential!G$238-K1066</f>
        <v>0.26124861976003633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2.5143299316423607E-2</v>
      </c>
      <c r="G1093" s="1">
        <f t="shared" ref="G1093:K1095" si="746">IFERROR(G$1092/G$1041,0)*G1042</f>
        <v>3.399473468578793E-3</v>
      </c>
      <c r="H1093" s="1">
        <f t="shared" si="746"/>
        <v>1.2129615975825554E-2</v>
      </c>
      <c r="I1093" s="1">
        <f t="shared" si="746"/>
        <v>9.2520577077300672E-2</v>
      </c>
      <c r="J1093" s="1">
        <f t="shared" si="746"/>
        <v>0.25772887446096515</v>
      </c>
      <c r="K1093" s="1">
        <f t="shared" si="746"/>
        <v>0.26008460825162816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2.9592827576287689E-6</v>
      </c>
      <c r="G1095" s="1">
        <f t="shared" si="746"/>
        <v>4.0091115153075236E-6</v>
      </c>
      <c r="H1095" s="1">
        <f t="shared" si="746"/>
        <v>3.1604642606069893E-6</v>
      </c>
      <c r="I1095" s="1">
        <f t="shared" si="746"/>
        <v>2.0658252822572743E-3</v>
      </c>
      <c r="J1095" s="1">
        <f t="shared" si="746"/>
        <v>3.6374074102109889E-3</v>
      </c>
      <c r="K1095" s="1">
        <f t="shared" si="746"/>
        <v>1.164011508408182E-3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1.2918928500058082</v>
      </c>
      <c r="G1096" s="1">
        <f>[1]Residential!C$239-G1070</f>
        <v>1.4599731747851292</v>
      </c>
      <c r="H1096" s="1">
        <f>[1]Residential!D$239-H1070</f>
        <v>1.4059418634005567</v>
      </c>
      <c r="I1096" s="1">
        <f>[1]Residential!E$239-I1070</f>
        <v>1.3844026649475278</v>
      </c>
      <c r="J1096" s="1">
        <f>[1]Residential!F$239-J1070</f>
        <v>1.2902953999190014</v>
      </c>
      <c r="K1096" s="1">
        <f>[1]Residential!G$239-K1070</f>
        <v>1.2301063613306464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0.52047056904235411</v>
      </c>
      <c r="G1097" s="1">
        <f t="shared" ref="G1097:K1097" si="747">G1098</f>
        <v>0.59724131681050707</v>
      </c>
      <c r="H1097" s="1">
        <f t="shared" si="747"/>
        <v>0.29546387801032381</v>
      </c>
      <c r="I1097" s="1">
        <f t="shared" si="747"/>
        <v>0.27707474502655316</v>
      </c>
      <c r="J1097" s="1">
        <f t="shared" si="747"/>
        <v>0.23240092302363813</v>
      </c>
      <c r="K1097" s="1">
        <f t="shared" si="747"/>
        <v>9.2861314893033509E-2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0.52047056904235411</v>
      </c>
      <c r="G1098" s="1">
        <f>[1]Residential!C$240-G1072</f>
        <v>0.59724131681050707</v>
      </c>
      <c r="H1098" s="1">
        <f>[1]Residential!D$240-H1072</f>
        <v>0.29546387801032381</v>
      </c>
      <c r="I1098" s="1">
        <f>[1]Residential!E$240-I1072</f>
        <v>0.27707474502655316</v>
      </c>
      <c r="J1098" s="1">
        <f>[1]Residential!F$240-J1072</f>
        <v>0.23240092302363813</v>
      </c>
      <c r="K1098" s="1">
        <f>[1]Residential!G$240-K1072</f>
        <v>9.2861314893033509E-2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0.16979236169743306</v>
      </c>
      <c r="G1099" s="1">
        <f t="shared" ref="G1099" si="748">G1100</f>
        <v>0.19483705567661858</v>
      </c>
      <c r="H1099" s="1">
        <f t="shared" ref="H1099" si="749">H1100</f>
        <v>0.1289767583788799</v>
      </c>
      <c r="I1099" s="1">
        <f t="shared" ref="I1099" si="750">I1100</f>
        <v>0.13429476591363443</v>
      </c>
      <c r="J1099" s="1">
        <f t="shared" ref="J1099" si="751">J1100</f>
        <v>0.14399062243872063</v>
      </c>
      <c r="K1099" s="1">
        <f t="shared" ref="K1099" si="752">K1100</f>
        <v>0.15515143910010476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0.16979236169743306</v>
      </c>
      <c r="G1100" s="1">
        <f>[1]Residential!C$241-G1074</f>
        <v>0.19483705567661858</v>
      </c>
      <c r="H1100" s="1">
        <f>[1]Residential!D$241-H1074</f>
        <v>0.1289767583788799</v>
      </c>
      <c r="I1100" s="1">
        <f>[1]Residential!E$241-I1074</f>
        <v>0.13429476591363443</v>
      </c>
      <c r="J1100" s="1">
        <f>[1]Residential!F$241-J1074</f>
        <v>0.14399062243872063</v>
      </c>
      <c r="K1100" s="1">
        <f>[1]Residential!G$241-K1074</f>
        <v>0.15515143910010476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1.9867245390398922</v>
      </c>
      <c r="I1101" s="1">
        <f t="shared" ref="I1101" si="755">I1102</f>
        <v>1.9867368200688458</v>
      </c>
      <c r="J1101" s="1">
        <f t="shared" ref="J1101" si="756">J1102</f>
        <v>3.063987022686816</v>
      </c>
      <c r="K1101" s="1">
        <f t="shared" ref="K1101" si="757">K1102</f>
        <v>3.0638970093172122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1.9867245390398922</v>
      </c>
      <c r="I1102" s="1">
        <f>[1]Residential!E$242-I1076</f>
        <v>1.9867368200688458</v>
      </c>
      <c r="J1102" s="1">
        <f>[1]Residential!F$242-J1076</f>
        <v>3.063987022686816</v>
      </c>
      <c r="K1102" s="1">
        <f>[1]Residential!G$242-K1076</f>
        <v>3.0638970093172122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</v>
      </c>
      <c r="G1107" s="4">
        <f t="shared" ref="G1107:K1108" si="765">IFERROR(G1056/G973,"-")</f>
        <v>0.95000000000000062</v>
      </c>
      <c r="H1107" s="4">
        <f t="shared" si="765"/>
        <v>0.94999999999999973</v>
      </c>
      <c r="I1107" s="4">
        <f t="shared" si="765"/>
        <v>0.9500000000000004</v>
      </c>
      <c r="J1107" s="4">
        <f t="shared" si="765"/>
        <v>0.95000000000000018</v>
      </c>
      <c r="K1107" s="4">
        <f t="shared" si="765"/>
        <v>0.95000000000000007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3.1999999999999984</v>
      </c>
      <c r="G1108" s="4">
        <f t="shared" si="765"/>
        <v>3.2533333333333365</v>
      </c>
      <c r="H1108" s="4">
        <f t="shared" si="765"/>
        <v>3.3333333333333344</v>
      </c>
      <c r="I1108" s="4">
        <f t="shared" si="765"/>
        <v>3.4666666666666694</v>
      </c>
      <c r="J1108" s="4">
        <f t="shared" si="765"/>
        <v>3.6999999999999997</v>
      </c>
      <c r="K1108" s="4">
        <f t="shared" si="765"/>
        <v>3.899999999999999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0.89583333333333381</v>
      </c>
      <c r="G1109" s="4">
        <f t="shared" ref="G1109:K1109" si="766">IFERROR(G1059/G983,"-")</f>
        <v>0.8958333333333337</v>
      </c>
      <c r="H1109" s="4">
        <f t="shared" si="766"/>
        <v>0.89583333333333348</v>
      </c>
      <c r="I1109" s="4">
        <f t="shared" si="766"/>
        <v>0.89583333333333348</v>
      </c>
      <c r="J1109" s="4">
        <f t="shared" si="766"/>
        <v>0.89583333333333459</v>
      </c>
      <c r="K1109" s="4">
        <f t="shared" si="766"/>
        <v>0.89583333333333459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0.94999999999999973</v>
      </c>
      <c r="G1110" s="4">
        <f t="shared" ref="G1110:K1110" si="767">IFERROR(G1061/G996,"-")</f>
        <v>0.94999999999999951</v>
      </c>
      <c r="H1110" s="4">
        <f t="shared" si="767"/>
        <v>0.95000000000000051</v>
      </c>
      <c r="I1110" s="4">
        <f t="shared" si="767"/>
        <v>0.9500000000000004</v>
      </c>
      <c r="J1110" s="4">
        <f t="shared" si="767"/>
        <v>0.94999999999999973</v>
      </c>
      <c r="K1110" s="4">
        <f t="shared" si="767"/>
        <v>0.95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2.0000000000000004</v>
      </c>
      <c r="I1111" s="4">
        <f t="shared" si="768"/>
        <v>2.0799999999999987</v>
      </c>
      <c r="J1111" s="4">
        <f t="shared" si="768"/>
        <v>2.220000000000002</v>
      </c>
      <c r="K1111" s="4">
        <f t="shared" si="768"/>
        <v>2.3400000000000003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0.71999999999999986</v>
      </c>
      <c r="G1112" s="4">
        <f t="shared" ref="G1112:K1112" si="769">IFERROR(G1064/G1015,"-")</f>
        <v>0.71999999999999975</v>
      </c>
      <c r="H1112" s="4">
        <f t="shared" si="769"/>
        <v>0.7199999999999992</v>
      </c>
      <c r="I1112" s="4">
        <f t="shared" si="769"/>
        <v>0.71999999999999964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0.72000000000000031</v>
      </c>
      <c r="G1117" s="4">
        <f t="shared" ref="G1117:K1117" si="770">IFERROR(G1072/G1020,"-")</f>
        <v>0.71999999999999986</v>
      </c>
      <c r="H1117" s="4">
        <f t="shared" si="770"/>
        <v>0.7200000000000002</v>
      </c>
      <c r="I1117" s="4">
        <f t="shared" si="770"/>
        <v>0.71999999999999942</v>
      </c>
      <c r="J1117" s="4">
        <f t="shared" si="770"/>
        <v>0.71999999999999986</v>
      </c>
      <c r="K1117" s="4">
        <f t="shared" si="770"/>
        <v>0.72000000000000008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0.89999999999999958</v>
      </c>
      <c r="G1118" s="4">
        <f t="shared" ref="G1118:K1118" si="771">IFERROR(G1074/G1025,"-")</f>
        <v>0.8999999999999998</v>
      </c>
      <c r="H1118" s="4">
        <f t="shared" si="771"/>
        <v>0.9000000000000008</v>
      </c>
      <c r="I1118" s="4">
        <f t="shared" si="771"/>
        <v>0.90000000000000069</v>
      </c>
      <c r="J1118" s="4">
        <f t="shared" si="771"/>
        <v>0.89999999999999991</v>
      </c>
      <c r="K1118" s="4">
        <f t="shared" si="771"/>
        <v>0.89999999999999947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0.79000000000000059</v>
      </c>
      <c r="G1121" s="4">
        <f t="shared" ref="G1121:K1122" si="773">IFERROR(G1082/G976,"-")</f>
        <v>0.7919999999999997</v>
      </c>
      <c r="H1121" s="4">
        <f t="shared" si="773"/>
        <v>0.79499999999999948</v>
      </c>
      <c r="I1121" s="4">
        <f t="shared" si="773"/>
        <v>0.80000000000000071</v>
      </c>
      <c r="J1121" s="4">
        <f t="shared" si="773"/>
        <v>0.80999999999999972</v>
      </c>
      <c r="K1121" s="4">
        <f t="shared" si="773"/>
        <v>0.82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2.8200000000000038</v>
      </c>
      <c r="G1122" s="4">
        <f t="shared" si="773"/>
        <v>2.8259999999999987</v>
      </c>
      <c r="H1122" s="4">
        <f t="shared" si="773"/>
        <v>2.8349999999999977</v>
      </c>
      <c r="I1122" s="4">
        <f t="shared" si="773"/>
        <v>2.850000000000001</v>
      </c>
      <c r="J1122" s="4">
        <f t="shared" si="773"/>
        <v>3.0099999999999993</v>
      </c>
      <c r="K1122" s="4">
        <f t="shared" si="773"/>
        <v>3.1199999999999961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0.70833333333333304</v>
      </c>
      <c r="G1123" s="4">
        <f t="shared" ref="G1123:K1123" si="774">IFERROR(G1085/G989,"-")</f>
        <v>0.71458333333333379</v>
      </c>
      <c r="H1123" s="4">
        <f t="shared" si="774"/>
        <v>0.72395833333344106</v>
      </c>
      <c r="I1123" s="4">
        <f t="shared" si="774"/>
        <v>0.73958333333360959</v>
      </c>
      <c r="J1123" s="4">
        <f t="shared" si="774"/>
        <v>0.7552083333319255</v>
      </c>
      <c r="K1123" s="4">
        <f t="shared" si="774"/>
        <v>0.7552083333333327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0.74999999999999911</v>
      </c>
      <c r="G1124" s="4">
        <f t="shared" ref="G1124:K1124" si="775">IFERROR(G1087/G1005,"-")</f>
        <v>0.75399999999999934</v>
      </c>
      <c r="H1124" s="4">
        <f t="shared" si="775"/>
        <v>0.76007240660195885</v>
      </c>
      <c r="I1124" s="4">
        <f t="shared" si="775"/>
        <v>0.77003222088732737</v>
      </c>
      <c r="J1124" s="4">
        <f t="shared" si="775"/>
        <v>0.80382228466793382</v>
      </c>
      <c r="K1124" s="4">
        <f t="shared" si="775"/>
        <v>0.82141453980222234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1.7009999999999992</v>
      </c>
      <c r="I1125" s="4">
        <f t="shared" si="776"/>
        <v>1.7099999999999977</v>
      </c>
      <c r="J1125" s="4">
        <f t="shared" si="776"/>
        <v>1.8059999999999969</v>
      </c>
      <c r="K1125" s="4">
        <f t="shared" si="776"/>
        <v>1.8719999999999999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0.49999999999999989</v>
      </c>
      <c r="G1130" s="4">
        <f t="shared" ref="G1130:K1130" si="777">IFERROR(G1098/G1022,"-")</f>
        <v>0.49999999999999956</v>
      </c>
      <c r="H1130" s="4">
        <f t="shared" si="777"/>
        <v>0.50000000000000056</v>
      </c>
      <c r="I1130" s="4">
        <f t="shared" si="777"/>
        <v>0.49999999999999961</v>
      </c>
      <c r="J1130" s="4">
        <f t="shared" si="777"/>
        <v>0.499999999999999</v>
      </c>
      <c r="K1130" s="4">
        <f t="shared" si="777"/>
        <v>0.49999999999999972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0.62500000000000056</v>
      </c>
      <c r="G1131" s="4">
        <f t="shared" ref="G1131:K1131" si="778">IFERROR(G1100/G1027,"-")</f>
        <v>0.62499999999999956</v>
      </c>
      <c r="H1131" s="4">
        <f t="shared" si="778"/>
        <v>0.62499999999999933</v>
      </c>
      <c r="I1131" s="4">
        <f t="shared" si="778"/>
        <v>0.62500000000000078</v>
      </c>
      <c r="J1131" s="4">
        <f t="shared" si="778"/>
        <v>0.62499999999999956</v>
      </c>
      <c r="K1131" s="4">
        <f t="shared" si="778"/>
        <v>0.624999999999999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139.05473930540356</v>
      </c>
      <c r="G1134" s="3">
        <f t="shared" si="780"/>
        <v>139.17558300069169</v>
      </c>
      <c r="H1134" s="3">
        <f t="shared" si="780"/>
        <v>125.0333290125898</v>
      </c>
      <c r="I1134" s="3">
        <f t="shared" si="780"/>
        <v>85.520408018087181</v>
      </c>
      <c r="J1134" s="3">
        <f t="shared" si="780"/>
        <v>52.63115259400162</v>
      </c>
      <c r="K1134" s="3">
        <f t="shared" si="780"/>
        <v>50.226858331845001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0.73846463905705073</v>
      </c>
      <c r="G1135" s="1">
        <f t="shared" ref="G1135:K1135" si="781">SUM(G1136:G1149)</f>
        <v>1.6545151468011317</v>
      </c>
      <c r="H1135" s="1">
        <f t="shared" si="781"/>
        <v>4.4805874359788067</v>
      </c>
      <c r="I1135" s="1">
        <f t="shared" si="781"/>
        <v>18.379641299810785</v>
      </c>
      <c r="J1135" s="1">
        <f t="shared" si="781"/>
        <v>36.556849629727111</v>
      </c>
      <c r="K1135" s="1">
        <f t="shared" si="781"/>
        <v>42.231341674635345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0.46789107628098475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0.37693279258850088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0.2622296108863949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0.11309623718413052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7.6134184866645995E-3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0.18094288669573608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0.43636848244956999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0.87562412465052453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1.2078379867109723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1.1346207878772816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6.613773463766999E-2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0.10288868606035884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0.13713297713396766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5.0604331859076961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11.552597448150642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10.307616661157887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4.5646266095261463E-2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6.9960369280459414E-2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9.1240846948281301E-2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8.2379062540040127E-2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0.47848948332478369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0.53529409049784138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0.14995397460632404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0.82543380636925323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3.1822333882005935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10.191044586316528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16.278885931055406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15.216798873159865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1.3868772814787473E-4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1.5182101827908106E-4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2.4986338075856066E-4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2.867344406909666E-4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2.6371013116579714E-4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1.2221689501458709E-3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7.9744862136340508E-3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1.6467140249384982E-3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1.2576821516646158E-2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7.9941869677894999E-3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5.7521508718379076E-3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1.7617620531665681E-2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0.19317936993710452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1.145115723462927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3.2996071721913482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3.7095973346694029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1.7882377864176204E-2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2.1019145473818494E-2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2.6599393321207875E-2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4.9644691434995551E-3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3.7609901145885306E-3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2.1967324068581802E-4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2.141929770829199E-4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3.306846941189891E-4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2.8769244912181204E-4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2.6674679791211051E-4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5.5007976221937777E-5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2.5841286445275636E-4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7.4347917919689887E-4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2.1883359147522638E-2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1.5334373956592998E-2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3.4566895070291801E-4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9.2815394188036776E-2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0.7496060270468895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2.2868269695702348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2.5741899610293646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5.412308330158893E-2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6.2097079876285322E-2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7.7452309236286321E-2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5.612535629057989E-3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4.2030664033005606E-3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4.4389801373832874E-2</v>
      </c>
      <c r="J1149" s="1">
        <f>[1]Transport!F$32</f>
        <v>1.4115756609460384</v>
      </c>
      <c r="K1149" s="1">
        <f>[1]Transport!G$32</f>
        <v>8.7236429279683101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9.2956597857841972E-4</v>
      </c>
      <c r="G1150" s="1">
        <f t="shared" ref="G1150:K1150" si="786">SUM(G1151:G1154)</f>
        <v>2.2446066504131839E-3</v>
      </c>
      <c r="H1150" s="1">
        <f t="shared" si="786"/>
        <v>2.4553952686712449E-3</v>
      </c>
      <c r="I1150" s="1">
        <f t="shared" si="786"/>
        <v>2.4737638198207112E-3</v>
      </c>
      <c r="J1150" s="1">
        <f t="shared" si="786"/>
        <v>2.5534169663653785E-3</v>
      </c>
      <c r="K1150" s="1">
        <f t="shared" si="786"/>
        <v>5.0074347576776597E-2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5.8058734777342051E-5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1.3646277130731349E-4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2.0095715337881459E-4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5.5650982780193763E-4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3.2356141527777548E-4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8.5800942957444656E-5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1.5881512155753067E-4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2.5303658733019364E-4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3.2283781172490238E-4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5.0786890478645851E-4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3.2528701097821064E-4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8.4376503562097504E-4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1.945594675888634E-3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1.8769120105032676E-3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1.6731445153323156E-3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4.7957719671299005E-4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3.566391479265772E-4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8.2138118189676869E-5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1.8898389953047007E-4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2.7682433938467884E-4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1.0094610370639922E-3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4.9068860002594035E-2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77.789255636654758</v>
      </c>
      <c r="G1155" s="1">
        <f t="shared" ref="G1155:K1155" si="787">SUM(G1160:G1177)</f>
        <v>78.20564434464788</v>
      </c>
      <c r="H1155" s="1">
        <f t="shared" si="787"/>
        <v>73.941505600933311</v>
      </c>
      <c r="I1155" s="1">
        <f t="shared" si="787"/>
        <v>40.436397194719852</v>
      </c>
      <c r="J1155" s="1">
        <f t="shared" si="787"/>
        <v>9.3933344160798562</v>
      </c>
      <c r="K1155" s="1">
        <f t="shared" si="787"/>
        <v>4.6854867334320565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73.530970812430425</v>
      </c>
      <c r="G1156" s="1">
        <f t="shared" ref="G1156:K1156" si="788">G1155-G1157</f>
        <v>73.92451441165484</v>
      </c>
      <c r="H1156" s="1">
        <f t="shared" si="788"/>
        <v>69.89371091915126</v>
      </c>
      <c r="I1156" s="1">
        <f t="shared" si="788"/>
        <v>38.222445577371204</v>
      </c>
      <c r="J1156" s="1">
        <f t="shared" si="788"/>
        <v>4.807471960961883</v>
      </c>
      <c r="K1156" s="1">
        <f t="shared" si="788"/>
        <v>-1.0666907989151042E-2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4.2582848242243339</v>
      </c>
      <c r="G1157" s="1">
        <f t="shared" ref="G1157" si="790">SUM(G1158:G1159)</f>
        <v>4.2811299329930419</v>
      </c>
      <c r="H1157" s="1">
        <f t="shared" ref="H1157" si="791">SUM(H1158:H1159)</f>
        <v>4.0477946817820563</v>
      </c>
      <c r="I1157" s="1">
        <f t="shared" ref="I1157" si="792">SUM(I1158:I1159)</f>
        <v>2.2139516173486489</v>
      </c>
      <c r="J1157" s="1">
        <f t="shared" ref="J1157" si="793">SUM(J1158:J1159)</f>
        <v>4.5858624551179732</v>
      </c>
      <c r="K1157" s="1">
        <f t="shared" ref="K1157" si="794">SUM(K1158:K1159)</f>
        <v>4.6961536414212075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4.2582848242243339</v>
      </c>
      <c r="G1158" s="1">
        <f>[1]Transport!C$25/SUM([1]Transport!C$21,[1]Transport!C$25)*G1155*(G$34+G$598)/(G$34+G$598+G$37)</f>
        <v>4.2811299329930419</v>
      </c>
      <c r="H1158" s="1">
        <f>[1]Transport!D$25/SUM([1]Transport!D$21,[1]Transport!D$25)*H1155*(H$34+H$598)/(H$34+H$598+H$37)</f>
        <v>4.0477946817820563</v>
      </c>
      <c r="I1158" s="1">
        <f>[1]Transport!E$25/SUM([1]Transport!E$21,[1]Transport!E$25)*I1155*(I$34+I$598)/(I$34+I$598+I$37)</f>
        <v>2.2139516173486489</v>
      </c>
      <c r="J1158" s="1">
        <f>[1]Transport!F$25/SUM([1]Transport!F$21,[1]Transport!F$25)*J1155*(J$34+J$598)/(J$34+J$598+J$37)</f>
        <v>4.0249774484045426</v>
      </c>
      <c r="K1158" s="1">
        <f>[1]Transport!G$25/SUM([1]Transport!G$21,[1]Transport!G$25)*K1155*(K$34+K$598)/(K$34+K$598+K$37)</f>
        <v>3.9713870094831161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0.56088500671343045</v>
      </c>
      <c r="K1159" s="1">
        <f>(K$37+K$717)/([1]Transport!G$21+[1]Transport!G$25)*K1155</f>
        <v>0.72476663193809177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1.4595366685489535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1.2428807826805603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0.92517394477168902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0.43896174066724269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4.5138470671009845E-2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5.3243169981323654E-2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3.8073997479545083E-2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5.2752117226706474E-2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2.1272359732731422E-2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3.5448923089009053E-3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0.13864572442159265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0.20581256727920558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0.95368366853662734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0.83041063331015308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4.9327482996849435E-2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7.1404648423180187E-4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0.10310953462523074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1.4767879183699162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1.3958837253974767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1.1174639659888859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9.4306873360833828E-4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2.7659364815631779E-4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8.5002054121974563E-2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0.13069799670574894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0.12491454559593108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0.10615444565296919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1.1613671370016428E-3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3.6853860818340253E-4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63.987655077713235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58.477821250092774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49.187462236680688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14.850802538099014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0.49209830958516726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0.54820323710634966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0.39287722895876576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0.30076412942068714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2.4330107506827709E-3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2.2212794010666176E-4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3.715539113005506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5.3067086548527636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4.9188162518779786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4.1130536017030632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2.4518282070649226E-3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3.1645988419997013E-4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3.7078053039726635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5.7399913961921998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5.6646053301742159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4.5645938286069967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2.834371604381567E-3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3.6249538609974382E-4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3.7048692859379018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4.3658763114225945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7.8684255055068464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6.7279800814290098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0.22245128942062242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2.4237671108423699E-3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1.4481380428819031E-4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1.3926408588593121E-3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2.6996717714596751E-3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1.3496838912845956E-3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2.6628085558304937E-4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1.5309409652460902E-4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1.3328827141416077E-3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2.132822693921324E-3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1.3596971181998462E-3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3.5547399173021962E-4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1.6481616684343528E-4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1.3761913671117246E-3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2.189855440763798E-3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1.4689307195410335E-3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3.8987550820806572E-4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2.0525680240535236E-4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2.0983388182976323E-3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3.5843493810940813E-3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3.3609627592180009E-3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1.1698488010385691E-3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3.0347071374769909E-4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3.1077530020191813E-3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2.710973002731916E-3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2.5447821336612567E-3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1.3428395733713918E-3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5.9356228444529485E-4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8.5020106984418989E-2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0.14830822733101198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0.12427124505479949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0.10563902595921536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3.0729605309212697E-2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1.0371897755976743E-2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8.9899211624240097E-2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0.24003766087758652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2.0900343388232288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7.0347236165745501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9.0354784676593312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4.6587481680804785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0.17463330472911501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0.26549943788377156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0.24837255531437369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0.17994598866045342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1.5369450466755846E-2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5.3627047838746486E-3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60.414328557892446</v>
      </c>
      <c r="G1178" s="1">
        <f t="shared" ref="G1178:K1178" si="795">SUM(G1183:G1200)</f>
        <v>59.195148896102154</v>
      </c>
      <c r="H1178" s="1">
        <f t="shared" si="795"/>
        <v>46.427689222753742</v>
      </c>
      <c r="I1178" s="1">
        <f t="shared" si="795"/>
        <v>26.344814512768966</v>
      </c>
      <c r="J1178" s="1">
        <f t="shared" si="795"/>
        <v>6.5147787276690146</v>
      </c>
      <c r="K1178" s="1">
        <f t="shared" si="795"/>
        <v>3.2311182106492411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58.913279208998503</v>
      </c>
      <c r="G1179" s="1">
        <f t="shared" ref="G1179:K1179" si="796">G1178-G1180</f>
        <v>57.620804136748909</v>
      </c>
      <c r="H1179" s="1">
        <f t="shared" si="796"/>
        <v>44.90861354159415</v>
      </c>
      <c r="I1179" s="1">
        <f t="shared" si="796"/>
        <v>25.128965132850322</v>
      </c>
      <c r="J1179" s="1">
        <f t="shared" si="796"/>
        <v>5.5321660663320484</v>
      </c>
      <c r="K1179" s="1">
        <f t="shared" si="796"/>
        <v>-0.34626856206908796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1.5010493488939458</v>
      </c>
      <c r="G1180" s="1">
        <f t="shared" ref="G1180" si="800">SUM(G1181:G1182)</f>
        <v>1.5743447593532434</v>
      </c>
      <c r="H1180" s="1">
        <f t="shared" ref="H1180" si="801">SUM(H1181:H1182)</f>
        <v>1.5190756811595949</v>
      </c>
      <c r="I1180" s="1">
        <f t="shared" ref="I1180" si="802">SUM(I1181:I1182)</f>
        <v>1.2158493799186454</v>
      </c>
      <c r="J1180" s="1">
        <f t="shared" ref="J1180" si="803">SUM(J1181:J1182)</f>
        <v>0.98261266133696634</v>
      </c>
      <c r="K1180" s="1">
        <f t="shared" ref="K1180" si="804">SUM(K1181:K1182)</f>
        <v>3.5773867727183291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1.5010493488939458</v>
      </c>
      <c r="G1181" s="1">
        <f>[1]Transport!C$26/SUM([1]Transport!C$22,[1]Transport!C$26)*G1178*(G$33+G$580)/(G$33+G$580+G$36)</f>
        <v>1.5743447593532434</v>
      </c>
      <c r="H1181" s="1">
        <f>[1]Transport!D$26/SUM([1]Transport!D$22,[1]Transport!D$26)*H1178*(H$33+H$580)/(H$33+H$580+H$36)</f>
        <v>1.5190756811595949</v>
      </c>
      <c r="I1181" s="1">
        <f>[1]Transport!E$26/SUM([1]Transport!E$22,[1]Transport!E$26)*I1178*(I$33+I$580)/(I$33+I$580+I$36)</f>
        <v>1.2158493799186454</v>
      </c>
      <c r="J1181" s="1">
        <f>[1]Transport!F$26/SUM([1]Transport!F$22,[1]Transport!F$26)*J1178*(J$33+J$580)/(J$33+J$580+J$36)</f>
        <v>0.45936897893000789</v>
      </c>
      <c r="K1181" s="1">
        <f>[1]Transport!G$26/SUM([1]Transport!G$22,[1]Transport!G$26)*K1178*(K$33+K$580)/(K$33+K$580+K$36)</f>
        <v>0.35635543085530413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0.5232436824069584</v>
      </c>
      <c r="K1182" s="1">
        <f>(K$36+K$716)/([1]Transport!G$22+[1]Transport!G$26)*K1178</f>
        <v>3.221031341863025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3.3317026590412482E-5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2.7873761352735174E-4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1.4323710939496844E-3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1.9363075667246316E-3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7.7769160291090008E-3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2.2893702230012019E-3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2.7153719490067246E-3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0.67298117271309432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1.5824971762579854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1.3435278390363341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5.9935562658814126E-2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6.9623282579927344E-4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2.8827973888643128E-2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4.5458022839331425E-2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4.3672943917293025E-2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3.2976553812886389E-2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9.0119187061019816E-4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2.7338878299738688E-4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3.5256365893932204E-2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0.1518130123880358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0.14366989351803389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0.11679356276801946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1.1083681046325084E-3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3.6385606472274541E-4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52.16878258066631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48.700924389843451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34.534056887706505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13.248546390005478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5.0341678820058043E-3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5.9456387567384372E-3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4.7629151812568476E-3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3.7242615856609529E-3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5.8075407302510761E-4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1.1159370130920856E-4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1.2127983092728316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1.2775516717696502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0.94840291172571889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0.82728955213354838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7.4999738330202735E-4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1.4813901598752921E-4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5.0168242343454619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5.3263577044972585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5.2750507267997602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4.0291019586730137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8.0804358377138826E-4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1.6109755504019945E-4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1.9382294301314158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2.2102319758421101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2.1687165700516218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1.6696667412895587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5.4390065030964743E-4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1.1115376295186018E-4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1.4344330316826479E-4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1.0899023632941884E-3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2.1015256404946147E-3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1.351201751981795E-3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3.5583455332540093E-4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1.5168982025732001E-4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1.128954107991513E-3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1.9523330940015894E-3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1.3212656730716395E-3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3.8445828597706604E-4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1.6214086168407952E-4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1.1251397193354127E-3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1.8139894098953813E-3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1.4014423278070152E-3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4.1384392025949394E-4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1.5448236007796338E-4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6.7872038684202343E-4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1.04162784246694E-3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9.0134465965754592E-4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2.8866484689743104E-4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1.8231600508973014E-5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4.8256964297545904E-3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3.7467251208303165E-3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3.2983135507370096E-3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1.3223495055987424E-3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5.8960662277888435E-4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5.4385223771280568E-6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1.0061783623701043E-3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4.4083328651535634E-3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6.2456621049630425E-3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8.4201921815386174E-2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2.7423536945389269E-2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9.8786821171576957E-5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4.6462366773961303E-3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0.98960134263166055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4.5380801135254822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6.3346380446582007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3.1915864358907267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5.7043498921843091E-3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0.79251670202424984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0.72364770930650291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0.51671778072969832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1.7236422923737775E-2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5.9209976520774735E-3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0.11176090582072237</v>
      </c>
      <c r="G1201" s="1">
        <f t="shared" ref="G1201:K1201" si="805">SUM(G1206:G1210)</f>
        <v>0.11803000649012044</v>
      </c>
      <c r="H1201" s="1">
        <f t="shared" si="805"/>
        <v>0.18109135765527723</v>
      </c>
      <c r="I1201" s="1">
        <f t="shared" si="805"/>
        <v>0.35708124696775617</v>
      </c>
      <c r="J1201" s="1">
        <f t="shared" si="805"/>
        <v>0.1636364035592778</v>
      </c>
      <c r="K1201" s="1">
        <f t="shared" si="805"/>
        <v>2.8837365551583352E-2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0.10332637495862956</v>
      </c>
      <c r="G1202" s="1">
        <f t="shared" ref="G1202:K1202" si="806">G1201-G1203</f>
        <v>0.10070258311885533</v>
      </c>
      <c r="H1202" s="1">
        <f t="shared" si="806"/>
        <v>0.18101462620916964</v>
      </c>
      <c r="I1202" s="1">
        <f t="shared" si="806"/>
        <v>0.35706338489479289</v>
      </c>
      <c r="J1202" s="1">
        <f t="shared" si="806"/>
        <v>-0.24497836928336356</v>
      </c>
      <c r="K1202" s="1">
        <f t="shared" si="806"/>
        <v>-4.6195359290387816E-2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8.4345308620928146E-3</v>
      </c>
      <c r="G1203" s="1">
        <f t="shared" ref="G1203" si="807">SUM(G1204:G1205)</f>
        <v>1.7327423371265104E-2</v>
      </c>
      <c r="H1203" s="1">
        <f t="shared" ref="H1203" si="808">SUM(H1204:H1205)</f>
        <v>7.6731446107579406E-5</v>
      </c>
      <c r="I1203" s="1">
        <f t="shared" ref="I1203" si="809">SUM(I1204:I1205)</f>
        <v>1.7862072963257255E-5</v>
      </c>
      <c r="J1203" s="1">
        <f t="shared" ref="J1203" si="810">SUM(J1204:J1205)</f>
        <v>0.40861477284264136</v>
      </c>
      <c r="K1203" s="1">
        <f t="shared" ref="K1203" si="811">SUM(K1204:K1205)</f>
        <v>7.5032724841971168E-2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8.4345308620928146E-3</v>
      </c>
      <c r="G1204" s="1">
        <f>[1]Transport!C$27/SUM([1]Transport!C$24,[1]Transport!C$27)*G1201*(G$45+G$612)/(G$45+G$612+G$47)</f>
        <v>1.7327423371265104E-2</v>
      </c>
      <c r="H1204" s="1">
        <f>[1]Transport!D$27/SUM([1]Transport!D$24,[1]Transport!D$27)*H1201*(H$45+H$612)/(H$45+H$612+H$47)</f>
        <v>7.6731446107579406E-5</v>
      </c>
      <c r="I1204" s="1">
        <f>[1]Transport!E$27/SUM([1]Transport!E$24,[1]Transport!E$27)*I1201*(I$45+I$612)/(I$45+I$612+I$47)</f>
        <v>1.7862072963257255E-5</v>
      </c>
      <c r="J1204" s="1">
        <f>[1]Transport!F$27/SUM([1]Transport!F$24,[1]Transport!F$27)*J1201*(J$45+J$612)/(J$45+J$612+J$47)</f>
        <v>2.9424151625170971E-5</v>
      </c>
      <c r="K1204" s="1">
        <f>[1]Transport!G$27/SUM([1]Transport!G$24,[1]Transport!G$27)*K1201*(K$45+K$612)/(K$45+K$612+K$47)</f>
        <v>5.2500492065510692E-6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0.4085853486910162</v>
      </c>
      <c r="K1205" s="1">
        <f>(K$47+K$714)/([1]Transport!G$24+[1]Transport!G$27)*K1201</f>
        <v>7.5027474792764615E-2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3.5360573506180177E-3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4.2117302054429434E-3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3.4323992604872447E-3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2.8895646127792066E-3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4.1927690822509968E-4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7.2314600510682588E-5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5.5725396599880996E-2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6.0964478443898788E-2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6.0696254968987472E-2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5.0316909992280494E-2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9.3721095680050705E-4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1.6236429074453751E-4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4.2263788907829416E-3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5.2368672059665521E-3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2.7329999545257753E-2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2.7501439182152448E-2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5.6786125841258436E-3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6.4058915480776015E-4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4.8273072979440411E-2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4.7616930634812156E-2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8.9632703880544784E-2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0.27637333318054402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0.15660130311012635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2.796209750552037E-2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49.003273362846123</v>
      </c>
      <c r="G1211" s="3">
        <f t="shared" ref="G1211:K1211" si="812">SUM(G1212:G1261)</f>
        <v>57.664336746448079</v>
      </c>
      <c r="H1211" s="3">
        <f t="shared" si="812"/>
        <v>60.261509018469766</v>
      </c>
      <c r="I1211" s="3">
        <f t="shared" si="812"/>
        <v>62.143427467124219</v>
      </c>
      <c r="J1211" s="3">
        <f t="shared" si="812"/>
        <v>61.954474090407196</v>
      </c>
      <c r="K1211" s="3">
        <f t="shared" si="812"/>
        <v>60.216354521620822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0.4161947243842421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0.36070409053568619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0.27746395358372777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0.13873276454118769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1.3793016894866152E-2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0.32780915663201826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0.79055654977542877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1.5863436859554743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2.3217015016582083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2.4017468765276861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9.6812301353729535E-2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0.15060828036119811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0.20073501429343019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7.4074533283979473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17.955026429362771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17.70442989767951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6.104972298199289E-2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9.3568686546594934E-2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0.1220303193958997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0.11017810168941339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0.67440356712559135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0.84786332809342935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0.194186336892856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1.0689144294252839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4.1209060741145231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13.197126801900195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22.484716169617229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23.128846275292727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2.1500650115642401E-4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2.4726651395008633E-3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2.2143167326617789E-3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2.2753715762344764E-3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1.564267686069151E-3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1.033934908314258E-3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5.1663699242808662E-2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9.8902254861807315E-2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7.5305803677760838E-2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8.0817558045214233E-2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3.2748723613826435E-2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1.7854537270308789E-2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4.9043304700371451E-2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0.15563901858248677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1.4108719388425406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5.4422017313877342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10.595905706244976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9.4272146067515745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9.0766652877306758E-2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0.16195109999982421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0.15725184282793472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0.12916205017302537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1.5665991836313887E-2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9.2069756033605395E-3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1.3280001654752292E-5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3.9139394498255483E-3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3.1189368085059207E-3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3.0055896950340276E-3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1.5699426119509371E-3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1.0459688894770697E-3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3.6319156585395962E-6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6.8039315625815231E-4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3.0130273436171189E-3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4.8370364272835647E-3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9.0262779219581632E-2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4.8076524339441276E-2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5.3589266834474802E-5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3.0566816754659227E-3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0.67787728030051742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3.5625276625286606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7.3430430602629446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6.540449701345417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3.005471571959841E-3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0.49015139683564768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0.46453906750597662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0.37605517322857202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1.774110140253489E-2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1.0303603938083557E-2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6.3665447380908261E-5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1.4964093550156419E-4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2.2036351848385441E-4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6.6499202659210904E-4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4.1235387344246583E-4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7.6491128635720941E-5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1.4158291824811103E-4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2.2558090253876778E-4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2.8780835890547226E-4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4.9406878800658518E-4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3.4316458318045306E-4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7.0032925961831781E-4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1.6148534501428406E-3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1.5578464894757046E-3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1.3887184348599726E-3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4.3508067438705603E-4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3.5506062286496087E-4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6.8729302104095333E-5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1.5813281104937806E-4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2.3163354689232968E-4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9.2871482254524489E-4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5.1992733345835977E-2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0.72071241562768185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0.62769482670678378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0.48283671810687512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0.24142002678932767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5.1360576139435517E-2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6.1659593763120676E-2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4.3987684814886151E-2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5.5815837581561979E-2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1.9296093512028212E-2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3.2902413571414928E-3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0.22177726650988414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0.39066661066508085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1.7943818689440645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1.5571888223711228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8.8946119945890773E-2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5.6011492989128909E-4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0.20246781236855207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3.6962005019053965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3.4906582380179727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2.8092392369132497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6.8562815653438677E-4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1.960239201786507E-4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0.10204529497047575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0.18242983543168767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0.17438380789691552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0.14718404336405971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8.1811701608207484E-4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2.5779663274125422E-4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18.30299081835652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17.107601809803608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14.869973195213579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4.7312448217885059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0.33629098740555169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0.37089581691159246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0.26517938320641621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0.20491681688729055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1.4663829598211419E-3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1.3953233285372502E-4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2.2503462623525285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3.207692935873113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2.9968024781910332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2.5058871017872946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1.2536990643779336E-3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1.5966762198034782E-4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1.9132554882882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2.9619944038809569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2.9226245346435187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2.3744603619676568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1.320202825627074E-3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1.6999286336822998E-4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1.6857111386813712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1.9715291976791101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3.4937620917521581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2.9921941882632015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9.6968405591881079E-2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1.147166592539823E-3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7.5068040617283429E-5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7.6556213967378134E-4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1.5736773689519227E-3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8.8427154003122216E-4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1.9397548338075666E-4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6.3891848143860321E-5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5.9094302983014207E-4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9.964355769374717E-4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7.473709649274226E-4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2.1102742535091242E-4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6.3943713409439509E-5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5.6726105722105645E-4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9.5000229400311084E-4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7.5710212192833272E-4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2.152032126477691E-4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8.0732547132956724E-5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8.764552453533758E-4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1.5787915639147061E-3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1.7986778387764075E-3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6.5950496490418682E-4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1.3934552397675984E-5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4.2863036967721565E-4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2.0144436741291304E-3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2.3554280451148204E-3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7.2488811713282784E-3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2.1282436636054147E-3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3.1865216270332976E-3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1.8045351327612822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3.5529964928699962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2.9943392241571418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0.11448888852151953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5.4582977465755561E-4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2.5927553433082191E-2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5.4051936328514537E-2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5.1760560711319924E-2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4.1372436038004765E-2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6.4516761715665823E-4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1.9360450956220273E-4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4.7421492924698862E-2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0.24697004258075522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0.23424035749998021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0.19210554506611535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7.8284804726993563E-4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2.5433392918481533E-4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17.686182429889019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17.235952184892923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12.993712717758884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5.4782389212162652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3.7766467343626001E-3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4.5626100108003241E-3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3.6874625629238094E-3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2.906787868128563E-3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3.7967504209673414E-4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7.2678478867271395E-5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0.84642829084824067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0.90031922130771658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0.67574448111751839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0.63167070378810919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3.9486924681504616E-4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7.7421245632213669E-5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2.6502298205652934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2.8358998278918937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2.8061257096868979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2.1806275117863736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3.8986855090626264E-4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7.8257452860018467E-5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0.90326602728197836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1.0073538635711059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0.99079365052189539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0.77364594309561963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2.4388325501283796E-4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5.1025338117731852E-5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8.0620221084980547E-5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6.4226779774290154E-4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1.3011023220582717E-3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9.4590349764933385E-4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2.6817431775448395E-4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6.8579188850944765E-5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5.3631603726520677E-4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9.705136019043328E-4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7.6259856356891058E-4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2.3573309750000448E-4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6.8144803964620941E-5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4.9683495095755091E-4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8.3698838927331713E-4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7.5706935542286862E-4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2.360673259883611E-4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6.1705513079578233E-5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2.8345170325365452E-4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4.5399434799490372E-4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4.6304922369376028E-4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1.556005627104667E-4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2.1760853069738672E-3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2.5769223063511668E-3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2.0831539169565583E-3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1.7524132653991384E-3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2.4693966616419792E-4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4.4210038302129851E-5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3.5195890815212363E-2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3.7611075518433325E-2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3.7323981247011272E-2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3.1399787971650044E-2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4.4261967474654152E-4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7.9449455125995611E-5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1.9775814526987196E-3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2.4984400589132798E-3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1.3496909555402481E-2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1.333257248101035E-2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2.6590742281741935E-3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3.0093225744962749E-4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3.2955467741239905E-2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3.238771603352214E-2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5.02046782570435E-2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0.12862204976184902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7.1808586254241996E-2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1.3257169771863113E-2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0.88951199431361416</v>
      </c>
      <c r="G1263" s="1">
        <f t="shared" si="816"/>
        <v>0.95694536964701926</v>
      </c>
      <c r="H1263" s="1">
        <f t="shared" si="816"/>
        <v>1.058095432647127</v>
      </c>
      <c r="I1263" s="1">
        <f t="shared" si="816"/>
        <v>1.2266788709806382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1.8116719735064508</v>
      </c>
      <c r="G1264" s="1">
        <f t="shared" si="816"/>
        <v>1.8116719735064506</v>
      </c>
      <c r="H1264" s="1">
        <f t="shared" si="816"/>
        <v>1.8116719735064537</v>
      </c>
      <c r="I1264" s="1">
        <f t="shared" si="816"/>
        <v>1.8116719735064508</v>
      </c>
      <c r="J1264" s="1">
        <f t="shared" si="816"/>
        <v>1.9221961282906532</v>
      </c>
      <c r="K1264" s="1">
        <f t="shared" si="816"/>
        <v>2.1167837767374436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1.463798267117971</v>
      </c>
      <c r="G1265" s="1">
        <f t="shared" si="816"/>
        <v>1.4637982671179701</v>
      </c>
      <c r="H1265" s="1">
        <f t="shared" si="816"/>
        <v>1.4637982671179708</v>
      </c>
      <c r="I1265" s="1">
        <f t="shared" si="816"/>
        <v>1.4637982671179688</v>
      </c>
      <c r="J1265" s="1">
        <f t="shared" si="816"/>
        <v>1.5541982233819667</v>
      </c>
      <c r="K1265" s="1">
        <f t="shared" si="816"/>
        <v>1.7176065505418898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1.3374527251491981</v>
      </c>
      <c r="G1266" s="1">
        <f t="shared" si="816"/>
        <v>1.3374527251492017</v>
      </c>
      <c r="H1266" s="1">
        <f t="shared" si="816"/>
        <v>1.3374527251491979</v>
      </c>
      <c r="I1266" s="1">
        <f t="shared" si="816"/>
        <v>1.3374527251492041</v>
      </c>
      <c r="J1266" s="1">
        <f t="shared" si="816"/>
        <v>1.4094428208526106</v>
      </c>
      <c r="K1266" s="1">
        <f t="shared" si="816"/>
        <v>1.5839205833654695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1.2949729235430785</v>
      </c>
      <c r="G1267" s="1">
        <f t="shared" si="816"/>
        <v>1.2949729235430794</v>
      </c>
      <c r="H1267" s="1">
        <f t="shared" si="816"/>
        <v>1.2949729235430798</v>
      </c>
      <c r="I1267" s="1">
        <f t="shared" si="816"/>
        <v>1.2949729235430802</v>
      </c>
      <c r="J1267" s="1">
        <f t="shared" si="816"/>
        <v>1.3812195911221967</v>
      </c>
      <c r="K1267" s="1">
        <f t="shared" si="816"/>
        <v>1.5199547860285201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0.70849176350893983</v>
      </c>
      <c r="G1268" s="1">
        <f t="shared" si="820"/>
        <v>0.76165417607165875</v>
      </c>
      <c r="H1268" s="1">
        <f t="shared" si="820"/>
        <v>0.77348098270786247</v>
      </c>
      <c r="I1268" s="1">
        <f t="shared" si="820"/>
        <v>0.81418969400376884</v>
      </c>
      <c r="J1268" s="1">
        <f t="shared" si="820"/>
        <v>0.9599242946747748</v>
      </c>
      <c r="K1268" s="1">
        <f t="shared" si="820"/>
        <v>1.2060750929180839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0.59905305933725339</v>
      </c>
      <c r="G1269" s="1">
        <f t="shared" si="820"/>
        <v>0.63284193509702169</v>
      </c>
      <c r="H1269" s="1">
        <f t="shared" si="820"/>
        <v>0.59805451286002165</v>
      </c>
      <c r="I1269" s="1">
        <f t="shared" si="820"/>
        <v>0.68364402718270378</v>
      </c>
      <c r="J1269" s="1">
        <f t="shared" si="820"/>
        <v>0.84570032241588289</v>
      </c>
      <c r="K1269" s="1">
        <f t="shared" si="820"/>
        <v>1.1073234571811559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0.54553653824420856</v>
      </c>
      <c r="G1270" s="1">
        <f t="shared" si="820"/>
        <v>0.60405910459593593</v>
      </c>
      <c r="H1270" s="1">
        <f t="shared" si="820"/>
        <v>0.61793249288458885</v>
      </c>
      <c r="I1270" s="1">
        <f t="shared" si="820"/>
        <v>0.66531890238357672</v>
      </c>
      <c r="J1270" s="1">
        <f t="shared" si="820"/>
        <v>0.85900544314123173</v>
      </c>
      <c r="K1270" s="1">
        <f t="shared" si="820"/>
        <v>1.1265326704847143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0.51975568473665879</v>
      </c>
      <c r="G1271" s="1">
        <f t="shared" si="820"/>
        <v>0.57149432673503175</v>
      </c>
      <c r="H1271" s="1">
        <f t="shared" si="820"/>
        <v>0.5837293516015668</v>
      </c>
      <c r="I1271" s="1">
        <f t="shared" si="820"/>
        <v>0.62534465275284346</v>
      </c>
      <c r="J1271" s="1">
        <f t="shared" si="820"/>
        <v>0.77043640068355301</v>
      </c>
      <c r="K1271" s="1">
        <f t="shared" si="820"/>
        <v>1.0091279581161126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0.72840569582556924</v>
      </c>
      <c r="G1272" s="1">
        <f t="shared" si="821"/>
        <v>0.77574879651660933</v>
      </c>
      <c r="H1272" s="1">
        <f t="shared" si="821"/>
        <v>0.78742774564035956</v>
      </c>
      <c r="I1272" s="1">
        <f t="shared" si="821"/>
        <v>0.82821470065309766</v>
      </c>
      <c r="J1272" s="1">
        <f t="shared" si="821"/>
        <v>0.97509422493491671</v>
      </c>
      <c r="K1272" s="1">
        <f t="shared" si="821"/>
        <v>1.2214219785950915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0.66781294746782249</v>
      </c>
      <c r="G1273" s="1">
        <f t="shared" si="821"/>
        <v>0.64116275484744967</v>
      </c>
      <c r="H1273" s="1">
        <f t="shared" si="821"/>
        <v>0.6456377780563789</v>
      </c>
      <c r="I1273" s="1">
        <f t="shared" si="821"/>
        <v>0.69207878773979481</v>
      </c>
      <c r="J1273" s="1">
        <f t="shared" si="821"/>
        <v>0.85085111148586867</v>
      </c>
      <c r="K1273" s="1">
        <f t="shared" si="821"/>
        <v>1.1243889920078496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0.5424738461965366</v>
      </c>
      <c r="G1274" s="1">
        <f t="shared" si="821"/>
        <v>0.61232761658395529</v>
      </c>
      <c r="H1274" s="1">
        <f t="shared" si="821"/>
        <v>0.62626274820197492</v>
      </c>
      <c r="I1274" s="1">
        <f t="shared" si="821"/>
        <v>0.67374037864944658</v>
      </c>
      <c r="J1274" s="1">
        <f t="shared" si="821"/>
        <v>0.85171639021260914</v>
      </c>
      <c r="K1274" s="1">
        <f t="shared" si="821"/>
        <v>1.1343571535030623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0.52687363656947528</v>
      </c>
      <c r="G1275" s="1">
        <f t="shared" si="821"/>
        <v>0.57893735367870469</v>
      </c>
      <c r="H1275" s="1">
        <f t="shared" si="821"/>
        <v>0.59120858820981714</v>
      </c>
      <c r="I1275" s="1">
        <f t="shared" si="821"/>
        <v>0.63290828599282167</v>
      </c>
      <c r="J1275" s="1">
        <f t="shared" si="821"/>
        <v>0.77645120505346255</v>
      </c>
      <c r="K1275" s="1">
        <f t="shared" si="821"/>
        <v>1.0177339734046971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1.0965696656165211</v>
      </c>
      <c r="H1276" s="1">
        <f t="shared" si="822"/>
        <v>1.0965696656165185</v>
      </c>
      <c r="I1276" s="1">
        <f t="shared" si="822"/>
        <v>1.0965696656165198</v>
      </c>
      <c r="J1276" s="1">
        <f t="shared" si="822"/>
        <v>1.1949331231375493</v>
      </c>
      <c r="K1276" s="1">
        <f t="shared" si="822"/>
        <v>1.2744222703082893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0.8914951980616207</v>
      </c>
      <c r="G1277" s="1">
        <f t="shared" si="823"/>
        <v>0.89149519806161981</v>
      </c>
      <c r="H1277" s="1">
        <f t="shared" si="823"/>
        <v>0.89149519806162159</v>
      </c>
      <c r="I1277" s="1">
        <f t="shared" si="823"/>
        <v>0.89149519806162125</v>
      </c>
      <c r="J1277" s="1">
        <f t="shared" si="823"/>
        <v>0.9728274035881842</v>
      </c>
      <c r="K1277" s="1">
        <f t="shared" si="823"/>
        <v>1.0549593792524348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0.83000507256490597</v>
      </c>
      <c r="G1278" s="1">
        <f t="shared" si="824"/>
        <v>0.83000507256490608</v>
      </c>
      <c r="H1278" s="1">
        <f t="shared" si="824"/>
        <v>0.83000507256490408</v>
      </c>
      <c r="I1278" s="1">
        <f t="shared" si="824"/>
        <v>0.83000507256490574</v>
      </c>
      <c r="J1278" s="1">
        <f t="shared" si="824"/>
        <v>0.90721718498937809</v>
      </c>
      <c r="K1278" s="1">
        <f t="shared" si="824"/>
        <v>0.99557388730094964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0.83675282096654169</v>
      </c>
      <c r="H1279" s="1">
        <f t="shared" si="825"/>
        <v>0.83675282096654024</v>
      </c>
      <c r="I1279" s="1">
        <f t="shared" si="825"/>
        <v>0.83675282096654291</v>
      </c>
      <c r="J1279" s="1">
        <f t="shared" si="825"/>
        <v>0.92001056845780116</v>
      </c>
      <c r="K1279" s="1">
        <f t="shared" si="825"/>
        <v>1.0595871463711888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0.49379534694678268</v>
      </c>
      <c r="G1280" s="1">
        <f t="shared" si="826"/>
        <v>0.5050322086025133</v>
      </c>
      <c r="H1280" s="1">
        <f t="shared" si="826"/>
        <v>0.5218875010861096</v>
      </c>
      <c r="I1280" s="1">
        <f t="shared" si="826"/>
        <v>0.54997965522543668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1.1378448444515381</v>
      </c>
      <c r="G1281" s="1">
        <f t="shared" si="826"/>
        <v>1.1580751819388155</v>
      </c>
      <c r="H1281" s="1">
        <f t="shared" si="826"/>
        <v>1.1553208942275668</v>
      </c>
      <c r="I1281" s="1">
        <f t="shared" si="826"/>
        <v>1.0580776756634984</v>
      </c>
      <c r="J1281" s="1">
        <f t="shared" si="826"/>
        <v>0.90709699132897026</v>
      </c>
      <c r="K1281" s="1">
        <f t="shared" si="826"/>
        <v>0.9281639808577522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1.599596867736836</v>
      </c>
      <c r="G1282" s="1">
        <f t="shared" si="826"/>
        <v>1.8981669381496129</v>
      </c>
      <c r="H1282" s="1">
        <f t="shared" si="826"/>
        <v>1.881527311563844</v>
      </c>
      <c r="I1282" s="1">
        <f t="shared" si="826"/>
        <v>1.8752033751830857</v>
      </c>
      <c r="J1282" s="1">
        <f t="shared" si="826"/>
        <v>1.8031757256207821</v>
      </c>
      <c r="K1282" s="1">
        <f t="shared" si="826"/>
        <v>0.78442362263555132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1.9636187196892703</v>
      </c>
      <c r="G1283" s="1">
        <f t="shared" si="826"/>
        <v>2.5028648026761187</v>
      </c>
      <c r="H1283" s="1">
        <f t="shared" si="826"/>
        <v>2.5006798019827983</v>
      </c>
      <c r="I1283" s="1">
        <f t="shared" si="826"/>
        <v>2.5139416772398997</v>
      </c>
      <c r="J1283" s="1">
        <f t="shared" si="826"/>
        <v>0.72701822475977873</v>
      </c>
      <c r="K1283" s="1">
        <f t="shared" si="826"/>
        <v>0.70870723707967131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1.2005038704599398</v>
      </c>
      <c r="G1284" s="1">
        <f t="shared" si="826"/>
        <v>1.3958120248958892</v>
      </c>
      <c r="H1284" s="1">
        <f t="shared" si="826"/>
        <v>1.3960248349380044</v>
      </c>
      <c r="I1284" s="1">
        <f t="shared" si="826"/>
        <v>1.3865085202858192</v>
      </c>
      <c r="J1284" s="1">
        <f t="shared" si="826"/>
        <v>0.70444305682201991</v>
      </c>
      <c r="K1284" s="1">
        <f t="shared" si="826"/>
        <v>0.699510518075659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0.28603940550919504</v>
      </c>
      <c r="G1285" s="1">
        <f t="shared" si="826"/>
        <v>0.29254854993039719</v>
      </c>
      <c r="H1285" s="1">
        <f t="shared" si="826"/>
        <v>0.30231226656220039</v>
      </c>
      <c r="I1285" s="1">
        <f t="shared" si="826"/>
        <v>0.31858512761520641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0.68338171632623734</v>
      </c>
      <c r="G1286" s="1">
        <f t="shared" si="826"/>
        <v>0.67656626558671684</v>
      </c>
      <c r="H1286" s="1">
        <f t="shared" si="826"/>
        <v>0.67496755642778161</v>
      </c>
      <c r="I1286" s="1">
        <f t="shared" si="826"/>
        <v>0.68132066573892425</v>
      </c>
      <c r="J1286" s="1">
        <f t="shared" si="826"/>
        <v>0.60270303343691911</v>
      </c>
      <c r="K1286" s="1">
        <f t="shared" si="826"/>
        <v>0.62816200783532294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0.60565807381104908</v>
      </c>
      <c r="G1287" s="1">
        <f t="shared" si="826"/>
        <v>0.60445996652554346</v>
      </c>
      <c r="H1287" s="1">
        <f t="shared" si="826"/>
        <v>0.60925278049304432</v>
      </c>
      <c r="I1287" s="1">
        <f t="shared" si="826"/>
        <v>0.6092522355530936</v>
      </c>
      <c r="J1287" s="1">
        <f t="shared" si="826"/>
        <v>0.51133234407101202</v>
      </c>
      <c r="K1287" s="1">
        <f t="shared" si="826"/>
        <v>0.50454300829944776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0.51600753853992165</v>
      </c>
      <c r="G1288" s="1">
        <f t="shared" si="826"/>
        <v>0.51602767311565789</v>
      </c>
      <c r="H1288" s="1">
        <f t="shared" si="826"/>
        <v>0.51594495367140303</v>
      </c>
      <c r="I1288" s="1">
        <f t="shared" si="826"/>
        <v>0.52019094165324331</v>
      </c>
      <c r="J1288" s="1">
        <f t="shared" si="826"/>
        <v>0.46578325283326066</v>
      </c>
      <c r="K1288" s="1">
        <f t="shared" si="826"/>
        <v>0.46895179880015064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0.45499881603910003</v>
      </c>
      <c r="G1289" s="1">
        <f t="shared" si="826"/>
        <v>0.45157697036009231</v>
      </c>
      <c r="H1289" s="1">
        <f t="shared" si="826"/>
        <v>0.44402302459456361</v>
      </c>
      <c r="I1289" s="1">
        <f t="shared" si="826"/>
        <v>0.44473885951631198</v>
      </c>
      <c r="J1289" s="1">
        <f t="shared" si="826"/>
        <v>0.43590848964929213</v>
      </c>
      <c r="K1289" s="1">
        <f t="shared" si="826"/>
        <v>0.4732990176358694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0.5183762762553521</v>
      </c>
      <c r="H1290" s="1">
        <f t="shared" si="826"/>
        <v>0.54971971761681615</v>
      </c>
      <c r="I1290" s="1">
        <f t="shared" si="826"/>
        <v>0.58291433261942704</v>
      </c>
      <c r="J1290" s="1">
        <f t="shared" si="826"/>
        <v>0.65516936650225155</v>
      </c>
      <c r="K1290" s="1">
        <f t="shared" si="826"/>
        <v>0.72846199534708322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0.41733711223535042</v>
      </c>
      <c r="H1291" s="1">
        <f t="shared" si="826"/>
        <v>0.44335711128995803</v>
      </c>
      <c r="I1291" s="1">
        <f t="shared" si="826"/>
        <v>0.46719100456750318</v>
      </c>
      <c r="J1291" s="1">
        <f t="shared" si="826"/>
        <v>0.54965988742911731</v>
      </c>
      <c r="K1291" s="1">
        <f t="shared" si="826"/>
        <v>0.59365081626300176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0.38796990995538627</v>
      </c>
      <c r="H1292" s="1">
        <f t="shared" si="826"/>
        <v>0.41219634912518965</v>
      </c>
      <c r="I1292" s="1">
        <f t="shared" si="826"/>
        <v>0.43381963773451654</v>
      </c>
      <c r="J1292" s="1">
        <f t="shared" si="826"/>
        <v>0.51541036745755364</v>
      </c>
      <c r="K1292" s="1">
        <f t="shared" si="826"/>
        <v>0.55197930651473781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0.39332458747711402</v>
      </c>
      <c r="H1293" s="1">
        <f t="shared" si="826"/>
        <v>0.41769004972439955</v>
      </c>
      <c r="I1293" s="1">
        <f t="shared" si="826"/>
        <v>0.44046810063833625</v>
      </c>
      <c r="J1293" s="1">
        <f t="shared" si="826"/>
        <v>0.53516744088973722</v>
      </c>
      <c r="K1293" s="1">
        <f t="shared" si="826"/>
        <v>0.56375231082742583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0.41824117647058812</v>
      </c>
      <c r="G1295" s="1">
        <f t="shared" si="827"/>
        <v>1.5377557562218109</v>
      </c>
      <c r="H1295" s="1">
        <f t="shared" si="827"/>
        <v>1.406369957225549</v>
      </c>
      <c r="I1295" s="1">
        <f t="shared" si="827"/>
        <v>1.2164534630720643</v>
      </c>
      <c r="J1295" s="1">
        <f t="shared" si="827"/>
        <v>0.93210228118648986</v>
      </c>
      <c r="K1295" s="1">
        <f t="shared" si="827"/>
        <v>0.9296197016205785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1.1735120222476034</v>
      </c>
      <c r="G1296" s="1">
        <f t="shared" si="827"/>
        <v>2.6814050762911794</v>
      </c>
      <c r="H1296" s="1">
        <f t="shared" si="827"/>
        <v>2.2451834645743292</v>
      </c>
      <c r="I1296" s="1">
        <f t="shared" si="827"/>
        <v>2.2287139403861387</v>
      </c>
      <c r="J1296" s="1">
        <f t="shared" si="827"/>
        <v>1.9101996117605946</v>
      </c>
      <c r="K1296" s="1">
        <f t="shared" si="827"/>
        <v>0.78397592648830439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0.89938868174486708</v>
      </c>
      <c r="G1297" s="1">
        <f t="shared" si="827"/>
        <v>1.1890516338459718</v>
      </c>
      <c r="H1297" s="1">
        <f t="shared" si="827"/>
        <v>1.1851859771428066</v>
      </c>
      <c r="I1297" s="1">
        <f t="shared" si="827"/>
        <v>1.2546015654867333</v>
      </c>
      <c r="J1297" s="1">
        <f t="shared" si="827"/>
        <v>0.71590483469387534</v>
      </c>
      <c r="K1297" s="1">
        <f t="shared" si="827"/>
        <v>0.7081655195928549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1.345047673585108</v>
      </c>
      <c r="G1298" s="1">
        <f t="shared" si="827"/>
        <v>1.6268041763738734</v>
      </c>
      <c r="H1298" s="1">
        <f t="shared" si="827"/>
        <v>1.6304067036186509</v>
      </c>
      <c r="I1298" s="1">
        <f t="shared" si="827"/>
        <v>1.6448299076866411</v>
      </c>
      <c r="J1298" s="1">
        <f t="shared" si="827"/>
        <v>0.70630690652136507</v>
      </c>
      <c r="K1298" s="1">
        <f t="shared" si="827"/>
        <v>0.69899598726934831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0.3390185002408605</v>
      </c>
      <c r="G1299" s="1">
        <f t="shared" si="827"/>
        <v>0.35391427166601114</v>
      </c>
      <c r="H1299" s="1">
        <f t="shared" si="827"/>
        <v>0.37625792880373715</v>
      </c>
      <c r="I1299" s="1">
        <f t="shared" si="827"/>
        <v>0.41349735736661447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0.75020277886677078</v>
      </c>
      <c r="G1300" s="1">
        <f t="shared" si="827"/>
        <v>0.76738769331206513</v>
      </c>
      <c r="H1300" s="1">
        <f t="shared" si="827"/>
        <v>0.77420286160770013</v>
      </c>
      <c r="I1300" s="1">
        <f t="shared" si="827"/>
        <v>0.78050045660600098</v>
      </c>
      <c r="J1300" s="1">
        <f t="shared" si="827"/>
        <v>0.65376216841499402</v>
      </c>
      <c r="K1300" s="1">
        <f t="shared" si="827"/>
        <v>0.65127760809627411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0.69791348188450342</v>
      </c>
      <c r="G1301" s="1">
        <f t="shared" si="827"/>
        <v>0.70472235386033699</v>
      </c>
      <c r="H1301" s="1">
        <f t="shared" si="827"/>
        <v>0.71250780945825043</v>
      </c>
      <c r="I1301" s="1">
        <f t="shared" si="827"/>
        <v>0.76354246485895338</v>
      </c>
      <c r="J1301" s="1">
        <f t="shared" si="827"/>
        <v>0.52649416598835053</v>
      </c>
      <c r="K1301" s="1">
        <f t="shared" si="827"/>
        <v>0.52262562375013499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0.52826842176803213</v>
      </c>
      <c r="G1302" s="1">
        <f t="shared" si="827"/>
        <v>0.53242759597190203</v>
      </c>
      <c r="H1302" s="1">
        <f t="shared" si="827"/>
        <v>0.53196184359525645</v>
      </c>
      <c r="I1302" s="1">
        <f t="shared" si="827"/>
        <v>0.54121924293635004</v>
      </c>
      <c r="J1302" s="1">
        <f t="shared" si="827"/>
        <v>0.48248455743763974</v>
      </c>
      <c r="K1302" s="1">
        <f t="shared" si="827"/>
        <v>0.4857767881113435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0.46602637089291082</v>
      </c>
      <c r="G1303" s="1">
        <f t="shared" si="827"/>
        <v>0.45576838747312881</v>
      </c>
      <c r="H1303" s="1">
        <f t="shared" si="827"/>
        <v>0.45685714039539599</v>
      </c>
      <c r="I1303" s="1">
        <f t="shared" si="827"/>
        <v>0.4633535087954726</v>
      </c>
      <c r="J1303" s="1">
        <f t="shared" si="827"/>
        <v>0.44839669684894307</v>
      </c>
      <c r="K1303" s="1">
        <f t="shared" si="827"/>
        <v>0.45905182841025838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0.56203544748554601</v>
      </c>
      <c r="H1304" s="1">
        <f t="shared" si="827"/>
        <v>0.58928929725564738</v>
      </c>
      <c r="I1304" s="1">
        <f t="shared" si="827"/>
        <v>0.61912274444200666</v>
      </c>
      <c r="J1304" s="1">
        <f t="shared" si="827"/>
        <v>0.70004608583580208</v>
      </c>
      <c r="K1304" s="1">
        <f t="shared" si="827"/>
        <v>0.75364889454466755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0.4521014576628149</v>
      </c>
      <c r="H1305" s="1">
        <f t="shared" si="827"/>
        <v>0.47505565856822107</v>
      </c>
      <c r="I1305" s="1">
        <f t="shared" si="827"/>
        <v>0.49710451812048356</v>
      </c>
      <c r="J1305" s="1">
        <f t="shared" si="827"/>
        <v>0.5771727663188615</v>
      </c>
      <c r="K1305" s="1">
        <f t="shared" si="827"/>
        <v>0.61315650123370358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0.42028149632876921</v>
      </c>
      <c r="H1306" s="1">
        <f t="shared" si="827"/>
        <v>0.44157622597397672</v>
      </c>
      <c r="I1306" s="1">
        <f t="shared" si="827"/>
        <v>0.4614075389346341</v>
      </c>
      <c r="J1306" s="1">
        <f t="shared" si="827"/>
        <v>0.54020728530979578</v>
      </c>
      <c r="K1306" s="1">
        <f t="shared" si="827"/>
        <v>0.57042598533364708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0.39943403925494797</v>
      </c>
      <c r="H1307" s="1">
        <f t="shared" si="827"/>
        <v>0.41762662319973859</v>
      </c>
      <c r="I1307" s="1">
        <f t="shared" si="827"/>
        <v>0.43585081877197701</v>
      </c>
      <c r="J1307" s="1">
        <f t="shared" si="827"/>
        <v>0.51373158839115962</v>
      </c>
      <c r="K1307" s="1">
        <f t="shared" si="827"/>
        <v>0.5390353705442873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0.61539875946682254</v>
      </c>
      <c r="G1309" s="1">
        <f t="shared" si="828"/>
        <v>2.5610989092243002</v>
      </c>
      <c r="H1309" s="1">
        <f t="shared" si="828"/>
        <v>0.47254914287966138</v>
      </c>
      <c r="I1309" s="1">
        <f t="shared" si="828"/>
        <v>0.28058086331737409</v>
      </c>
      <c r="J1309" s="1">
        <f t="shared" si="828"/>
        <v>2.9327081952549303E-3</v>
      </c>
      <c r="K1309" s="1">
        <f t="shared" si="828"/>
        <v>1.6121202159360012E-3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0.63159516060380139</v>
      </c>
      <c r="G1310" s="1">
        <f t="shared" si="828"/>
        <v>8.094954719248511</v>
      </c>
      <c r="H1310" s="1">
        <f t="shared" si="828"/>
        <v>3.7716178868305791E-2</v>
      </c>
      <c r="I1310" s="1">
        <f t="shared" si="828"/>
        <v>6.9191788567294823E-3</v>
      </c>
      <c r="J1310" s="1">
        <f t="shared" si="828"/>
        <v>6.9872922750462219E-5</v>
      </c>
      <c r="K1310" s="1">
        <f t="shared" si="828"/>
        <v>2.4893405433909983E-5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0.46791390545024475</v>
      </c>
      <c r="G1311" s="1">
        <f t="shared" si="828"/>
        <v>3.1525393124608638E-3</v>
      </c>
      <c r="H1311" s="1">
        <f t="shared" si="828"/>
        <v>1.8651215752948414E-2</v>
      </c>
      <c r="I1311" s="1">
        <f t="shared" si="828"/>
        <v>2.5802426349993923E-2</v>
      </c>
      <c r="J1311" s="1">
        <f t="shared" si="828"/>
        <v>0.15427065348414906</v>
      </c>
      <c r="K1311" s="1">
        <f t="shared" si="828"/>
        <v>5.0824586519476286E-2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0.68268841627869226</v>
      </c>
      <c r="G1312" s="1">
        <f t="shared" si="828"/>
        <v>0.27440239136336164</v>
      </c>
      <c r="H1312" s="1">
        <f t="shared" si="828"/>
        <v>0.27723398237817826</v>
      </c>
      <c r="I1312" s="1">
        <f t="shared" si="828"/>
        <v>0.36020387756028915</v>
      </c>
      <c r="J1312" s="1">
        <f t="shared" si="828"/>
        <v>0.43883014226861267</v>
      </c>
      <c r="K1312" s="1">
        <f t="shared" si="828"/>
        <v>0.459721944716105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0.75336763119120265</v>
      </c>
      <c r="G1313" s="3">
        <f t="shared" ref="G1313:K1313" si="831">G1314+G1320+G1325+G1339</f>
        <v>1.2607788407073302</v>
      </c>
      <c r="H1313" s="3">
        <f t="shared" si="831"/>
        <v>2.3221585673836547</v>
      </c>
      <c r="I1313" s="3">
        <f t="shared" si="831"/>
        <v>3.7615384572616835</v>
      </c>
      <c r="J1313" s="3">
        <f t="shared" si="831"/>
        <v>2.5895408544835412</v>
      </c>
      <c r="K1313" s="3">
        <f t="shared" si="831"/>
        <v>1.2474942171123613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7.799140062769756E-3</v>
      </c>
      <c r="G1314" s="1">
        <f t="shared" ref="G1314:K1314" si="832">SUM(G1315:G1319)</f>
        <v>1.6322633988268203E-2</v>
      </c>
      <c r="H1314" s="1">
        <f t="shared" si="832"/>
        <v>1.3492527832548484E-2</v>
      </c>
      <c r="I1314" s="1">
        <f t="shared" si="832"/>
        <v>5.7792940983231643E-2</v>
      </c>
      <c r="J1314" s="1">
        <f t="shared" si="832"/>
        <v>0.51243646427838263</v>
      </c>
      <c r="K1314" s="1">
        <f t="shared" si="832"/>
        <v>1.0531625243451814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4.7326684927823754E-4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4.7544544726250303E-4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4.6536875352525735E-4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3.6384641507112711E-6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1.6918042911632503E-3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7.165048154412019E-3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5.3660646445291546E-2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0.11998439147802234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0.1949490154056101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1.3973717451231018E-3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2.5924763937735839E-3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2.9344225236438313E-3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2.7736027528080407E-3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0.11076158270557837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0.1195861396161647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5.6986251188269679E-3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1.1394369550153089E-2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2.5499084612472783E-3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1.2283511408781094E-3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0.28152931450477103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0.73854779224309508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2.2623788539073684E-4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1.6853830591577858E-4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3.7777993972009857E-4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1.3034064425394818E-4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1.6117559001093592E-4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7.9577080311401396E-5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1.8578305606573671E-4</v>
      </c>
      <c r="J1320" s="1">
        <f t="shared" si="835"/>
        <v>1.9678657557716282E-4</v>
      </c>
      <c r="K1320" s="1">
        <f t="shared" si="835"/>
        <v>2.0449568572053945E-3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7.4372165610263905E-5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4.9016472947609955E-5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1.2482949801559424E-3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5.5215759910000003E-5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6.4835582547394667E-5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3.2332032778729805E-4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5.6195130545472808E-5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7.854957292302186E-5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4.7303263336867773E-4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4.384947159136356E-6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3.0891589347629697E-7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0.74525284329336572</v>
      </c>
      <c r="G1325" s="1">
        <f t="shared" ref="G1325:K1325" si="836">SUM(G1330:G1338)</f>
        <v>1.2434117405331904</v>
      </c>
      <c r="H1325" s="1">
        <f t="shared" si="836"/>
        <v>2.2027666368072158</v>
      </c>
      <c r="I1325" s="1">
        <f t="shared" si="836"/>
        <v>3.5983494598953407</v>
      </c>
      <c r="J1325" s="1">
        <f t="shared" si="836"/>
        <v>1.8466259381806454</v>
      </c>
      <c r="K1325" s="1">
        <f t="shared" si="836"/>
        <v>0.15966216956828722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0.72673635354847177</v>
      </c>
      <c r="G1326" s="1">
        <f t="shared" ref="G1326:K1326" si="837">G1325-G1327</f>
        <v>1.2103421597663173</v>
      </c>
      <c r="H1326" s="1">
        <f t="shared" si="837"/>
        <v>2.1306939300828063</v>
      </c>
      <c r="I1326" s="1">
        <f t="shared" si="837"/>
        <v>3.43228068922991</v>
      </c>
      <c r="J1326" s="1">
        <f t="shared" si="837"/>
        <v>1.5681025832886228</v>
      </c>
      <c r="K1326" s="1">
        <f t="shared" si="837"/>
        <v>-1.7110481965973312E-2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1.8516489744893939E-2</v>
      </c>
      <c r="G1327" s="1">
        <f t="shared" ref="G1327" si="838">SUM(G1328:G1329)</f>
        <v>3.3069580766872997E-2</v>
      </c>
      <c r="H1327" s="1">
        <f t="shared" ref="H1327" si="839">SUM(H1328:H1329)</f>
        <v>7.2072706724409366E-2</v>
      </c>
      <c r="I1327" s="1">
        <f t="shared" ref="I1327" si="840">SUM(I1328:I1329)</f>
        <v>0.1660687706654308</v>
      </c>
      <c r="J1327" s="1">
        <f t="shared" ref="J1327" si="841">SUM(J1328:J1329)</f>
        <v>0.27852335489202251</v>
      </c>
      <c r="K1327" s="1">
        <f t="shared" ref="K1327" si="842">SUM(K1328:K1329)</f>
        <v>0.17677265153426053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1.8516489744893939E-2</v>
      </c>
      <c r="G1328" s="1">
        <f>[1]Transport!C$26/SUM([1]Transport!C$22,[1]Transport!C$26)*G1325*(G$33+G$580)/(G$33+G$580+G$36)</f>
        <v>3.3069580766872997E-2</v>
      </c>
      <c r="H1328" s="1">
        <f>[1]Transport!D$26/SUM([1]Transport!D$22,[1]Transport!D$26)*H1325*(H$33+H$580)/(H$33+H$580+H$36)</f>
        <v>7.2072706724409366E-2</v>
      </c>
      <c r="I1328" s="1">
        <f>[1]Transport!E$26/SUM([1]Transport!E$22,[1]Transport!E$26)*I1325*(I$33+I$580)/(I$33+I$580+I$36)</f>
        <v>0.1660687706654308</v>
      </c>
      <c r="J1328" s="1">
        <f>[1]Transport!F$26/SUM([1]Transport!F$22,[1]Transport!F$26)*J1325*(J$33+J$580)/(J$33+J$580+J$36)</f>
        <v>0.1302089767201082</v>
      </c>
      <c r="K1328" s="1">
        <f>[1]Transport!G$26/SUM([1]Transport!G$22,[1]Transport!G$26)*K1325*(K$33+K$580)/(K$33+K$580+K$36)</f>
        <v>1.7608913545867202E-2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0.14831437817191434</v>
      </c>
      <c r="K1329" s="1">
        <f>(K$36+K$716)/([1]Transport!G$22+[1]Transport!G$26)*K1325</f>
        <v>0.15916373798839331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0.21142854105474493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0.20777990592857601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2.9916521434266378E-3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3.0186343562307785E-3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9.432382594782128E-2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3.8524750780679386E-3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4.3382235285105491E-3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5.1572028812606327E-3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1.9810408176491054E-3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7.5681489565200999E-4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0.12051072313309467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0.12088363003327644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7.3154721065561923E-2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0.28396467487315402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6.2312151221877561E-2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2.4808011582715912E-6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2.6545369433858655E-5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2.2899113219640164E-5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4.8604824300288309E-5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1.7338819499532442E-2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1.7318149813089032E-2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1.7249615501854453E-2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2.9460494835146443E-4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1.2883412280800407E-3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0.19765091901089871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0.60898496033636196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0.39574605397577034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8.0517984531403204E-4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0.10929903136396386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0.13149056431232514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0.23804841197322252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0.39635352899725163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4.0390705958125488E-2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5.9941197590471077E-4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0.61379217116286333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0.7574838656281152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1.4166715822524125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2.5116450449181409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1.1214148040253609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8.6478568171763771E-4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4.5282163186545973E-3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3.6599484515019211E-5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1.1780320903063169E-4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3.9450440117427437E-5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6.1419350054493194E-5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3.1564783506721309E-4</v>
      </c>
      <c r="G1339" s="1">
        <f t="shared" ref="G1339:K1339" si="843">SUM(G1344:G1348)</f>
        <v>1.0444661858715087E-3</v>
      </c>
      <c r="H1339" s="1">
        <f t="shared" si="843"/>
        <v>0.10589940274389002</v>
      </c>
      <c r="I1339" s="1">
        <f t="shared" si="843"/>
        <v>0.10521027332704526</v>
      </c>
      <c r="J1339" s="1">
        <f t="shared" si="843"/>
        <v>0.23028166544893625</v>
      </c>
      <c r="K1339" s="1">
        <f t="shared" si="843"/>
        <v>3.2624566341687304E-2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2.9182607568833062E-4</v>
      </c>
      <c r="G1340" s="1">
        <f t="shared" ref="G1340:K1340" si="844">G1339-G1341</f>
        <v>8.9113307730236731E-4</v>
      </c>
      <c r="H1340" s="1">
        <f t="shared" si="844"/>
        <v>0.10585453139044898</v>
      </c>
      <c r="I1340" s="1">
        <f t="shared" si="844"/>
        <v>0.1052050104531346</v>
      </c>
      <c r="J1340" s="1">
        <f t="shared" si="844"/>
        <v>-0.34475230236346111</v>
      </c>
      <c r="K1340" s="1">
        <f t="shared" si="844"/>
        <v>-5.2262179121441592E-2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2.3821759378882449E-5</v>
      </c>
      <c r="G1341" s="1">
        <f t="shared" ref="G1341" si="845">SUM(G1342:G1343)</f>
        <v>1.5333310856914138E-4</v>
      </c>
      <c r="H1341" s="1">
        <f t="shared" ref="H1341" si="846">SUM(H1342:H1343)</f>
        <v>4.4871353441039529E-5</v>
      </c>
      <c r="I1341" s="1">
        <f t="shared" ref="I1341" si="847">SUM(I1342:I1343)</f>
        <v>5.2628739106582543E-6</v>
      </c>
      <c r="J1341" s="1">
        <f t="shared" ref="J1341" si="848">SUM(J1342:J1343)</f>
        <v>0.57503396781239735</v>
      </c>
      <c r="K1341" s="1">
        <f t="shared" ref="K1341" si="849">SUM(K1342:K1343)</f>
        <v>8.4886745463128896E-2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2.3821759378882449E-5</v>
      </c>
      <c r="G1342" s="1">
        <f>[1]Transport!C$27/SUM([1]Transport!C$24,[1]Transport!C$27)*G1339*(G$45+G$612)/(G$45+G$612+G$47)</f>
        <v>1.5333310856914138E-4</v>
      </c>
      <c r="H1342" s="1">
        <f>[1]Transport!D$27/SUM([1]Transport!D$24,[1]Transport!D$27)*H1339*(H$45+H$612)/(H$45+H$612+H$47)</f>
        <v>4.4871353441039529E-5</v>
      </c>
      <c r="I1342" s="1">
        <f>[1]Transport!E$27/SUM([1]Transport!E$24,[1]Transport!E$27)*I1339*(I$45+I$612)/(I$45+I$612+I$47)</f>
        <v>5.2628739106582543E-6</v>
      </c>
      <c r="J1342" s="1">
        <f>[1]Transport!F$27/SUM([1]Transport!F$24,[1]Transport!F$27)*J1339*(J$45+J$612)/(J$45+J$612+J$47)</f>
        <v>4.1407917146088003E-5</v>
      </c>
      <c r="K1342" s="1">
        <f>[1]Transport!G$27/SUM([1]Transport!G$24,[1]Transport!G$27)*K1339*(K$45+K$612)/(K$45+K$612+K$47)</f>
        <v>5.9395362703942897E-6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0.57499255989525122</v>
      </c>
      <c r="K1343" s="1">
        <f>(K$47+K$714)/([1]Transport!G$24+[1]Transport!G$27)*K1339</f>
        <v>8.4880805926858496E-2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3.1564783506721309E-4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3.1701357742778207E-4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3.1556063241837168E-4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2.2338265852710575E-4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5.8401013216058664E-3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1.1865407595762047E-3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1.6679549192101086E-3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2.5145255181636223E-3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2.4029893032466624E-4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2.1647047808527335E-3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3.1239105138887065E-3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1.9519945064301928E-3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9.1469781099517663E-4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2.6377101959195452E-4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9.7537035969013752E-2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0.10086218893329305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0.22659222090077139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2.9195343012528505E-2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4.2000039999299897E-5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3.7633120287299161E-5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6.9495122524552364E-5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0.29538948275517596</v>
      </c>
      <c r="G1349" s="3">
        <f t="shared" ref="G1349:K1349" si="850">SUM(G1350:G1372)</f>
        <v>0.30247175663244791</v>
      </c>
      <c r="H1349" s="3">
        <f t="shared" si="850"/>
        <v>0.31308943436955095</v>
      </c>
      <c r="I1349" s="3">
        <f t="shared" si="850"/>
        <v>0.33077030396469892</v>
      </c>
      <c r="J1349" s="3">
        <f t="shared" si="850"/>
        <v>0.35545319588184182</v>
      </c>
      <c r="K1349" s="3">
        <f t="shared" si="850"/>
        <v>0.37215267890379822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1.9832740531524418E-3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1.6040344260531106E-3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9.9983104322949666E-4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1.3778616942401281E-6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6.6384743683696641E-4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2.9252116877025833E-3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2.3996841478788389E-2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5.6861074739527222E-2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0.10453116415210638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3.8452974192101723E-4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7.2113202701004988E-4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8.2494477814144427E-4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8.7463500814770312E-4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3.9003605493273724E-2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4.5367504485123569E-2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1.0426797580980829E-3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2.0986134992074012E-3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4.7433856259508048E-4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2.4775010232660111E-4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6.7280940401094086E-2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0.19139919739043162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2.759810501000869E-5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2.0883813362539545E-5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4.7911373135261725E-5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1.8125275097370627E-5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2.5335511747305831E-5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1.3510104910780282E-5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1.7432966643795185E-5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1.2671708445500927E-5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3.7821419003708447E-4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9.3370686256289244E-6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1.2085082967267153E-5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7.0212999573059779E-5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6.3561408190348012E-6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9.9260673515086708E-6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6.9084074090197171E-5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3.6313161916959902E-7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3.0413923602411403E-8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3.4360034426620084E-2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3.3773098126641504E-2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5.2813616792348383E-4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5.972432963505562E-4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2.1198864356450582E-2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4.4878997885812536E-4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5.0834535013138027E-4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6.2436047885811399E-4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2.7972260270786538E-4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1.132234398718175E-4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9.4282562270299394E-3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9.4590180541603511E-3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5.7391884617033805E-3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2.7526695767008877E-2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6.1548553479188386E-3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1.3086583303199278E-7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1.4432430376137283E-6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1.3132950042537642E-6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3.145708508483515E-6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0.24220043356202181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0.19378310925376585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0.12110903780455266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3.6507199936962075E-5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1.6414674253920698E-4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2.6752776604323777E-2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8.7856388582136291E-2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6.3232139521242445E-2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1.3214307892404231E-4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9.5599324185359838E-3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1.153626012730785E-2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2.1672609881973032E-2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3.8849641443645666E-2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4.171826745846134E-3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6.8200689651320797E-5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3.5568966600726795E-2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4.4032496365023217E-2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8.5601285985187084E-2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0.1655543660885534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8.0382783911487427E-2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6.590272925610126E-5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1.7499962767948511E-4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1.4253488209443386E-6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4.6886886950069676E-6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1.7029281928747945E-6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3.0031469361861775E-6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4.4091838263991467E-3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3.546429646894216E-3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2.2134903112762915E-3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2.6858976816119097E-5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7.3884095881512836E-4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1.5469827493977653E-4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2.4668521940155092E-4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4.1466787966629962E-4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2.0424946798590636E-5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1.9233575728650154E-4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2.8552445576396503E-4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2.0156630492115921E-4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1.0071892259149622E-4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1.488252367062386E-5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5.788574301309626E-3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6.0029664432591267E-3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1.5599172550541766E-2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2.0751846492714503E-3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1.6518573570995596E-6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1.5393042700448051E-6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3.2089708635454375E-6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4.1906042144660303</v>
      </c>
      <c r="G1374" s="1">
        <f t="shared" ref="G1374:K1374" si="856">IFERROR(G1350/G1315,"-")</f>
        <v>3.3737507326839347</v>
      </c>
      <c r="H1374" s="1">
        <f t="shared" si="856"/>
        <v>2.1484705100107928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0.37869321701871778</v>
      </c>
      <c r="G1375" s="1">
        <f t="shared" si="857"/>
        <v>0.39239020748701281</v>
      </c>
      <c r="H1375" s="1">
        <f t="shared" si="857"/>
        <v>0.40826127398757633</v>
      </c>
      <c r="I1375" s="1">
        <f t="shared" si="857"/>
        <v>0.44719628011290929</v>
      </c>
      <c r="J1375" s="1">
        <f t="shared" si="857"/>
        <v>0.47390393066203551</v>
      </c>
      <c r="K1375" s="1">
        <f t="shared" si="857"/>
        <v>0.53619744595590435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0.27518070496490682</v>
      </c>
      <c r="G1376" s="1">
        <f t="shared" si="858"/>
        <v>0.27816339186038913</v>
      </c>
      <c r="H1376" s="1">
        <f t="shared" si="858"/>
        <v>0.28112678780732153</v>
      </c>
      <c r="I1376" s="1">
        <f t="shared" si="858"/>
        <v>0.31534256564398355</v>
      </c>
      <c r="J1376" s="1">
        <f t="shared" si="858"/>
        <v>0.35214019645197209</v>
      </c>
      <c r="K1376" s="1">
        <f t="shared" si="858"/>
        <v>0.37937092568369146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0.18297040713439894</v>
      </c>
      <c r="G1377" s="1">
        <f t="shared" si="859"/>
        <v>0.18417986971286227</v>
      </c>
      <c r="H1377" s="1">
        <f t="shared" si="859"/>
        <v>0.18602180031320009</v>
      </c>
      <c r="I1377" s="1">
        <f t="shared" si="859"/>
        <v>0.20169322442236867</v>
      </c>
      <c r="J1377" s="1">
        <f t="shared" si="859"/>
        <v>0.2389837822730673</v>
      </c>
      <c r="K1377" s="1">
        <f t="shared" si="859"/>
        <v>0.25915614317811414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0.12198710645807104</v>
      </c>
      <c r="G1378" s="1">
        <f t="shared" si="860"/>
        <v>0.12391137580898397</v>
      </c>
      <c r="H1378" s="1">
        <f t="shared" si="860"/>
        <v>0.12682349722105363</v>
      </c>
      <c r="I1378" s="1">
        <f t="shared" si="860"/>
        <v>0.13906080640553217</v>
      </c>
      <c r="J1378" s="1">
        <f t="shared" si="860"/>
        <v>0.15719199008725077</v>
      </c>
      <c r="K1378" s="1">
        <f t="shared" si="860"/>
        <v>0.16977382002345998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0.23440176174444097</v>
      </c>
      <c r="J1379" s="1">
        <f t="shared" si="861"/>
        <v>0.25851938508600503</v>
      </c>
      <c r="K1379" s="1">
        <f t="shared" si="861"/>
        <v>0.30298462787204056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0.16910151451049593</v>
      </c>
      <c r="J1380" s="1">
        <f t="shared" si="862"/>
        <v>0.18639584148770444</v>
      </c>
      <c r="K1380" s="1">
        <f t="shared" si="862"/>
        <v>0.21716234192132403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0.11310839137372312</v>
      </c>
      <c r="J1381" s="1">
        <f t="shared" si="863"/>
        <v>0.12636691686708673</v>
      </c>
      <c r="K1381" s="1">
        <f t="shared" si="863"/>
        <v>0.14604504893926337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>
        <f t="shared" si="864"/>
        <v>8.2813225790643319E-2</v>
      </c>
      <c r="K1382" s="1">
        <f t="shared" si="864"/>
        <v>9.8453735287482233E-2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0.16251369968883853</v>
      </c>
      <c r="H1383" s="1">
        <f t="shared" si="865"/>
        <v>0.16254265770170745</v>
      </c>
      <c r="I1383" s="1">
        <f t="shared" si="865"/>
        <v>0.17653662344531701</v>
      </c>
      <c r="J1383" s="1">
        <f t="shared" si="865"/>
        <v>0.19785214963772718</v>
      </c>
      <c r="K1383" s="1">
        <f t="shared" si="865"/>
        <v>0.22474559469393787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0.1164939343574414</v>
      </c>
      <c r="H1384" s="1">
        <f t="shared" si="866"/>
        <v>0.1171782290125358</v>
      </c>
      <c r="I1384" s="1">
        <f t="shared" si="866"/>
        <v>0.12106571977744156</v>
      </c>
      <c r="J1384" s="1">
        <f t="shared" si="866"/>
        <v>0.14119981790168828</v>
      </c>
      <c r="K1384" s="1">
        <f t="shared" si="866"/>
        <v>0.14960519477391288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7.8235828164578913E-2</v>
      </c>
      <c r="H1385" s="1">
        <f t="shared" si="867"/>
        <v>7.8248957708802289E-2</v>
      </c>
      <c r="I1385" s="1">
        <f t="shared" si="867"/>
        <v>7.8452742052831662E-2</v>
      </c>
      <c r="J1385" s="1">
        <f t="shared" si="867"/>
        <v>9.6937042536382217E-2</v>
      </c>
      <c r="K1385" s="1">
        <f t="shared" si="867"/>
        <v>9.8774560454556931E-2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5.2751439830497675E-2</v>
      </c>
      <c r="H1386" s="1">
        <f t="shared" si="868"/>
        <v>5.4368918888462327E-2</v>
      </c>
      <c r="I1386" s="1">
        <f t="shared" si="868"/>
        <v>5.7351347698799716E-2</v>
      </c>
      <c r="J1386" s="1">
        <f t="shared" si="868"/>
        <v>6.4720088052347011E-2</v>
      </c>
      <c r="K1386" s="1" t="str">
        <f t="shared" si="868"/>
        <v>-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13.968680714886789</v>
      </c>
      <c r="G1387" s="1">
        <f t="shared" ref="G1387:K1387" si="869">IFERROR(G1363/G1334,"-")</f>
        <v>11.189596541502654</v>
      </c>
      <c r="H1387" s="1">
        <f t="shared" si="869"/>
        <v>7.0209702814264237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0.1239191674859748</v>
      </c>
      <c r="G1388" s="1">
        <f t="shared" si="870"/>
        <v>0.1274093686994926</v>
      </c>
      <c r="H1388" s="1">
        <f t="shared" si="870"/>
        <v>0.13535366664724993</v>
      </c>
      <c r="I1388" s="1">
        <f t="shared" si="870"/>
        <v>0.14426692661442803</v>
      </c>
      <c r="J1388" s="1">
        <f t="shared" si="870"/>
        <v>0.15977958310890411</v>
      </c>
      <c r="K1388" s="1">
        <f t="shared" si="870"/>
        <v>0.16411622781306026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8.7465847585616527E-2</v>
      </c>
      <c r="G1389" s="1">
        <f t="shared" si="871"/>
        <v>8.7734509222320747E-2</v>
      </c>
      <c r="H1389" s="1">
        <f t="shared" si="871"/>
        <v>9.1042866878737805E-2</v>
      </c>
      <c r="I1389" s="1">
        <f t="shared" si="871"/>
        <v>9.8017649904449458E-2</v>
      </c>
      <c r="J1389" s="1">
        <f t="shared" si="871"/>
        <v>0.10328679944765556</v>
      </c>
      <c r="K1389" s="1">
        <f t="shared" si="871"/>
        <v>0.11377932439268237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5.7949527986548628E-2</v>
      </c>
      <c r="G1390" s="1">
        <f t="shared" si="872"/>
        <v>5.8129946211475957E-2</v>
      </c>
      <c r="H1390" s="1">
        <f t="shared" si="872"/>
        <v>6.0424227504505171E-2</v>
      </c>
      <c r="I1390" s="1">
        <f t="shared" si="872"/>
        <v>6.59147145109229E-2</v>
      </c>
      <c r="J1390" s="1">
        <f t="shared" si="872"/>
        <v>7.1679795578719299E-2</v>
      </c>
      <c r="K1390" s="1">
        <f t="shared" si="872"/>
        <v>7.6207007874141988E-2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3.8646481387947518E-2</v>
      </c>
      <c r="G1391" s="1">
        <f t="shared" si="873"/>
        <v>3.8944505362074784E-2</v>
      </c>
      <c r="H1391" s="1">
        <f t="shared" si="873"/>
        <v>3.9801026929476895E-2</v>
      </c>
      <c r="I1391" s="1">
        <f t="shared" si="873"/>
        <v>4.3166266024051707E-2</v>
      </c>
      <c r="J1391" s="1">
        <f t="shared" si="873"/>
        <v>4.8895778505010069E-2</v>
      </c>
      <c r="K1391" s="1" t="str">
        <f t="shared" si="873"/>
        <v>-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13.968680714886792</v>
      </c>
      <c r="G1392" s="1">
        <f t="shared" ref="G1392:K1392" si="874">IFERROR(G1368/G1344,"-")</f>
        <v>11.18699607653908</v>
      </c>
      <c r="H1392" s="1">
        <f t="shared" si="874"/>
        <v>7.0144691190174706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0.12023751974847219</v>
      </c>
      <c r="H1393" s="1">
        <f t="shared" si="875"/>
        <v>0.12651166788523585</v>
      </c>
      <c r="I1393" s="1">
        <f t="shared" si="875"/>
        <v>0.13037754808779592</v>
      </c>
      <c r="J1393" s="1">
        <f t="shared" si="875"/>
        <v>0.14789681457240664</v>
      </c>
      <c r="K1393" s="1">
        <f t="shared" si="875"/>
        <v>0.16490899641739759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8.4998076233608819E-2</v>
      </c>
      <c r="H1394" s="1">
        <f t="shared" si="876"/>
        <v>8.8850802653438726E-2</v>
      </c>
      <c r="I1394" s="1">
        <f t="shared" si="876"/>
        <v>9.1399691026532781E-2</v>
      </c>
      <c r="J1394" s="1">
        <f t="shared" si="876"/>
        <v>0.10326171731383796</v>
      </c>
      <c r="K1394" s="1">
        <f t="shared" si="876"/>
        <v>0.11011169085658534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5.6422133461237159E-2</v>
      </c>
      <c r="H1395" s="1">
        <f t="shared" si="877"/>
        <v>5.9347449343740366E-2</v>
      </c>
      <c r="I1395" s="1">
        <f t="shared" si="877"/>
        <v>5.9516519587228991E-2</v>
      </c>
      <c r="J1395" s="1">
        <f t="shared" si="877"/>
        <v>6.8842489334057552E-2</v>
      </c>
      <c r="K1395" s="1">
        <f t="shared" si="877"/>
        <v>7.1079303585538725E-2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>
        <f t="shared" si="878"/>
        <v>3.9329899617407377E-2</v>
      </c>
      <c r="I1396" s="1">
        <f t="shared" si="878"/>
        <v>4.0902913664703652E-2</v>
      </c>
      <c r="J1396" s="1">
        <f t="shared" si="878"/>
        <v>4.6175483213397032E-2</v>
      </c>
      <c r="K1396" s="1" t="str">
        <f t="shared" si="878"/>
        <v>-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0.81252558123411001</v>
      </c>
      <c r="G1397" s="3">
        <f t="shared" ref="G1397" si="879">G1398+G1404+G1409+G1423</f>
        <v>0.77965907680904822</v>
      </c>
      <c r="H1397" s="3">
        <f t="shared" ref="H1397" si="880">H1398+H1404+H1409+H1423</f>
        <v>0.96621462335978359</v>
      </c>
      <c r="I1397" s="3">
        <f t="shared" ref="I1397" si="881">I1398+I1404+I1409+I1423</f>
        <v>1.167112680783192</v>
      </c>
      <c r="J1397" s="3">
        <f t="shared" ref="J1397" si="882">J1398+J1404+J1409+J1423</f>
        <v>0.74619484560054705</v>
      </c>
      <c r="K1397" s="3">
        <f t="shared" ref="K1397" si="883">K1398+K1404+K1409+K1423</f>
        <v>0.35748553074420697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1.7308582736952232E-3</v>
      </c>
      <c r="G1398" s="1">
        <f t="shared" ref="G1398" si="884">SUM(G1399:G1403)</f>
        <v>3.2306827931120785E-3</v>
      </c>
      <c r="H1398" s="1">
        <f t="shared" ref="H1398" si="885">SUM(H1399:H1403)</f>
        <v>3.2768264886882223E-3</v>
      </c>
      <c r="I1398" s="1">
        <f t="shared" ref="I1398" si="886">SUM(I1399:I1403)</f>
        <v>1.7581904701327752E-2</v>
      </c>
      <c r="J1398" s="1">
        <f t="shared" ref="J1398" si="887">SUM(J1399:J1403)</f>
        <v>0.1473827723894269</v>
      </c>
      <c r="K1398" s="1">
        <f t="shared" ref="K1398" si="888">SUM(K1399:K1403)</f>
        <v>0.26337398515944493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3.9264180479477645E-4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9.9495590284773218E-4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1.1375967422470078E-3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1.5126748112453474E-2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4.9905913983190345E-2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0.11005846437470712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8.5036283068819186E-4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1.244602969016123E-3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1.2280138219938847E-3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1.5814931642519458E-3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9.3221673640611985E-2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0.14368868423204625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4.8785363821225491E-4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9.3899115817962394E-4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7.742974519716647E-4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7.9394146668739136E-4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4.1050994438796883E-3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9.5691940914903236E-3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5.2132763068599168E-5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1.3691847247566521E-4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7.9721957934936647E-5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1.5008532174488052E-4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5.7642461201194647E-5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1.2683688692541172E-2</v>
      </c>
      <c r="J1404" s="1">
        <f t="shared" ref="J1404" si="894">SUM(J1405:J1408)</f>
        <v>6.4560016145894628E-2</v>
      </c>
      <c r="K1404" s="1">
        <f t="shared" ref="K1404" si="895">SUM(K1405:K1408)</f>
        <v>7.7679900768288734E-2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1.201833025266119E-2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3.7903394605709455E-2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1.4765927275650679E-2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4.0514327898659132E-4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1.0252296652861169E-2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3.924755657928704E-3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2.6021516089339117E-4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1.6382813004887527E-2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5.8989217834709354E-2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2.1511882436473141E-5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0.81065801375757185</v>
      </c>
      <c r="G1409" s="1">
        <f t="shared" ref="G1409:K1409" si="896">SUM(G1414:G1422)</f>
        <v>0.77567496119232104</v>
      </c>
      <c r="H1409" s="1">
        <f t="shared" si="896"/>
        <v>0.93599424340906745</v>
      </c>
      <c r="I1409" s="1">
        <f t="shared" si="896"/>
        <v>1.0968272978076341</v>
      </c>
      <c r="J1409" s="1">
        <f t="shared" si="896"/>
        <v>0.4503519547637273</v>
      </c>
      <c r="K1409" s="1">
        <f t="shared" si="896"/>
        <v>2.4978852655964199E-3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0.79051647262365987</v>
      </c>
      <c r="G1410" s="1">
        <f t="shared" ref="G1410" si="897">G1409-G1411</f>
        <v>0.75504523337023133</v>
      </c>
      <c r="H1410" s="1">
        <f t="shared" ref="H1410" si="898">H1409-H1411</f>
        <v>0.90536928410845996</v>
      </c>
      <c r="I1410" s="1">
        <f t="shared" ref="I1410" si="899">I1409-I1411</f>
        <v>1.0462072112903846</v>
      </c>
      <c r="J1410" s="1">
        <f t="shared" ref="J1410" si="900">J1409-J1411</f>
        <v>0.38242615846165928</v>
      </c>
      <c r="K1410" s="1">
        <f t="shared" ref="K1410" si="901">K1409-K1411</f>
        <v>-2.6769034208681559E-4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2.0141541133911957E-2</v>
      </c>
      <c r="G1411" s="1">
        <f t="shared" ref="G1411" si="902">SUM(G1412:G1413)</f>
        <v>2.0629727822089702E-2</v>
      </c>
      <c r="H1411" s="1">
        <f t="shared" ref="H1411" si="903">SUM(H1412:H1413)</f>
        <v>3.0624959300607546E-2</v>
      </c>
      <c r="I1411" s="1">
        <f t="shared" ref="I1411" si="904">SUM(I1412:I1413)</f>
        <v>5.0620086517249502E-2</v>
      </c>
      <c r="J1411" s="1">
        <f t="shared" ref="J1411" si="905">SUM(J1412:J1413)</f>
        <v>6.7925796302067992E-2</v>
      </c>
      <c r="K1411" s="1">
        <f t="shared" ref="K1411" si="906">SUM(K1412:K1413)</f>
        <v>2.7655756076832355E-3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2.0141541133911957E-2</v>
      </c>
      <c r="G1412" s="1">
        <f>[1]Transport!C$26/SUM([1]Transport!C$22,[1]Transport!C$26)*G1409*(G$33+G$580)/(G$33+G$580+G$36)</f>
        <v>2.0629727822089702E-2</v>
      </c>
      <c r="H1412" s="1">
        <f>[1]Transport!D$26/SUM([1]Transport!D$22,[1]Transport!D$26)*H1409*(H$33+H$580)/(H$33+H$580+H$36)</f>
        <v>3.0624959300607546E-2</v>
      </c>
      <c r="I1412" s="1">
        <f>[1]Transport!E$26/SUM([1]Transport!E$22,[1]Transport!E$26)*I1409*(I$33+I$580)/(I$33+I$580+I$36)</f>
        <v>5.0620086517249502E-2</v>
      </c>
      <c r="J1412" s="1">
        <f>[1]Transport!F$26/SUM([1]Transport!F$22,[1]Transport!F$26)*J1409*(J$33+J$580)/(J$33+J$580+J$36)</f>
        <v>3.1755141082583982E-2</v>
      </c>
      <c r="K1412" s="1">
        <f>[1]Transport!G$26/SUM([1]Transport!G$22,[1]Transport!G$26)*K1409*(K$33+K$580)/(K$33+K$580+K$36)</f>
        <v>2.7548821244453007E-4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3.617065521948401E-2</v>
      </c>
      <c r="K1413" s="1">
        <f>(K$36+K$716)/([1]Transport!G$22+[1]Transport!G$26)*K1409</f>
        <v>2.4900873952387052E-3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0.22944546380617303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0.22856230688755749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4.1535716696169088E-2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3.0477451795028919E-3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4.7888703765735412E-4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5.8350417319194114E-4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9.65123590913948E-4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1.276207844793519E-2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3.9377731253181442E-3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5.7004861305238173E-4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4.6266135959324017E-4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6.8865251012636573E-4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6.8950000976146106E-2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3.3923634096301217E-3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3.8260668478609959E-4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7.7830522261826705E-7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1.6289645553196344E-5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9.0326290731498025E-6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3.2648531936256886E-5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6.026831300417609E-3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6.0131415024076472E-3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5.9677179876020401E-3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0.11330444108355246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1.6433643452688673E-2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8.4811233063464331E-2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0.32895794980109211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0.18727688193118697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3.3490853937088457E-4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0.51928873000099673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0.39670771367432917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0.48250415633631127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0.58124648517813815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0.20438354089717173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4.2265721528598387E-4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0.15810749971116747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0.12599692588979006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0.1323793321857881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6.3346725386784791E-2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4.8238037588393255E-2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3.0877717544371629E-4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1.3930511661437521E-2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3.1129028924714044E-5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9.9431201750758451E-5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1.9308692295567907E-5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4.296410058797153E-5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1.3670920284295188E-4</v>
      </c>
      <c r="G1423" s="1">
        <f t="shared" ref="G1423" si="907">SUM(G1428:G1432)</f>
        <v>7.5343282361503463E-4</v>
      </c>
      <c r="H1423" s="1">
        <f t="shared" ref="H1423" si="908">SUM(H1428:H1432)</f>
        <v>2.6943553462027953E-2</v>
      </c>
      <c r="I1423" s="1">
        <f t="shared" ref="I1423" si="909">SUM(I1428:I1432)</f>
        <v>4.0019789581688905E-2</v>
      </c>
      <c r="J1423" s="1">
        <f t="shared" ref="J1423" si="910">SUM(J1428:J1432)</f>
        <v>8.3900102301498275E-2</v>
      </c>
      <c r="K1423" s="1">
        <f t="shared" ref="K1423" si="911">SUM(K1428:K1432)</f>
        <v>1.3933759550876884E-2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1.2639183844756431E-4</v>
      </c>
      <c r="G1424" s="1">
        <f t="shared" ref="G1424" si="912">G1423-G1425</f>
        <v>6.4282493749517606E-4</v>
      </c>
      <c r="H1424" s="1">
        <f t="shared" ref="H1424" si="913">H1423-H1425</f>
        <v>2.6932137026438829E-2</v>
      </c>
      <c r="I1424" s="1">
        <f t="shared" ref="I1424" si="914">I1423-I1425</f>
        <v>4.0017787694422206E-2</v>
      </c>
      <c r="J1424" s="1">
        <f t="shared" ref="J1424" si="915">J1423-J1425</f>
        <v>-0.12560597640538326</v>
      </c>
      <c r="K1424" s="1">
        <f t="shared" ref="K1424" si="916">K1423-K1425</f>
        <v>-2.2320867957485419E-2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1.0317364395387569E-5</v>
      </c>
      <c r="G1425" s="1">
        <f t="shared" ref="G1425" si="917">SUM(G1426:G1427)</f>
        <v>1.1060788611985857E-4</v>
      </c>
      <c r="H1425" s="1">
        <f t="shared" ref="H1425" si="918">SUM(H1426:H1427)</f>
        <v>1.1416435589122854E-5</v>
      </c>
      <c r="I1425" s="1">
        <f t="shared" ref="I1425" si="919">SUM(I1426:I1427)</f>
        <v>2.0018872667006178E-6</v>
      </c>
      <c r="J1425" s="1">
        <f t="shared" ref="J1425" si="920">SUM(J1426:J1427)</f>
        <v>0.20950607870688154</v>
      </c>
      <c r="K1425" s="1">
        <f t="shared" ref="K1425" si="921">SUM(K1426:K1427)</f>
        <v>3.6254627508362301E-2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1.0317364395387569E-5</v>
      </c>
      <c r="G1426" s="1">
        <f>[1]Transport!C$27/SUM([1]Transport!C$24,[1]Transport!C$27)*G1423*(G$45+G$612)/(G$45+G$612+G$47)</f>
        <v>1.1060788611985857E-4</v>
      </c>
      <c r="H1426" s="1">
        <f>[1]Transport!D$27/SUM([1]Transport!D$24,[1]Transport!D$27)*H1423*(H$45+H$612)/(H$45+H$612+H$47)</f>
        <v>1.1416435589122854E-5</v>
      </c>
      <c r="I1426" s="1">
        <f>[1]Transport!E$27/SUM([1]Transport!E$24,[1]Transport!E$27)*I1423*(I$45+I$612)/(I$45+I$612+I$47)</f>
        <v>2.0018872667006178E-6</v>
      </c>
      <c r="J1426" s="1">
        <f>[1]Transport!F$27/SUM([1]Transport!F$24,[1]Transport!F$27)*J1423*(J$45+J$612)/(J$45+J$612+J$47)</f>
        <v>1.5086431122842117E-5</v>
      </c>
      <c r="K1426" s="1">
        <f>[1]Transport!G$27/SUM([1]Transport!G$24,[1]Transport!G$27)*K1423*(K$45+K$612)/(K$45+K$612+K$47)</f>
        <v>2.5367408525408108E-6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0.20949099227575871</v>
      </c>
      <c r="K1427" s="1">
        <f>(K$47+K$714)/([1]Transport!G$24+[1]Transport!G$27)*K1423</f>
        <v>3.6252090767509758E-2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1.3670920284295188E-4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1.3725928569640697E-4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1.3549412478762381E-4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2.2877175141135291E-4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1.8153641279515611E-3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1.0333698794040191E-3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2.5126219614444679E-3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5.8144804543252106E-4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2.074500752008391E-4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1.3854670772889997E-3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2.4458164089851144E-3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2.6456191433456497E-3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8.7028240775279854E-4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1.7995171130643568E-4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2.3580202636861902E-2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3.6522335370903124E-2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7.869590290168503E-2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1.2482029097691565E-2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2.7025495137868253E-5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1.8267922396647537E-5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4.5958295023130081E-5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0.13096196456337814</v>
      </c>
      <c r="G1433" s="3">
        <f t="shared" ref="G1433" si="922">SUM(G1434:G1456)</f>
        <v>0.13166942181432673</v>
      </c>
      <c r="H1433" s="3">
        <f t="shared" ref="H1433" si="923">SUM(H1434:H1456)</f>
        <v>0.13272319960977166</v>
      </c>
      <c r="I1433" s="3">
        <f t="shared" ref="I1433" si="924">SUM(I1434:I1456)</f>
        <v>0.13447073798404754</v>
      </c>
      <c r="J1433" s="3">
        <f t="shared" ref="J1433" si="925">SUM(J1434:J1456)</f>
        <v>0.13476704891523783</v>
      </c>
      <c r="K1433" s="3">
        <f t="shared" ref="K1433" si="926">SUM(K1434:K1456)</f>
        <v>0.1311835635825227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1.4869078819376933E-4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3.8251044988612257E-4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4.4485931503454454E-4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6.7592257396151614E-3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2.4352192061386876E-2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5.8906548892381394E-2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2.3400344322473064E-4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3.4666755014722806E-4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3.4512908541335739E-4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5.0072596167488495E-4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3.2913590183204597E-2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5.5031575507752818E-2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8.9262778805694007E-5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1.7378601255160428E-4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1.4430453581213169E-4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1.6003302237242023E-4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9.7175092556491698E-4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2.4826727872186102E-3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6.5913689365225296E-6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1.7757525901488339E-5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1.1347511646060773E-5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2.3622328043506403E-5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9.8216736938273306E-6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2.8171177844502912E-3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1.0083329189108724E-2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4.0078393431526027E-3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6.851034207038106E-5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1.9228351850125714E-3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7.6805343896402896E-4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2.9432518259705979E-5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2.1240690437699166E-3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8.5554649128718515E-3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1.8128230969352245E-6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3.7288031199962705E-2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3.7149389286654871E-2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7.6379191021647124E-3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5.7896155017678197E-4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9.9998618030570257E-5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6.7974696849115043E-5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1.1483820619845757E-4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1.6741294503677987E-3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5.3666569085788725E-4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8.3826216780703692E-5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3.6196694627527214E-5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5.4881928279059338E-5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6.1189540764129621E-3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3.2135795136437186E-4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3.9314286671095252E-5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4.1056721120709595E-8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8.8847885729804369E-7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5.0382633221913554E-7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2.1111333390841933E-6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5.9968475701266039E-2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4.7983225504200998E-2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2.9981470454671727E-2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1.4040592011537505E-2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2.0624432044524976E-3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1.129613119122763E-2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4.7385234678022851E-2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2.9471399884474132E-2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5.5062977816870275E-5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4.5420028911195627E-2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3.4838632511081359E-2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4.3003161077419826E-2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5.4957998199948739E-2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2.1909176139218098E-2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4.8002048977005244E-5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9.1622549793955333E-3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7.3319275241588268E-3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7.7352719000028675E-3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3.7572256135291865E-3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3.4595280872455085E-3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2.3868239533409803E-5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5.3836525964833036E-4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1.2114346114885045E-6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3.9412782192655225E-6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8.071090535055822E-7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2.0992197075987178E-6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1.3602906901108941E-3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1.0948895413829167E-3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6.797224849080935E-4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2.7506947978215096E-5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2.2847340131600317E-4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1.3447237930507168E-4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3.7770400030516613E-4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9.0629937721307087E-5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1.7632857306588797E-5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1.2285762084568192E-4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2.2560136536225203E-4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2.7288689943309714E-4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9.3467197341133551E-5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1.0153259471909734E-5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1.3990565869243161E-3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2.2307745468564937E-3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5.4398315342741354E-3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8.8741750361547825E-4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1.0652520850255852E-6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7.247566028520414E-7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2.1250856539523743E-6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0.37869321701871783</v>
      </c>
      <c r="G1459" s="1">
        <f t="shared" si="933"/>
        <v>0.38444965127732084</v>
      </c>
      <c r="H1459" s="1">
        <f t="shared" si="933"/>
        <v>0.39105185388967267</v>
      </c>
      <c r="I1459" s="1">
        <f t="shared" si="933"/>
        <v>0.44683931333863219</v>
      </c>
      <c r="J1459" s="1">
        <f t="shared" si="933"/>
        <v>0.48796204933926968</v>
      </c>
      <c r="K1459" s="1">
        <f t="shared" si="933"/>
        <v>0.53522960934496644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0.27518070496490721</v>
      </c>
      <c r="G1460" s="1">
        <f t="shared" si="934"/>
        <v>0.27853665689169443</v>
      </c>
      <c r="H1460" s="1">
        <f t="shared" si="934"/>
        <v>0.28104658044726477</v>
      </c>
      <c r="I1460" s="1">
        <f t="shared" si="934"/>
        <v>0.31661595066819709</v>
      </c>
      <c r="J1460" s="1">
        <f t="shared" si="934"/>
        <v>0.35306800337111521</v>
      </c>
      <c r="K1460" s="1">
        <f t="shared" si="934"/>
        <v>0.38299171435713775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0.18297040713439885</v>
      </c>
      <c r="G1461" s="1">
        <f t="shared" si="935"/>
        <v>0.18507736844776546</v>
      </c>
      <c r="H1461" s="1">
        <f t="shared" si="935"/>
        <v>0.18636834648580569</v>
      </c>
      <c r="I1461" s="1">
        <f t="shared" si="935"/>
        <v>0.2015677843860901</v>
      </c>
      <c r="J1461" s="1">
        <f t="shared" si="935"/>
        <v>0.23671799888153866</v>
      </c>
      <c r="K1461" s="1">
        <f t="shared" si="935"/>
        <v>0.25944429211927023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0.1264342910014043</v>
      </c>
      <c r="H1462" s="1">
        <f t="shared" si="936"/>
        <v>0.12969415726314373</v>
      </c>
      <c r="I1462" s="1">
        <f t="shared" si="936"/>
        <v>0.14233859704401389</v>
      </c>
      <c r="J1462" s="1">
        <f t="shared" si="936"/>
        <v>0.15739266018072265</v>
      </c>
      <c r="K1462" s="1">
        <f t="shared" si="936"/>
        <v>0.17038956160365643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0.23440176174444063</v>
      </c>
      <c r="J1463" s="1">
        <f t="shared" si="937"/>
        <v>0.26602707472511855</v>
      </c>
      <c r="K1463" s="1">
        <f t="shared" si="937"/>
        <v>0.27142483288276875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0.16910151451049615</v>
      </c>
      <c r="J1464" s="1">
        <f t="shared" si="938"/>
        <v>0.1875516530704322</v>
      </c>
      <c r="K1464" s="1">
        <f t="shared" si="938"/>
        <v>0.19569458735919637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0.11310839137372297</v>
      </c>
      <c r="J1465" s="1">
        <f t="shared" si="939"/>
        <v>0.12965227907662974</v>
      </c>
      <c r="K1465" s="1">
        <f t="shared" si="939"/>
        <v>0.14503438470475535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>
        <f t="shared" si="940"/>
        <v>8.4270779290872497E-2</v>
      </c>
      <c r="K1466" s="1" t="str">
        <f t="shared" si="940"/>
        <v>-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0.16251369968883866</v>
      </c>
      <c r="H1467" s="1">
        <f t="shared" si="941"/>
        <v>0.16253506447557306</v>
      </c>
      <c r="I1467" s="1">
        <f t="shared" si="941"/>
        <v>0.18388798146991336</v>
      </c>
      <c r="J1467" s="1">
        <f t="shared" si="941"/>
        <v>0.189963896611335</v>
      </c>
      <c r="K1467" s="1">
        <f t="shared" si="941"/>
        <v>0.20881462676406734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0.11649393435744129</v>
      </c>
      <c r="H1468" s="1">
        <f t="shared" si="942"/>
        <v>0.11898808326683701</v>
      </c>
      <c r="I1468" s="1">
        <f t="shared" si="942"/>
        <v>0.13117999996612312</v>
      </c>
      <c r="J1468" s="1">
        <f t="shared" si="942"/>
        <v>0.13628659493035888</v>
      </c>
      <c r="K1468" s="1">
        <f t="shared" si="942"/>
        <v>0.14705099681209277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7.8235828164578955E-2</v>
      </c>
      <c r="H1469" s="1">
        <f t="shared" si="943"/>
        <v>7.9694660909590917E-2</v>
      </c>
      <c r="I1469" s="1">
        <f t="shared" si="943"/>
        <v>8.8744800431980728E-2</v>
      </c>
      <c r="J1469" s="1">
        <f t="shared" si="943"/>
        <v>9.4729812982922837E-2</v>
      </c>
      <c r="K1469" s="1">
        <f t="shared" si="943"/>
        <v>0.10275378929428358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5.2751439830497654E-2</v>
      </c>
      <c r="H1470" s="1">
        <f t="shared" si="944"/>
        <v>5.4542553083587929E-2</v>
      </c>
      <c r="I1470" s="1">
        <f t="shared" si="944"/>
        <v>5.5778481341251879E-2</v>
      </c>
      <c r="J1470" s="1">
        <f t="shared" si="944"/>
        <v>6.4662427799387051E-2</v>
      </c>
      <c r="K1470" s="1" t="str">
        <f t="shared" si="944"/>
        <v>-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9.9502495941956646</v>
      </c>
      <c r="G1471" s="1">
        <f t="shared" ref="G1471:K1471" si="945">IFERROR(G1447/G1418,"-")</f>
        <v>7.9797266512003135</v>
      </c>
      <c r="H1471" s="1">
        <f t="shared" si="945"/>
        <v>5.023942236707291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0.12391916748597483</v>
      </c>
      <c r="G1472" s="1">
        <f t="shared" si="946"/>
        <v>0.12550127489318663</v>
      </c>
      <c r="H1472" s="1">
        <f t="shared" si="946"/>
        <v>0.13319145098120108</v>
      </c>
      <c r="I1472" s="1">
        <f t="shared" si="946"/>
        <v>0.14404647982112861</v>
      </c>
      <c r="J1472" s="1">
        <f t="shared" si="946"/>
        <v>0.15736806155979843</v>
      </c>
      <c r="K1472" s="1">
        <f t="shared" si="946"/>
        <v>0.16441198519543393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8.7465847585616666E-2</v>
      </c>
      <c r="G1473" s="1">
        <f t="shared" si="947"/>
        <v>8.781939778383431E-2</v>
      </c>
      <c r="H1473" s="1">
        <f t="shared" si="947"/>
        <v>8.912495470286913E-2</v>
      </c>
      <c r="I1473" s="1">
        <f t="shared" si="947"/>
        <v>9.455196650884766E-2</v>
      </c>
      <c r="J1473" s="1">
        <f t="shared" si="947"/>
        <v>0.1071963820718857</v>
      </c>
      <c r="K1473" s="1">
        <f t="shared" si="947"/>
        <v>0.11357205612715134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5.7949527986548656E-2</v>
      </c>
      <c r="G1474" s="1">
        <f t="shared" si="948"/>
        <v>5.8191320719777631E-2</v>
      </c>
      <c r="H1474" s="1">
        <f t="shared" si="948"/>
        <v>5.8432625186133902E-2</v>
      </c>
      <c r="I1474" s="1">
        <f t="shared" si="948"/>
        <v>5.9312073206439303E-2</v>
      </c>
      <c r="J1474" s="1">
        <f t="shared" si="948"/>
        <v>7.1717844676125866E-2</v>
      </c>
      <c r="K1474" s="1">
        <f t="shared" si="948"/>
        <v>7.7299235279002967E-2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3.8646481387947469E-2</v>
      </c>
      <c r="G1475" s="1">
        <f t="shared" si="949"/>
        <v>3.8916556453411209E-2</v>
      </c>
      <c r="H1475" s="1">
        <f t="shared" si="949"/>
        <v>3.963824382958802E-2</v>
      </c>
      <c r="I1475" s="1">
        <f t="shared" si="949"/>
        <v>4.180029600921472E-2</v>
      </c>
      <c r="J1475" s="1">
        <f t="shared" si="949"/>
        <v>4.8859854596523943E-2</v>
      </c>
      <c r="K1475" s="1" t="str">
        <f t="shared" si="949"/>
        <v>-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9.950249594195661</v>
      </c>
      <c r="G1476" s="1">
        <f t="shared" ref="G1476:K1476" si="950">IFERROR(G1452/G1428,"-")</f>
        <v>7.9767976048237417</v>
      </c>
      <c r="H1476" s="1">
        <f t="shared" si="950"/>
        <v>5.0166196207658746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0.1202375197484721</v>
      </c>
      <c r="H1477" s="1">
        <f t="shared" si="951"/>
        <v>0.12585541258535846</v>
      </c>
      <c r="I1477" s="1">
        <f t="shared" si="951"/>
        <v>0.13012995829008162</v>
      </c>
      <c r="J1477" s="1">
        <f t="shared" si="951"/>
        <v>0.15032265342774839</v>
      </c>
      <c r="K1477" s="1">
        <f t="shared" si="951"/>
        <v>0.15586936517069261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8.4998076233608791E-2</v>
      </c>
      <c r="H1478" s="1">
        <f t="shared" si="952"/>
        <v>8.867595835339695E-2</v>
      </c>
      <c r="I1478" s="1">
        <f t="shared" si="952"/>
        <v>9.2239697359731421E-2</v>
      </c>
      <c r="J1478" s="1">
        <f t="shared" si="952"/>
        <v>0.10314670579832756</v>
      </c>
      <c r="K1478" s="1">
        <f t="shared" si="952"/>
        <v>0.10739869783474086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5.6422133461237159E-2</v>
      </c>
      <c r="H1479" s="1">
        <f t="shared" si="953"/>
        <v>5.9331830538946771E-2</v>
      </c>
      <c r="I1479" s="1">
        <f t="shared" si="953"/>
        <v>6.1079734474858448E-2</v>
      </c>
      <c r="J1479" s="1">
        <f t="shared" si="953"/>
        <v>6.9124710864174585E-2</v>
      </c>
      <c r="K1479" s="1">
        <f t="shared" si="953"/>
        <v>7.1095612473744185E-2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>
        <f t="shared" si="954"/>
        <v>3.9416561272653569E-2</v>
      </c>
      <c r="I1480" s="1">
        <f t="shared" si="954"/>
        <v>3.9673729016116585E-2</v>
      </c>
      <c r="J1480" s="1">
        <f t="shared" si="954"/>
        <v>4.6239436273318071E-2</v>
      </c>
      <c r="K1480" s="1" t="str">
        <f t="shared" si="954"/>
        <v>-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2.4067743496519824</v>
      </c>
      <c r="G1495" s="3">
        <f t="shared" ref="G1495:K1495" si="976">SUM(G1496,G1501,G1506)</f>
        <v>1.6754841884041665</v>
      </c>
      <c r="H1495" s="3">
        <f t="shared" si="976"/>
        <v>1.3948079361878913</v>
      </c>
      <c r="I1495" s="3">
        <f t="shared" si="976"/>
        <v>1.0995858853970051</v>
      </c>
      <c r="J1495" s="3">
        <f t="shared" si="976"/>
        <v>0.95290186573925895</v>
      </c>
      <c r="K1495" s="3">
        <f t="shared" si="976"/>
        <v>0.56409659704853432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2.1773330221713646E-3</v>
      </c>
      <c r="G1496" s="1">
        <f t="shared" ref="G1496:K1496" si="978">SUM(G1497:G1500)</f>
        <v>5.0362654458863218E-2</v>
      </c>
      <c r="H1496" s="1">
        <f t="shared" si="978"/>
        <v>5.047510714546799E-2</v>
      </c>
      <c r="I1496" s="1">
        <f t="shared" si="978"/>
        <v>4.3572628623300594E-2</v>
      </c>
      <c r="J1496" s="1">
        <f t="shared" si="978"/>
        <v>1.4597317611077334E-3</v>
      </c>
      <c r="K1496" s="1">
        <f t="shared" si="978"/>
        <v>7.2809066192481744E-2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1.6655381368758044E-3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4.9557460993386926E-2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4.9589151344019811E-2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4.2646861895915052E-2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7.1070462452696166E-4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7.2345815786634488E-2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3.6360651921970661E-4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5.0295357828239787E-4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5.1427233923395633E-4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4.8448204065952333E-4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2.1291887303220318E-4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1.4512386981112632E-4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8.0312772993129005E-5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1.6585459782218488E-4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1.9189265374759858E-4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2.2498472283595167E-4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2.1844541720540011E-4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1.180902612436506E-4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6.787559308272457E-5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1.3638528937171156E-4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1.7979080846662851E-4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2.1629996389007088E-4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3.1766284634316848E-4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2.000362747924802E-4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1.1212545746319566E-4</v>
      </c>
      <c r="J1501" s="1">
        <f t="shared" si="982"/>
        <v>4.1061740677567017E-4</v>
      </c>
      <c r="K1501" s="1">
        <f t="shared" si="982"/>
        <v>3.6096116433861881E-4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3.5471320045871783E-5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1.4625438616922717E-4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1.1609393595002751E-4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3.1524663081118779E-5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1.1466013253527531E-4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8.4835290755407947E-5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2.8518695888778863E-5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9.3241057143978132E-5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9.2461878701065667E-5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1.6610778447426239E-5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5.6461830927189583E-5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6.7570058932117655E-5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2.4045970166298112</v>
      </c>
      <c r="G1506" s="1">
        <f t="shared" ref="G1506:K1506" si="986">SUM(G1511:G1515)</f>
        <v>1.6251215339453033</v>
      </c>
      <c r="H1506" s="1">
        <f t="shared" si="986"/>
        <v>1.3443328290424235</v>
      </c>
      <c r="I1506" s="1">
        <f t="shared" si="986"/>
        <v>1.0559011313162412</v>
      </c>
      <c r="J1506" s="1">
        <f t="shared" si="986"/>
        <v>0.95103151657137552</v>
      </c>
      <c r="K1506" s="1">
        <f t="shared" si="986"/>
        <v>0.49092656969171394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2.2729662547657661</v>
      </c>
      <c r="G1507" s="1">
        <f t="shared" ref="G1507:K1507" si="987">G1506-G1508</f>
        <v>1.5361592026196496</v>
      </c>
      <c r="H1507" s="1">
        <f t="shared" si="987"/>
        <v>1.2707397471634649</v>
      </c>
      <c r="I1507" s="1">
        <f t="shared" si="987"/>
        <v>0.99808900710100279</v>
      </c>
      <c r="J1507" s="1">
        <f t="shared" si="987"/>
        <v>0.48673422529079002</v>
      </c>
      <c r="K1507" s="1">
        <f t="shared" si="987"/>
        <v>-1.11763597812925E-3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0.13163076186404515</v>
      </c>
      <c r="G1508" s="1">
        <f t="shared" ref="G1508" si="990">SUM(G1509:G1510)</f>
        <v>8.8962331325653773E-2</v>
      </c>
      <c r="H1508" s="1">
        <f t="shared" ref="H1508" si="991">SUM(H1509:H1510)</f>
        <v>7.3593081878958425E-2</v>
      </c>
      <c r="I1508" s="1">
        <f t="shared" ref="I1508" si="992">SUM(I1509:I1510)</f>
        <v>5.7812124215238375E-2</v>
      </c>
      <c r="J1508" s="1">
        <f t="shared" ref="J1508" si="993">SUM(J1509:J1510)</f>
        <v>0.4642972912805855</v>
      </c>
      <c r="K1508" s="1">
        <f t="shared" ref="K1508" si="994">SUM(K1509:K1510)</f>
        <v>0.49204420566984319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0.13163076186404515</v>
      </c>
      <c r="G1509" s="1">
        <f>[1]Transport!C$25/SUM([1]Transport!C$21,[1]Transport!C$25)*G1506*(G$34+G$598)/(G$34+G$598+G$37)</f>
        <v>8.8962331325653773E-2</v>
      </c>
      <c r="H1509" s="1">
        <f>[1]Transport!D$25/SUM([1]Transport!D$21,[1]Transport!D$25)*H1506*(H$34+H$598)/(H$34+H$598+H$37)</f>
        <v>7.3593081878958425E-2</v>
      </c>
      <c r="I1509" s="1">
        <f>[1]Transport!E$25/SUM([1]Transport!E$21,[1]Transport!E$25)*I1506*(I$34+I$598)/(I$34+I$598+I$37)</f>
        <v>5.7812124215238375E-2</v>
      </c>
      <c r="J1509" s="1">
        <f>[1]Transport!F$25/SUM([1]Transport!F$21,[1]Transport!F$25)*J1506*(J$34+J$598)/(J$34+J$598+J$37)</f>
        <v>0.40751028733407496</v>
      </c>
      <c r="K1509" s="1">
        <f>[1]Transport!G$25/SUM([1]Transport!G$21,[1]Transport!G$25)*K1506*(K$34+K$598)/(K$34+K$598+K$37)</f>
        <v>0.41610605523061223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5.6787003946510525E-2</v>
      </c>
      <c r="K1510" s="1">
        <f>(K$37+K$717)/([1]Transport!G$21+[1]Transport!G$25)*K1506</f>
        <v>7.5938150439230967E-2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2.0115333830778743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1.3972997007366768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0.95263132844563636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0.45312569195926933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4.4224126457133237E-2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5.695465050656702E-2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0.23287790598315514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0.49243337638461243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0.94470149401345849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0.48981826221872449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0.11211116829609825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0.16294397736648361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0.14996365824234573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0.10195613630420222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5.7947240643828595E-4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2.9664475415948566E-4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0.15970467576436667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3.8135915356845903E-3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4.2411798751374819E-3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4.0578568342110452E-3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1.5675642755009465E-3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2.9124607107937193E-4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7.7023663034338566E-2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4.1096137998913969E-3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4.6187564961489413E-3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4.3280698339461122E-3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4.1829858759777289E-3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5.2041664775061898E-4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1.8485686217606333E-2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0.55274245515694531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0.55310074249395702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0.47571034857818717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8.2228052515875161E-3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0.86185662134870056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2.2850940285586083E-3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3.163563875467108E-3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3.2378568848437806E-3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3.0581799077141168E-3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1.3922560021195369E-3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9.6388409879969729E-4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3.2849074823907852E-4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6.7988192104773322E-4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7.8860605921511639E-4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9.285848385409798E-4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9.1871798676548128E-4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5.1183126852881314E-4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2.5555523814409041E-4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5.1499137991821875E-4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6.8164748882051354E-4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8.2428438915518258E-4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1.2278601655448509E-3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7.9242033570534867E-4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1.6455563748309646E-4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6.9433592168462958E-4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5.6534743816176523E-4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8.5144547997978697E-5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3.1555474969356277E-4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2.3829763599249502E-4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5.0211400141615071E-5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1.6688300581061067E-4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1.6847022094872605E-4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2.5946719943111063E-5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8.9912230520026898E-5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1.0924800780178332E-4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1.5512243532677976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1.1000078828717779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0.77291568206553019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0.38585067711791443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8.4374487069466833E-2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0.10883607422722581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0.45234637808280997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0.97545264689099476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1.9474950430495572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1.0467978419678226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0.12363204657371434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0.17993859369671952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0.16561548659764977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0.11263070300533673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6.8428769500310357E-4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3.6005328283185949E-4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0.11649289940437157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2.7855737909489252E-3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3.100318908361092E-3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2.9711712105308726E-3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1.1657222170562026E-3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2.3110548391038315E-4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5.205271974279025E-2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2.7807140508002213E-3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3.1265104600005679E-3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2.9320232546095589E-3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2.8406606762967188E-3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3.6439802815817581E-4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11.098927012431881</v>
      </c>
      <c r="G1531" s="1">
        <f t="shared" si="1000"/>
        <v>11.153566871206429</v>
      </c>
      <c r="H1531" s="1">
        <f t="shared" si="1000"/>
        <v>11.1536642088685</v>
      </c>
      <c r="I1531" s="1">
        <f t="shared" si="1000"/>
        <v>11.154638991708632</v>
      </c>
      <c r="J1531" s="1">
        <f t="shared" si="1000"/>
        <v>11.569933510789435</v>
      </c>
      <c r="K1531" s="1">
        <f t="shared" si="1000"/>
        <v>11.913012687430696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6.2845243629360139</v>
      </c>
      <c r="G1532" s="1">
        <f t="shared" si="1000"/>
        <v>6.2899719021202261</v>
      </c>
      <c r="H1532" s="1">
        <f t="shared" si="1000"/>
        <v>6.2959965719073843</v>
      </c>
      <c r="I1532" s="1">
        <f t="shared" si="1000"/>
        <v>6.3122668149907675</v>
      </c>
      <c r="J1532" s="1">
        <f t="shared" si="1000"/>
        <v>6.5389036786276966</v>
      </c>
      <c r="K1532" s="1">
        <f t="shared" si="1000"/>
        <v>6.6418026204383809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4.0901432735634948</v>
      </c>
      <c r="G1533" s="1">
        <f t="shared" si="1000"/>
        <v>4.0992648378469703</v>
      </c>
      <c r="H1533" s="1">
        <f t="shared" si="1000"/>
        <v>4.1096208938378149</v>
      </c>
      <c r="I1533" s="1">
        <f t="shared" si="1000"/>
        <v>4.1273239659835053</v>
      </c>
      <c r="J1533" s="1">
        <f t="shared" si="1000"/>
        <v>4.2057095933563486</v>
      </c>
      <c r="K1533" s="1">
        <f t="shared" si="1000"/>
        <v>4.3342377528725553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3.7650534829600382</v>
      </c>
      <c r="G1534" s="1">
        <f t="shared" si="1000"/>
        <v>3.7760038658908033</v>
      </c>
      <c r="H1534" s="1">
        <f t="shared" si="1000"/>
        <v>3.7913366908689112</v>
      </c>
      <c r="I1534" s="1">
        <f t="shared" si="1000"/>
        <v>3.810839236080986</v>
      </c>
      <c r="J1534" s="1">
        <f t="shared" si="1000"/>
        <v>3.8652935956457557</v>
      </c>
      <c r="K1534" s="1">
        <f t="shared" si="1000"/>
        <v>3.9613831867615716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4.6391179485367857</v>
      </c>
      <c r="J1535" s="1">
        <f t="shared" si="1001"/>
        <v>4.7474536652954216</v>
      </c>
      <c r="K1535" s="1">
        <f t="shared" si="1001"/>
        <v>4.8697413308918938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2.7008868509993604</v>
      </c>
      <c r="J1536" s="1">
        <f t="shared" si="1001"/>
        <v>2.752087780785375</v>
      </c>
      <c r="K1536" s="1">
        <f t="shared" si="1001"/>
        <v>2.8089446487493106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1.7606485351727303</v>
      </c>
      <c r="J1537" s="1">
        <f t="shared" si="1001"/>
        <v>1.7898017345826351</v>
      </c>
      <c r="K1537" s="1">
        <f t="shared" si="1001"/>
        <v>1.8220505933412787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1.5620411785777195</v>
      </c>
      <c r="J1538" s="1">
        <f t="shared" si="1001"/>
        <v>1.5924427005559441</v>
      </c>
      <c r="K1538" s="1">
        <f t="shared" si="1001"/>
        <v>1.6168109000990547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0.77116510534577776</v>
      </c>
      <c r="G1539" s="1">
        <f t="shared" si="1002"/>
        <v>0.78723832996732035</v>
      </c>
      <c r="H1539" s="1">
        <f t="shared" si="1002"/>
        <v>0.81134816689963396</v>
      </c>
      <c r="I1539" s="1">
        <f t="shared" si="1002"/>
        <v>0.85153122845349027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1.9078836334110891</v>
      </c>
      <c r="G1540" s="1">
        <f t="shared" si="1002"/>
        <v>1.9109251528929447</v>
      </c>
      <c r="H1540" s="1">
        <f t="shared" si="1002"/>
        <v>1.9424186084682922</v>
      </c>
      <c r="I1540" s="1">
        <f t="shared" si="1002"/>
        <v>1.9808824780575449</v>
      </c>
      <c r="J1540" s="1">
        <f t="shared" si="1002"/>
        <v>2.0614924983084792</v>
      </c>
      <c r="K1540" s="1">
        <f t="shared" si="1002"/>
        <v>2.1371147682941705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1.1027629847473193</v>
      </c>
      <c r="G1541" s="1">
        <f t="shared" si="1002"/>
        <v>1.1042972965610915</v>
      </c>
      <c r="H1541" s="1">
        <f t="shared" si="1002"/>
        <v>1.1043708091597113</v>
      </c>
      <c r="I1541" s="1">
        <f t="shared" si="1002"/>
        <v>1.1046976384950999</v>
      </c>
      <c r="J1541" s="1">
        <f t="shared" si="1002"/>
        <v>1.1808805516884961</v>
      </c>
      <c r="K1541" s="1">
        <f t="shared" si="1002"/>
        <v>1.2137524017643115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0.72942698043637044</v>
      </c>
      <c r="G1542" s="1">
        <f t="shared" si="1002"/>
        <v>0.73043317955887943</v>
      </c>
      <c r="H1542" s="1">
        <f t="shared" si="1002"/>
        <v>0.73100387147823864</v>
      </c>
      <c r="I1542" s="1">
        <f t="shared" si="1002"/>
        <v>0.73220207905845125</v>
      </c>
      <c r="J1542" s="1">
        <f t="shared" si="1002"/>
        <v>0.74365194159816683</v>
      </c>
      <c r="K1542" s="1">
        <f t="shared" si="1002"/>
        <v>0.79350592800752684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0.67580166525687291</v>
      </c>
      <c r="G1543" s="1">
        <f t="shared" si="1002"/>
        <v>0.67663634253751681</v>
      </c>
      <c r="H1543" s="1">
        <f t="shared" si="1002"/>
        <v>0.67691606227940604</v>
      </c>
      <c r="I1543" s="1">
        <f t="shared" si="1002"/>
        <v>0.67744361045493817</v>
      </c>
      <c r="J1543" s="1">
        <f t="shared" si="1002"/>
        <v>0.67909879701249154</v>
      </c>
      <c r="K1543" s="1">
        <f t="shared" si="1002"/>
        <v>0.70020440301670273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16.699833632815153</v>
      </c>
      <c r="G1544" s="3">
        <f t="shared" ref="G1544:K1544" si="1003">G1545+G1548+G1550+G1557+G1565</f>
        <v>15.585722294568329</v>
      </c>
      <c r="H1544" s="3">
        <f t="shared" si="1003"/>
        <v>14.27600701403945</v>
      </c>
      <c r="I1544" s="3">
        <f t="shared" si="1003"/>
        <v>11.88548555909326</v>
      </c>
      <c r="J1544" s="3">
        <f t="shared" si="1003"/>
        <v>9.4172223552703542</v>
      </c>
      <c r="K1544" s="3">
        <f t="shared" si="1003"/>
        <v>8.6760829584759307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7.5664240300287872E-2</v>
      </c>
      <c r="G1545" s="1">
        <f t="shared" ref="G1545:K1545" si="1006">SUM(G1546:G1547)</f>
        <v>0.11350733319579231</v>
      </c>
      <c r="H1545" s="1">
        <f t="shared" si="1006"/>
        <v>0.31734034956776702</v>
      </c>
      <c r="I1545" s="1">
        <f t="shared" si="1006"/>
        <v>1.249365272583334</v>
      </c>
      <c r="J1545" s="1">
        <f t="shared" si="1006"/>
        <v>3.1232278935016944</v>
      </c>
      <c r="K1545" s="1">
        <f t="shared" si="1006"/>
        <v>6.4864572883901133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4.0449712495902117E-2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3.4836396696331921E-2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2.6353527786670682E-2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1.317762960465268E-2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3.5214527804385762E-2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7.86709364994604E-2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0.29098682178109636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1.2361876429786813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3.1232278935016944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6.4864572883901133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9.6000750630025465E-5</v>
      </c>
      <c r="H1548" s="1">
        <f t="shared" si="1008"/>
        <v>1.7319168887538244E-4</v>
      </c>
      <c r="I1548" s="1">
        <f t="shared" si="1008"/>
        <v>2.9882423708896461E-4</v>
      </c>
      <c r="J1548" s="1">
        <f t="shared" si="1008"/>
        <v>5.1189069097525486E-4</v>
      </c>
      <c r="K1548" s="1">
        <f t="shared" si="1008"/>
        <v>1.0963882505679487E-2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9.6000750630025465E-5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1.7319168887538244E-4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2.9882423708896461E-4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5.1189069097525486E-4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1.0963882505679487E-2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1.2064073100683721</v>
      </c>
      <c r="G1550" s="1">
        <f t="shared" ref="G1550:K1550" si="1009">SUM(G1555:G1556)</f>
        <v>2.3234668511230319</v>
      </c>
      <c r="H1550" s="1">
        <f t="shared" si="1009"/>
        <v>1.4706741663769514</v>
      </c>
      <c r="I1550" s="1">
        <f t="shared" si="1009"/>
        <v>1.6477903235102287</v>
      </c>
      <c r="J1550" s="1">
        <f t="shared" si="1009"/>
        <v>0.15110303599456812</v>
      </c>
      <c r="K1550" s="1">
        <f t="shared" si="1009"/>
        <v>5.0774787197103701E-3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1.1403670079951285</v>
      </c>
      <c r="G1551" s="1">
        <f t="shared" ref="G1551:K1551" si="1010">G1550-G1552</f>
        <v>2.1962757312490782</v>
      </c>
      <c r="H1551" s="1">
        <f t="shared" si="1010"/>
        <v>1.3901647553105403</v>
      </c>
      <c r="I1551" s="1">
        <f t="shared" si="1010"/>
        <v>1.5575714042969391</v>
      </c>
      <c r="J1551" s="1">
        <f t="shared" si="1010"/>
        <v>7.7333945176760857E-2</v>
      </c>
      <c r="K1551" s="1">
        <f t="shared" si="1010"/>
        <v>-1.1559310996138959E-5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6.6040302073243629E-2</v>
      </c>
      <c r="G1552" s="1">
        <f t="shared" ref="G1552:K1552" si="1011">SUM(G1553:G1554)</f>
        <v>0.12719111987395373</v>
      </c>
      <c r="H1552" s="1">
        <f t="shared" si="1011"/>
        <v>8.0509411066411157E-2</v>
      </c>
      <c r="I1552" s="1">
        <f t="shared" si="1011"/>
        <v>9.0218919213289686E-2</v>
      </c>
      <c r="J1552" s="1">
        <f t="shared" si="1011"/>
        <v>7.3769090817807262E-2</v>
      </c>
      <c r="K1552" s="1">
        <f t="shared" si="1011"/>
        <v>5.0890380307065091E-3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6.6040302073243629E-2</v>
      </c>
      <c r="G1553" s="1">
        <f>[1]Transport!C$25/SUM([1]Transport!C$21,[1]Transport!C$25)*G1550*(G$34+G$598)/(G$34+G$598+G$37)</f>
        <v>0.12719111987395373</v>
      </c>
      <c r="H1553" s="1">
        <f>[1]Transport!D$25/SUM([1]Transport!D$21,[1]Transport!D$25)*H1550*(H$34+H$598)/(H$34+H$598+H$37)</f>
        <v>8.0509411066411157E-2</v>
      </c>
      <c r="I1553" s="1">
        <f>[1]Transport!E$25/SUM([1]Transport!E$21,[1]Transport!E$25)*I1550*(I$34+I$598)/(I$34+I$598+I$37)</f>
        <v>9.0218919213289686E-2</v>
      </c>
      <c r="J1553" s="1">
        <f>[1]Transport!F$25/SUM([1]Transport!F$21,[1]Transport!F$25)*J1550*(J$34+J$598)/(J$34+J$598+J$37)</f>
        <v>6.4746583622369569E-2</v>
      </c>
      <c r="K1553" s="1">
        <f>[1]Transport!G$25/SUM([1]Transport!G$21,[1]Transport!G$25)*K1550*(K$34+K$598)/(K$34+K$598+K$37)</f>
        <v>4.303636777905121E-3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9.0225071954376981E-3</v>
      </c>
      <c r="K1554" s="1">
        <f>(K$37+K$717)/([1]Transport!G$21+[1]Transport!G$25)*K1550</f>
        <v>7.8540125280138781E-4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0.8333495325060255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1.7463578078750559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0.54384660642034477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0.27112916084579086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0.37305777756234665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0.57710904324797607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0.92682755995660659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1.3766611626644378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0.15110303599456812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5.0774787197103701E-3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15.392541171528181</v>
      </c>
      <c r="G1557" s="1">
        <f t="shared" ref="G1557:K1557" si="1012">SUM(G1562:G1564)</f>
        <v>13.119882874389376</v>
      </c>
      <c r="H1557" s="1">
        <f t="shared" si="1012"/>
        <v>12.434455948379007</v>
      </c>
      <c r="I1557" s="1">
        <f t="shared" si="1012"/>
        <v>8.9122050694150747</v>
      </c>
      <c r="J1557" s="1">
        <f t="shared" si="1012"/>
        <v>6.0460193902780484</v>
      </c>
      <c r="K1557" s="1">
        <f t="shared" si="1012"/>
        <v>2.0682301351388834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15.010099382388621</v>
      </c>
      <c r="G1558" s="1">
        <f t="shared" ref="G1558:K1558" si="1013">G1557-G1559</f>
        <v>12.770948557442614</v>
      </c>
      <c r="H1558" s="1">
        <f t="shared" si="1013"/>
        <v>12.027610810146808</v>
      </c>
      <c r="I1558" s="1">
        <f t="shared" si="1013"/>
        <v>8.5008945626698438</v>
      </c>
      <c r="J1558" s="1">
        <f t="shared" si="1013"/>
        <v>5.1341088785143336</v>
      </c>
      <c r="K1558" s="1">
        <f t="shared" si="1013"/>
        <v>-0.22164558157053449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0.38244178913956051</v>
      </c>
      <c r="G1559" s="1">
        <f t="shared" ref="G1559:K1559" si="1014">SUM(G1560:G1561)</f>
        <v>0.34893431694676208</v>
      </c>
      <c r="H1559" s="1">
        <f t="shared" si="1014"/>
        <v>0.40684513823219892</v>
      </c>
      <c r="I1559" s="1">
        <f t="shared" si="1014"/>
        <v>0.41131050674523123</v>
      </c>
      <c r="J1559" s="1">
        <f t="shared" si="1014"/>
        <v>0.91191051176371496</v>
      </c>
      <c r="K1559" s="1">
        <f t="shared" si="1014"/>
        <v>2.2898757167094179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0.38244178913956051</v>
      </c>
      <c r="G1560" s="1">
        <f>[1]Transport!C$26/SUM([1]Transport!C$22,[1]Transport!C$26)*G1557*(G$33+G$580)/(G$33+G$580+G$36)</f>
        <v>0.34893431694676208</v>
      </c>
      <c r="H1560" s="1">
        <f>[1]Transport!D$26/SUM([1]Transport!D$22,[1]Transport!D$26)*H1557*(H$33+H$580)/(H$33+H$580+H$36)</f>
        <v>0.40684513823219892</v>
      </c>
      <c r="I1560" s="1">
        <f>[1]Transport!E$26/SUM([1]Transport!E$22,[1]Transport!E$26)*I1557*(I$33+I$580)/(I$33+I$580+I$36)</f>
        <v>0.41131050674523123</v>
      </c>
      <c r="J1560" s="1">
        <f>[1]Transport!F$26/SUM([1]Transport!F$22,[1]Transport!F$26)*J1557*(J$33+J$580)/(J$33+J$580+J$36)</f>
        <v>0.4263158995880113</v>
      </c>
      <c r="K1560" s="1">
        <f>[1]Transport!G$26/SUM([1]Transport!G$22,[1]Transport!G$26)*K1557*(K$33+K$580)/(K$33+K$580+K$36)</f>
        <v>0.22810215933487851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0.48559461217570371</v>
      </c>
      <c r="K1561" s="1">
        <f>(K$36+K$716)/([1]Transport!G$22+[1]Transport!G$26)*K1557</f>
        <v>2.0617735573745395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10.947952849219787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7.4390131668884063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5.5574564561305575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2.7256263463234616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4.4445883223083946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5.248578890987794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6.2218032212777752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3.5148096307959369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2.5303277470094293E-3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1.112510113956178E-3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0.43229081651317552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0.65519627097067268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2.6717690922956758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6.0434890625310391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2.0671176250249275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2.5220910918309147E-2</v>
      </c>
      <c r="G1565" s="1">
        <f t="shared" ref="G1565:K1565" si="1015">G1570</f>
        <v>2.8769235109497998E-2</v>
      </c>
      <c r="H1565" s="1">
        <f t="shared" si="1015"/>
        <v>5.3363358026850077E-2</v>
      </c>
      <c r="I1565" s="1">
        <f t="shared" si="1015"/>
        <v>7.5826069347532471E-2</v>
      </c>
      <c r="J1565" s="1">
        <f t="shared" si="1015"/>
        <v>9.6360144805068132E-2</v>
      </c>
      <c r="K1565" s="1">
        <f t="shared" si="1015"/>
        <v>0.10535417372154439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2.3317503372097859E-2</v>
      </c>
      <c r="G1566" s="1">
        <f t="shared" ref="G1566:K1566" si="1016">G1565-G1567</f>
        <v>2.4545760658944087E-2</v>
      </c>
      <c r="H1566" s="1">
        <f t="shared" si="1016"/>
        <v>5.3340747076865647E-2</v>
      </c>
      <c r="I1566" s="1">
        <f t="shared" si="1016"/>
        <v>7.5822276343014014E-2</v>
      </c>
      <c r="J1566" s="1">
        <f t="shared" si="1016"/>
        <v>-0.14425977731601125</v>
      </c>
      <c r="K1566" s="1">
        <f t="shared" si="1016"/>
        <v>-0.16876971299971805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1.9034075462112886E-3</v>
      </c>
      <c r="G1567" s="1">
        <f t="shared" ref="G1567:K1567" si="1017">SUM(G1568:G1569)</f>
        <v>4.2234744505539124E-3</v>
      </c>
      <c r="H1567" s="1">
        <f t="shared" si="1017"/>
        <v>2.2610949984433934E-5</v>
      </c>
      <c r="I1567" s="1">
        <f t="shared" si="1017"/>
        <v>3.7930045184504754E-6</v>
      </c>
      <c r="J1567" s="1">
        <f t="shared" si="1017"/>
        <v>0.24061992212107938</v>
      </c>
      <c r="K1567" s="1">
        <f t="shared" si="1017"/>
        <v>0.27412388672126242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1.9034075462112886E-3</v>
      </c>
      <c r="G1568" s="1">
        <f>[1]Transport!C$27/SUM([1]Transport!C$24,[1]Transport!C$27)*G1565*(G$45+G$612)/(G$45+G$612+G$47)</f>
        <v>4.2234744505539124E-3</v>
      </c>
      <c r="H1568" s="1">
        <f>[1]Transport!D$27/SUM([1]Transport!D$24,[1]Transport!D$27)*H1565*(H$45+H$612)/(H$45+H$612+H$47)</f>
        <v>2.2610949984433934E-5</v>
      </c>
      <c r="I1568" s="1">
        <f>[1]Transport!E$27/SUM([1]Transport!E$24,[1]Transport!E$27)*I1565*(I$45+I$612)/(I$45+I$612+I$47)</f>
        <v>3.7930045184504754E-6</v>
      </c>
      <c r="J1568" s="1">
        <f>[1]Transport!F$27/SUM([1]Transport!F$24,[1]Transport!F$27)*J1565*(J$45+J$612)/(J$45+J$612+J$47)</f>
        <v>1.7326923897717255E-5</v>
      </c>
      <c r="K1568" s="1">
        <f>[1]Transport!G$27/SUM([1]Transport!G$24,[1]Transport!G$27)*K1565*(K$45+K$612)/(K$45+K$612+K$47)</f>
        <v>1.918048287608811E-5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0.24060259519718166</v>
      </c>
      <c r="K1569" s="1">
        <f>(K$47+K$714)/([1]Transport!G$24+[1]Transport!G$27)*K1565</f>
        <v>0.27410470623838634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2.5220910918309147E-2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2.8769235109497998E-2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5.3363358026850077E-2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7.5826069347532471E-2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9.6360144805068132E-2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0.10535417372154439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4.7787896600211814</v>
      </c>
      <c r="G1571" s="3">
        <f t="shared" ref="G1571:K1571" si="1018">SUM(G1572:G1580)</f>
        <v>4.7670706294012506</v>
      </c>
      <c r="H1571" s="3">
        <f t="shared" si="1018"/>
        <v>4.7077639636839805</v>
      </c>
      <c r="I1571" s="3">
        <f t="shared" si="1018"/>
        <v>4.6367965588882472</v>
      </c>
      <c r="J1571" s="3">
        <f t="shared" si="1018"/>
        <v>4.9977964050439736</v>
      </c>
      <c r="K1571" s="3">
        <f t="shared" si="1018"/>
        <v>5.4146205990227401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2.78788662646401E-2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2.423381504131138E-2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1.8586663466248557E-2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9.2939423035588737E-3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2.3993685091865863E-2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5.3603038119259892E-2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0.19826607377733943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0.84228580842683698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2.1280349679281563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4.4195967756264221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4.4650278565245965E-5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8.2619937160637684E-5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1.5015524503490549E-4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2.8916886508205457E-4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6.6249275545115392E-3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0.23132387673311114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0.48927766169478154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0.15448015449920655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7.7014500342998116E-2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0.13102893852508452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0.20269778543183414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0.32552928441925588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0.48352416623316313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5.3071860727999624E-2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1.78336088145534E-3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2.8359208799871696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1.9931903134941718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1.563249716030588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0.76668789859710285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1.5205581712900023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1.7956150134972944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2.1285691817141847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1.2024673866442093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8.6566184599043633E-4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3.8060585632377584E-4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0.19918559884796921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0.30189320848612633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1.2310646127644238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2.7846439065279278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0.95246081179990227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8.0852421293079318E-3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9.2227529960631546E-3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1.7107061353871061E-2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2.4308088330918853E-2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3.0890839148817777E-2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3.3774117304124884E-2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0.68922285337539679</v>
      </c>
      <c r="G1582" s="1">
        <f t="shared" ref="G1582:K1582" si="1019">IFERROR(G1572/G1546,"-")</f>
        <v>0.69564643130450587</v>
      </c>
      <c r="H1582" s="1">
        <f t="shared" si="1019"/>
        <v>0.70528179819817072</v>
      </c>
      <c r="I1582" s="1">
        <f t="shared" si="1019"/>
        <v>0.70528179819816939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0.68135756995377317</v>
      </c>
      <c r="G1583" s="1">
        <f t="shared" ref="G1583:K1583" si="1020">IFERROR(G1573/G1547,"-")</f>
        <v>0.68135756995377261</v>
      </c>
      <c r="H1583" s="1">
        <f t="shared" si="1020"/>
        <v>0.68135756995377295</v>
      </c>
      <c r="I1583" s="1">
        <f t="shared" si="1020"/>
        <v>0.68135756995377328</v>
      </c>
      <c r="J1583" s="1">
        <f t="shared" si="1020"/>
        <v>0.68135756995377317</v>
      </c>
      <c r="K1583" s="1">
        <f t="shared" si="1020"/>
        <v>0.68135756995377217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0.46510343171505386</v>
      </c>
      <c r="H1584" s="1">
        <f t="shared" si="1021"/>
        <v>0.4770433136666602</v>
      </c>
      <c r="I1584" s="1">
        <f t="shared" si="1021"/>
        <v>0.50248683472820832</v>
      </c>
      <c r="J1584" s="1">
        <f t="shared" si="1021"/>
        <v>0.56490354323718928</v>
      </c>
      <c r="K1584" s="1">
        <f t="shared" si="1021"/>
        <v>0.60425014141475053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0.27758325613681023</v>
      </c>
      <c r="G1585" s="1">
        <f t="shared" ref="G1585:K1585" si="1022">IFERROR(G1575/G1555,"-")</f>
        <v>0.28017034051580064</v>
      </c>
      <c r="H1585" s="1">
        <f t="shared" si="1022"/>
        <v>0.28405096708428701</v>
      </c>
      <c r="I1585" s="1">
        <f t="shared" si="1022"/>
        <v>0.28405096708428706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0.35122961215622028</v>
      </c>
      <c r="G1586" s="1">
        <f t="shared" ref="G1586:K1586" si="1023">IFERROR(G1576/G1556,"-")</f>
        <v>0.35122961215622056</v>
      </c>
      <c r="H1586" s="1">
        <f t="shared" si="1023"/>
        <v>0.35122961215622128</v>
      </c>
      <c r="I1586" s="1">
        <f t="shared" si="1023"/>
        <v>0.35122961215622128</v>
      </c>
      <c r="J1586" s="1">
        <f t="shared" si="1023"/>
        <v>0.35122961215622073</v>
      </c>
      <c r="K1586" s="1">
        <f t="shared" si="1023"/>
        <v>0.35122961215622123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0.25903663625928691</v>
      </c>
      <c r="G1587" s="1">
        <f t="shared" ref="G1587:K1587" si="1024">IFERROR(G1577/G1562,"-")</f>
        <v>0.2679374627761123</v>
      </c>
      <c r="H1587" s="1">
        <f t="shared" si="1024"/>
        <v>0.28128870255134997</v>
      </c>
      <c r="I1587" s="1">
        <f t="shared" si="1024"/>
        <v>0.28128870255134991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0.34211451343153126</v>
      </c>
      <c r="G1588" s="1">
        <f t="shared" ref="G1588:K1588" si="1025">IFERROR(G1578/G1563,"-")</f>
        <v>0.3421145134315311</v>
      </c>
      <c r="H1588" s="1">
        <f t="shared" si="1025"/>
        <v>0.34211451343153204</v>
      </c>
      <c r="I1588" s="1">
        <f t="shared" si="1025"/>
        <v>0.34211451343153049</v>
      </c>
      <c r="J1588" s="1">
        <f t="shared" si="1025"/>
        <v>0.34211451343153232</v>
      </c>
      <c r="K1588" s="1">
        <f t="shared" si="1025"/>
        <v>0.34211451343153182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0.46076759264650807</v>
      </c>
      <c r="H1589" s="1">
        <f t="shared" si="1026"/>
        <v>0.46076759264650852</v>
      </c>
      <c r="I1589" s="1">
        <f t="shared" si="1026"/>
        <v>0.4607675926465078</v>
      </c>
      <c r="J1589" s="1">
        <f t="shared" si="1026"/>
        <v>0.46076759264650791</v>
      </c>
      <c r="K1589" s="1">
        <f t="shared" si="1026"/>
        <v>0.46076759264650774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0.32057692743518007</v>
      </c>
      <c r="G1590" s="1">
        <f t="shared" ref="G1590:K1590" si="1027">IFERROR(G1580/G1570,"-")</f>
        <v>0.3205769274351794</v>
      </c>
      <c r="H1590" s="1">
        <f t="shared" si="1027"/>
        <v>0.32057692743518024</v>
      </c>
      <c r="I1590" s="1">
        <f t="shared" si="1027"/>
        <v>0.32057692743518013</v>
      </c>
      <c r="J1590" s="1">
        <f t="shared" si="1027"/>
        <v>0.32057692743518013</v>
      </c>
      <c r="K1590" s="1">
        <f t="shared" si="1027"/>
        <v>0.32057692743518001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24.512115537437918</v>
      </c>
      <c r="G1591" s="3">
        <f t="shared" ref="G1591" si="1028">G1592+G1595+G1597+G1604+G1612</f>
        <v>21.384507779208885</v>
      </c>
      <c r="H1591" s="3">
        <f t="shared" ref="H1591" si="1029">H1592+H1595+H1597+H1604+H1612</f>
        <v>19.186591076374562</v>
      </c>
      <c r="I1591" s="3">
        <f t="shared" ref="I1591" si="1030">I1592+I1595+I1597+I1604+I1612</f>
        <v>16.321532169695256</v>
      </c>
      <c r="J1591" s="3">
        <f t="shared" ref="J1591" si="1031">J1592+J1595+J1597+J1604+J1612</f>
        <v>14.270132933245756</v>
      </c>
      <c r="K1591" s="3">
        <f t="shared" ref="K1591" si="1032">K1592+K1595+K1597+K1604+K1612</f>
        <v>11.706502460791796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9.9537359769796899E-3</v>
      </c>
      <c r="G1592" s="1">
        <f t="shared" ref="G1592" si="1035">SUM(G1593:G1594)</f>
        <v>2.9629900956832097E-2</v>
      </c>
      <c r="H1592" s="1">
        <f t="shared" ref="H1592" si="1036">SUM(H1593:H1594)</f>
        <v>8.147127195121269E-2</v>
      </c>
      <c r="I1592" s="1">
        <f t="shared" ref="I1592" si="1037">SUM(I1593:I1594)</f>
        <v>0.28350367500634627</v>
      </c>
      <c r="J1592" s="1">
        <f t="shared" ref="J1592" si="1038">SUM(J1593:J1594)</f>
        <v>1.1697672356092761</v>
      </c>
      <c r="K1592" s="1">
        <f t="shared" ref="K1592" si="1039">SUM(K1593:K1594)</f>
        <v>4.0506894346713267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9.9537359769796899E-3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2.9629900956832097E-2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8.147127195121269E-2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0.28350367500634627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1.1697672356092761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4.0506894346713267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4.1643901159376653E-3</v>
      </c>
      <c r="G1595" s="1">
        <f t="shared" ref="G1595" si="1041">G1596</f>
        <v>1.2782798183999324E-2</v>
      </c>
      <c r="H1595" s="1">
        <f t="shared" ref="H1595" si="1042">H1596</f>
        <v>1.257632991376997E-2</v>
      </c>
      <c r="I1595" s="1">
        <f t="shared" ref="I1595" si="1043">I1596</f>
        <v>4.5408744288787446E-2</v>
      </c>
      <c r="J1595" s="1">
        <f t="shared" ref="J1595" si="1044">J1596</f>
        <v>1.3303671060774898</v>
      </c>
      <c r="K1595" s="1">
        <f t="shared" ref="K1595" si="1045">K1596</f>
        <v>2.9710989441239199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4.1643901159376653E-3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1.2782798183999324E-2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1.257632991376997E-2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4.5408744288787446E-2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1.3303671060774898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2.9710989441239199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24.435638979546141</v>
      </c>
      <c r="G1604" s="1">
        <f t="shared" ref="G1604:K1604" si="1049">SUM(G1609:G1611)</f>
        <v>21.198847779074633</v>
      </c>
      <c r="H1604" s="1">
        <f t="shared" si="1049"/>
        <v>18.845972031064409</v>
      </c>
      <c r="I1604" s="1">
        <f t="shared" si="1049"/>
        <v>15.575804667824572</v>
      </c>
      <c r="J1604" s="1">
        <f t="shared" si="1049"/>
        <v>10.785416280603231</v>
      </c>
      <c r="K1604" s="1">
        <f t="shared" si="1049"/>
        <v>2.6622536638395515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23.828513139441714</v>
      </c>
      <c r="G1605" s="1">
        <f t="shared" ref="G1605:K1605" si="1050">G1604-G1606</f>
        <v>20.63504659726004</v>
      </c>
      <c r="H1605" s="1">
        <f t="shared" si="1050"/>
        <v>18.229347377124636</v>
      </c>
      <c r="I1605" s="1">
        <f t="shared" si="1050"/>
        <v>14.856959885754479</v>
      </c>
      <c r="J1605" s="1">
        <f t="shared" si="1050"/>
        <v>9.1586708394879182</v>
      </c>
      <c r="K1605" s="1">
        <f t="shared" si="1050"/>
        <v>-0.28530517546606582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0.60712584010442583</v>
      </c>
      <c r="G1606" s="1">
        <f t="shared" ref="G1606:K1606" si="1051">SUM(G1607:G1608)</f>
        <v>0.5638011818145946</v>
      </c>
      <c r="H1606" s="1">
        <f t="shared" si="1051"/>
        <v>0.61662465393977273</v>
      </c>
      <c r="I1606" s="1">
        <f t="shared" si="1051"/>
        <v>0.71884478207009361</v>
      </c>
      <c r="J1606" s="1">
        <f t="shared" si="1051"/>
        <v>1.6267454411153124</v>
      </c>
      <c r="K1606" s="1">
        <f t="shared" si="1051"/>
        <v>2.9475588393056174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0.60712584010442583</v>
      </c>
      <c r="G1607" s="1">
        <f>[1]Transport!C$26/SUM([1]Transport!C$22,[1]Transport!C$26)*G1604*(G$33+G$580)/(G$33+G$580+G$36)</f>
        <v>0.5638011818145946</v>
      </c>
      <c r="H1607" s="1">
        <f>[1]Transport!D$26/SUM([1]Transport!D$22,[1]Transport!D$26)*H1604*(H$33+H$580)/(H$33+H$580+H$36)</f>
        <v>0.61662465393977273</v>
      </c>
      <c r="I1607" s="1">
        <f>[1]Transport!E$26/SUM([1]Transport!E$22,[1]Transport!E$26)*I1604*(I$33+I$580)/(I$33+I$580+I$36)</f>
        <v>0.71884478207009361</v>
      </c>
      <c r="J1607" s="1">
        <f>[1]Transport!F$26/SUM([1]Transport!F$22,[1]Transport!F$26)*J1604*(J$33+J$580)/(J$33+J$580+J$36)</f>
        <v>0.76049945382082107</v>
      </c>
      <c r="K1607" s="1">
        <f>[1]Transport!G$26/SUM([1]Transport!G$22,[1]Transport!G$26)*K1604*(K$33+K$580)/(K$33+K$580+K$36)</f>
        <v>0.29361616925585265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0.86624598729449132</v>
      </c>
      <c r="K1608" s="1">
        <f>(K$36+K$716)/([1]Transport!G$22+[1]Transport!G$26)*K1604</f>
        <v>2.6539426700497648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19.238821576645574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15.924211785029668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11.444438022018009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4.8695853603022581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5.1968174029005656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2.8906896163219706E-3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4.1875210878551854E-3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3.2003901904735449E-3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9.4555900028179011E-4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3.305982580413991E-4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5.2717453044286451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7.3973464879585462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10.703018917331841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10.784470721602949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2.6619230655815103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6.2358431798858534E-2</v>
      </c>
      <c r="G1612" s="1">
        <f t="shared" ref="G1612:K1612" si="1052">G1617</f>
        <v>0.14324730099341995</v>
      </c>
      <c r="H1612" s="1">
        <f t="shared" si="1052"/>
        <v>0.2465714434451694</v>
      </c>
      <c r="I1612" s="1">
        <f t="shared" si="1052"/>
        <v>0.41681508257555067</v>
      </c>
      <c r="J1612" s="1">
        <f t="shared" si="1052"/>
        <v>0.98458231095576021</v>
      </c>
      <c r="K1612" s="1">
        <f t="shared" si="1052"/>
        <v>2.0224604181569976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5.7652277051304046E-2</v>
      </c>
      <c r="G1613" s="1">
        <f t="shared" ref="G1613:K1613" si="1053">G1612-G1614</f>
        <v>0.1222178466629926</v>
      </c>
      <c r="H1613" s="1">
        <f t="shared" si="1053"/>
        <v>0.24646696698826195</v>
      </c>
      <c r="I1613" s="1">
        <f t="shared" si="1053"/>
        <v>0.41679423247076253</v>
      </c>
      <c r="J1613" s="1">
        <f t="shared" si="1053"/>
        <v>-1.4740080062674545</v>
      </c>
      <c r="K1613" s="1">
        <f t="shared" si="1053"/>
        <v>-3.2398342872281098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4.7061547475544842E-3</v>
      </c>
      <c r="G1614" s="1">
        <f t="shared" ref="G1614:K1614" si="1054">SUM(G1615:G1616)</f>
        <v>2.1029454330427352E-2</v>
      </c>
      <c r="H1614" s="1">
        <f t="shared" si="1054"/>
        <v>1.0447645690743836E-4</v>
      </c>
      <c r="I1614" s="1">
        <f t="shared" si="1054"/>
        <v>2.0850104788120867E-5</v>
      </c>
      <c r="J1614" s="1">
        <f t="shared" si="1054"/>
        <v>2.4585903172232149</v>
      </c>
      <c r="K1614" s="1">
        <f t="shared" si="1054"/>
        <v>5.2622947053851075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4.7061547475544842E-3</v>
      </c>
      <c r="G1615" s="1">
        <f>[1]Transport!C$27/SUM([1]Transport!C$24,[1]Transport!C$27)*G1612*(G$45+G$612)/(G$45+G$612+G$47)</f>
        <v>2.1029454330427352E-2</v>
      </c>
      <c r="H1615" s="1">
        <f>[1]Transport!D$27/SUM([1]Transport!D$24,[1]Transport!D$27)*H1612*(H$45+H$612)/(H$45+H$612+H$47)</f>
        <v>1.0447645690743836E-4</v>
      </c>
      <c r="I1615" s="1">
        <f>[1]Transport!E$27/SUM([1]Transport!E$24,[1]Transport!E$27)*I1612*(I$45+I$612)/(I$45+I$612+I$47)</f>
        <v>2.0850104788120867E-5</v>
      </c>
      <c r="J1615" s="1">
        <f>[1]Transport!F$27/SUM([1]Transport!F$24,[1]Transport!F$27)*J1612*(J$45+J$612)/(J$45+J$612+J$47)</f>
        <v>1.7704189639274775E-4</v>
      </c>
      <c r="K1615" s="1">
        <f>[1]Transport!G$27/SUM([1]Transport!G$24,[1]Transport!G$27)*K1612*(K$45+K$612)/(K$45+K$612+K$47)</f>
        <v>3.6820342325074467E-4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2.458413275326822</v>
      </c>
      <c r="K1616" s="1">
        <f>(K$47+K$714)/([1]Transport!G$24+[1]Transport!G$27)*K1612</f>
        <v>5.2619265019618569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6.2358431798858534E-2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0.14324730099341995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0.2465714434451694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0.41681508257555067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0.98458231095576021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2.0224604181569976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2.2034105952267011</v>
      </c>
      <c r="G1618" s="3">
        <f t="shared" ref="G1618" si="1055">SUM(G1619:G1627)</f>
        <v>2.2248549956766177</v>
      </c>
      <c r="H1618" s="3">
        <f t="shared" ref="H1618" si="1056">SUM(H1619:H1627)</f>
        <v>2.2570169057160059</v>
      </c>
      <c r="I1618" s="3">
        <f t="shared" ref="I1618" si="1057">SUM(I1619:I1627)</f>
        <v>2.3106127315811991</v>
      </c>
      <c r="J1618" s="3">
        <f t="shared" ref="J1618" si="1058">SUM(J1619:J1627)</f>
        <v>2.5121560804481113</v>
      </c>
      <c r="K1618" s="3">
        <f t="shared" ref="K1618" si="1059">SUM(K1619:K1627)</f>
        <v>2.7162856974713159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2.6748452141865447E-3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8.026942660518465E-3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2.2600288438388089E-2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8.2368988077020394E-2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0.36613563973134911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1.3718608090869227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7.2651421606026879E-4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2.240963533962091E-3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2.2053763453370088E-3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8.4296077010402957E-3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0.26568017024374008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0.64843851549740272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1.5766918783017962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1.3375734469837322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0.99635316023661991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0.42394626572704414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0.61688049233237674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3.4313501811733809E-4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4.9707347209977475E-4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3.7989756485442622E-4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1.1224117693601807E-4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3.9243175269343998E-5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0.86175560997081535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1.2092209442555915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1.7495888103482859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1.7629034803900849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0.43513618405436116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6.4368651622813246E-3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1.4914897509472089E-2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2.6140062967969994E-2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4.5899162162953623E-2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0.11732454890600112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0.26081094565736024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0.26872776416540894</v>
      </c>
      <c r="G1630" s="1">
        <f t="shared" ref="G1630:K1630" si="1062">IFERROR(G1620/G1594,"-")</f>
        <v>0.27090683401922083</v>
      </c>
      <c r="H1630" s="1">
        <f t="shared" si="1062"/>
        <v>0.27740193441341854</v>
      </c>
      <c r="I1630" s="1">
        <f t="shared" si="1062"/>
        <v>0.29053940156217217</v>
      </c>
      <c r="J1630" s="1">
        <f t="shared" si="1062"/>
        <v>0.31299871340698515</v>
      </c>
      <c r="K1630" s="1">
        <f t="shared" si="1062"/>
        <v>0.33867341133207257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0.17445873125089889</v>
      </c>
      <c r="G1631" s="1">
        <f t="shared" ref="G1631:K1631" si="1063">IFERROR(G1621/G1596,"-")</f>
        <v>0.17531087495124373</v>
      </c>
      <c r="H1631" s="1">
        <f t="shared" si="1063"/>
        <v>0.17535929483865689</v>
      </c>
      <c r="I1631" s="1">
        <f t="shared" si="1063"/>
        <v>0.1856384234593727</v>
      </c>
      <c r="J1631" s="1">
        <f t="shared" si="1063"/>
        <v>0.19970440416787111</v>
      </c>
      <c r="K1631" s="1">
        <f t="shared" si="1063"/>
        <v>0.21824871123186579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8.1953661871669775E-2</v>
      </c>
      <c r="G1634" s="1">
        <f t="shared" ref="G1634:K1634" si="1066">IFERROR(G1624/G1609,"-")</f>
        <v>8.3996210615660316E-2</v>
      </c>
      <c r="H1634" s="1">
        <f t="shared" si="1066"/>
        <v>8.7060033731646003E-2</v>
      </c>
      <c r="I1634" s="1">
        <f t="shared" si="1066"/>
        <v>8.7060033731646003E-2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0.11870351496053516</v>
      </c>
      <c r="G1635" s="1">
        <f t="shared" ref="G1635:K1635" si="1067">IFERROR(G1625/G1610,"-")</f>
        <v>0.11870351496053495</v>
      </c>
      <c r="H1635" s="1">
        <f t="shared" si="1067"/>
        <v>0.11870351496053523</v>
      </c>
      <c r="I1635" s="1">
        <f t="shared" si="1067"/>
        <v>0.11870351496053511</v>
      </c>
      <c r="J1635" s="1">
        <f t="shared" si="1067"/>
        <v>0.11870351496053508</v>
      </c>
      <c r="K1635" s="1">
        <f t="shared" si="1067"/>
        <v>0.11870351496053491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</v>
      </c>
      <c r="H1636" s="1">
        <f t="shared" si="1068"/>
        <v>0.16346685209675793</v>
      </c>
      <c r="I1636" s="1">
        <f t="shared" si="1068"/>
        <v>0.1634668520967579</v>
      </c>
      <c r="J1636" s="1">
        <f t="shared" si="1068"/>
        <v>0.16346685209675788</v>
      </c>
      <c r="K1636" s="1">
        <f t="shared" si="1068"/>
        <v>0.16346685209675793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0.10322365358775989</v>
      </c>
      <c r="G1637" s="1">
        <f t="shared" ref="G1637:K1637" si="1069">IFERROR(G1627/G1617,"-")</f>
        <v>0.10411991992894305</v>
      </c>
      <c r="H1637" s="1">
        <f t="shared" si="1069"/>
        <v>0.10601415396176166</v>
      </c>
      <c r="I1637" s="1">
        <f t="shared" si="1069"/>
        <v>0.11011876508723524</v>
      </c>
      <c r="J1637" s="1">
        <f t="shared" si="1069"/>
        <v>0.11916174767766351</v>
      </c>
      <c r="K1637" s="1">
        <f t="shared" si="1069"/>
        <v>0.12895725588292539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28.743107483321616</v>
      </c>
      <c r="G1638" s="1">
        <f t="shared" ref="G1638:K1638" si="1070">G1639+G1643+G1647+G1653</f>
        <v>26.55693090822718</v>
      </c>
      <c r="H1638" s="1">
        <f t="shared" si="1070"/>
        <v>20.795336945452739</v>
      </c>
      <c r="I1638" s="1">
        <f t="shared" si="1070"/>
        <v>19.703313078008101</v>
      </c>
      <c r="J1638" s="1">
        <f t="shared" si="1070"/>
        <v>28.081360753456494</v>
      </c>
      <c r="K1638" s="1">
        <f t="shared" si="1070"/>
        <v>28.977106820088586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9.207098568810915</v>
      </c>
      <c r="G1639" s="1">
        <f t="shared" ref="G1639:K1639" si="1073">SUM(G1640:G1642)</f>
        <v>10.383032082761124</v>
      </c>
      <c r="H1639" s="1">
        <f t="shared" si="1073"/>
        <v>10.840979537460063</v>
      </c>
      <c r="I1639" s="1">
        <f t="shared" si="1073"/>
        <v>11.493079670084851</v>
      </c>
      <c r="J1639" s="1">
        <f t="shared" si="1073"/>
        <v>11.73801861302389</v>
      </c>
      <c r="K1639" s="1">
        <f t="shared" si="1073"/>
        <v>12.63376964968074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8.7117574576619496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9.7092391899744523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10.45250368419992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1.5023785557099696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1.5905205446828674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1.746474059188291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1.8947191773822041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2.0287794230494378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2.1812659654808204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0.88660610122733441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0.88660402596741794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0.8866030350406976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7.4252416082259632E-7</v>
      </c>
      <c r="J1643" s="1">
        <f t="shared" si="1075"/>
        <v>3.309341863124532E-5</v>
      </c>
      <c r="K1643" s="1">
        <f t="shared" si="1075"/>
        <v>3.5204366607724488E-5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3.309341863124532E-5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3.5204366607724488E-5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7.4252416082259632E-7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7.285634213977601E-6</v>
      </c>
      <c r="H1647" s="1">
        <f t="shared" si="1077"/>
        <v>6.4425405170055242E-5</v>
      </c>
      <c r="I1647" s="1">
        <f t="shared" si="1077"/>
        <v>5.879700738197446E-5</v>
      </c>
      <c r="J1647" s="1">
        <f t="shared" si="1077"/>
        <v>8.5390638074531885E-5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1.6634736025064125</v>
      </c>
      <c r="G1648" s="1">
        <f t="shared" ref="G1648:K1648" si="1079">G1647-G1649</f>
        <v>6.886804347211951E-6</v>
      </c>
      <c r="H1648" s="1">
        <f t="shared" si="1079"/>
        <v>6.0898552284120602E-5</v>
      </c>
      <c r="I1648" s="1">
        <f t="shared" si="1079"/>
        <v>5.5577785625848752E-5</v>
      </c>
      <c r="J1648" s="1">
        <f t="shared" si="1079"/>
        <v>4.3702595914101054E-5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9.6334161221945463E-2</v>
      </c>
      <c r="G1649" s="1">
        <f t="shared" ref="G1649:K1649" si="1080">SUM(G1650:G1651)</f>
        <v>3.9882986676565026E-7</v>
      </c>
      <c r="H1649" s="1">
        <f t="shared" si="1080"/>
        <v>3.5268528859346375E-6</v>
      </c>
      <c r="I1649" s="1">
        <f t="shared" si="1080"/>
        <v>3.21922175612571E-6</v>
      </c>
      <c r="J1649" s="1">
        <f t="shared" si="1080"/>
        <v>4.1688042160430832E-5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9.6334161221945463E-2</v>
      </c>
      <c r="G1650" s="1">
        <f>[1]Transport!C$25/SUM([1]Transport!C$21,[1]Transport!C$25)*G1647*(G$34+G$598)/(G$34+G$598+G$37)</f>
        <v>3.9882986676565026E-7</v>
      </c>
      <c r="H1650" s="1">
        <f>[1]Transport!D$25/SUM([1]Transport!D$21,[1]Transport!D$25)*H1647*(H$34+H$598)/(H$34+H$598+H$37)</f>
        <v>3.5268528859346375E-6</v>
      </c>
      <c r="I1650" s="1">
        <f>[1]Transport!E$25/SUM([1]Transport!E$21,[1]Transport!E$25)*I1647*(I$34+I$598)/(I$34+I$598+I$37)</f>
        <v>3.21922175612571E-6</v>
      </c>
      <c r="J1650" s="1">
        <f>[1]Transport!F$25/SUM([1]Transport!F$21,[1]Transport!F$25)*J1647*(J$34+J$598)/(J$34+J$598+J$37)</f>
        <v>3.6589285266637011E-5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5.0987568937938219E-6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7.285634213977601E-6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6.4425405170055242E-5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5.879700738197446E-5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8.5390638074531885E-5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17.776201150782342</v>
      </c>
      <c r="G1653" s="1">
        <f t="shared" ref="G1653:K1653" si="1081">SUM(G1658:G1660)</f>
        <v>16.173891539831843</v>
      </c>
      <c r="H1653" s="1">
        <f t="shared" si="1081"/>
        <v>9.9542929825875035</v>
      </c>
      <c r="I1653" s="1">
        <f t="shared" si="1081"/>
        <v>8.210173868391708</v>
      </c>
      <c r="J1653" s="1">
        <f t="shared" si="1081"/>
        <v>16.343223656375898</v>
      </c>
      <c r="K1653" s="1">
        <f t="shared" si="1081"/>
        <v>16.343301966041238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17.334535145380652</v>
      </c>
      <c r="G1654" s="1">
        <f t="shared" ref="G1654:K1654" si="1082">G1653-G1655</f>
        <v>15.743733294453078</v>
      </c>
      <c r="H1654" s="1">
        <f t="shared" si="1082"/>
        <v>9.6285967300681019</v>
      </c>
      <c r="I1654" s="1">
        <f t="shared" si="1082"/>
        <v>7.8312630659614983</v>
      </c>
      <c r="J1654" s="1">
        <f t="shared" si="1082"/>
        <v>13.878203866277406</v>
      </c>
      <c r="K1654" s="1">
        <f t="shared" si="1082"/>
        <v>-1.7514591860459596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0.44166600540169076</v>
      </c>
      <c r="G1655" s="1">
        <f t="shared" ref="G1655:K1655" si="1083">SUM(G1656:G1657)</f>
        <v>0.43015824537876468</v>
      </c>
      <c r="H1655" s="1">
        <f t="shared" si="1083"/>
        <v>0.32569625251940132</v>
      </c>
      <c r="I1655" s="1">
        <f t="shared" si="1083"/>
        <v>0.3789108024302098</v>
      </c>
      <c r="J1655" s="1">
        <f t="shared" si="1083"/>
        <v>2.4650197900984905</v>
      </c>
      <c r="K1655" s="1">
        <f t="shared" si="1083"/>
        <v>18.094761152087198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0.44166600540169076</v>
      </c>
      <c r="G1656" s="1">
        <f>[1]Transport!C$26/SUM([1]Transport!C$22,[1]Transport!C$26)*G1653*(G$33+G$580)/(G$33+G$580+G$36)</f>
        <v>0.43015824537876468</v>
      </c>
      <c r="H1656" s="1">
        <f>[1]Transport!D$26/SUM([1]Transport!D$22,[1]Transport!D$26)*H1653*(H$33+H$580)/(H$33+H$580+H$36)</f>
        <v>0.32569625251940132</v>
      </c>
      <c r="I1656" s="1">
        <f>[1]Transport!E$26/SUM([1]Transport!E$22,[1]Transport!E$26)*I1653*(I$33+I$580)/(I$33+I$580+I$36)</f>
        <v>0.3789108024302098</v>
      </c>
      <c r="J1656" s="1">
        <f>[1]Transport!F$26/SUM([1]Transport!F$22,[1]Transport!F$26)*J1653*(J$33+J$580)/(J$33+J$580+J$36)</f>
        <v>1.1523906301788323</v>
      </c>
      <c r="K1656" s="1">
        <f>[1]Transport!G$26/SUM([1]Transport!G$22,[1]Transport!G$26)*K1653*(K$33+K$580)/(K$33+K$580+K$36)</f>
        <v>1.8024795238106506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1.3126291599196585</v>
      </c>
      <c r="K1657" s="1">
        <f>(K$36+K$716)/([1]Transport!G$22+[1]Transport!G$26)*K1653</f>
        <v>16.292281628276548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0.39580334444763376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0.27674419442771558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2.946203546506592E-4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15.897147345404125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9.9539983622328521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8.210173868391708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16.343223656375898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16.343301966041238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0.22016912481304551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0.24502354770942639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0.26339894229619309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2.5095779800316916E-2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2.6568106424002348E-2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2.9173158955029786E-2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3.1649450185709839E-2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3.3888796848676163E-2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3.6435936966475117E-2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2.1876041845500702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2.1875990640717902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2.18759661906781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5.9375827179706358E-7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6.8015108695267922E-7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1.3317009406057401E-6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6.6037882393778101E-6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5.8395977684815003E-5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5.3294328874590899E-5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7.7399122012975795E-5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1.6042201996830767E-3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1.1216646677544649E-3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1.1941180659500721E-6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15.7106703120745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9.8372357730697093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8.1138667239189992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16.151514049849201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16.151591440925099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2.5272641700947243E-2</v>
      </c>
      <c r="J1673" s="7">
        <f t="shared" si="1087"/>
        <v>2.5236122307341274E-2</v>
      </c>
      <c r="K1673" s="7">
        <f t="shared" si="1087"/>
        <v>2.5199602913735283E-2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1.6704032219401296E-2</v>
      </c>
      <c r="G1674" s="7">
        <f t="shared" ref="G1674:K1674" si="1088">IFERROR(G1663/G1641,"-")</f>
        <v>1.6704032219401317E-2</v>
      </c>
      <c r="H1674" s="7">
        <f t="shared" si="1088"/>
        <v>1.67040322194013E-2</v>
      </c>
      <c r="I1674" s="7">
        <f t="shared" si="1088"/>
        <v>1.6704032219401286E-2</v>
      </c>
      <c r="J1674" s="7">
        <f t="shared" si="1088"/>
        <v>1.6704032219401286E-2</v>
      </c>
      <c r="K1674" s="7">
        <f t="shared" si="1088"/>
        <v>1.6704032219401303E-2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2.4673913043478453</v>
      </c>
      <c r="H1675">
        <f t="shared" si="1089"/>
        <v>2.4673913043478364</v>
      </c>
      <c r="I1675">
        <f t="shared" si="1089"/>
        <v>2.4673913043478279</v>
      </c>
      <c r="J1675" t="str">
        <f t="shared" si="1089"/>
        <v>-</v>
      </c>
      <c r="K1675" t="str">
        <f t="shared" si="1089"/>
        <v>-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>
        <f t="shared" si="1090"/>
        <v>1.7941883805152232E-2</v>
      </c>
      <c r="K1676">
        <f t="shared" si="1090"/>
        <v>1.9320077379362408E-2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1.7934782608695607</v>
      </c>
      <c r="J1678" t="str">
        <f t="shared" si="1092"/>
        <v>-</v>
      </c>
      <c r="K1678" t="str">
        <f t="shared" si="1092"/>
        <v>-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0.90641226905247874</v>
      </c>
      <c r="H1679" s="4">
        <f t="shared" si="1093"/>
        <v>0.90641226905247774</v>
      </c>
      <c r="I1679" s="4">
        <f t="shared" si="1093"/>
        <v>0.90641226905248018</v>
      </c>
      <c r="J1679" s="4">
        <f t="shared" si="1093"/>
        <v>0.90641226905248307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4.0530738867855139E-3</v>
      </c>
      <c r="G1681" s="1">
        <f t="shared" si="1094"/>
        <v>4.0530738867855052E-3</v>
      </c>
      <c r="H1681">
        <f t="shared" si="1094"/>
        <v>4.0530738867855078E-3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0.98826978015124611</v>
      </c>
      <c r="H1682" s="4">
        <f t="shared" si="1094"/>
        <v>0.98826978015124456</v>
      </c>
      <c r="I1682" s="4">
        <f t="shared" si="1094"/>
        <v>0.98826978015124856</v>
      </c>
      <c r="J1682" s="4">
        <f t="shared" si="1094"/>
        <v>0.98826978015124289</v>
      </c>
      <c r="K1682" s="4">
        <f t="shared" si="1094"/>
        <v>0.988269780151252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34.575186341446916</v>
      </c>
      <c r="G1683" s="3">
        <f t="shared" ref="G1683:K1683" si="1095">SUM(G1684:G1686,G1689:G1691,-G1696)</f>
        <v>32.50343923923608</v>
      </c>
      <c r="H1683" s="3">
        <f t="shared" si="1095"/>
        <v>29.93173807058816</v>
      </c>
      <c r="I1683" s="3">
        <f t="shared" si="1095"/>
        <v>24.231692548498444</v>
      </c>
      <c r="J1683" s="3">
        <f t="shared" si="1095"/>
        <v>13.966981193357327</v>
      </c>
      <c r="K1683" s="3">
        <f t="shared" si="1095"/>
        <v>-3.6831510164883354E-5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2.5750282694593305</v>
      </c>
      <c r="G1684" s="1">
        <f>[1]Summary!C53+[1]Summary!C59</f>
        <v>2.4916465315404972</v>
      </c>
      <c r="H1684" s="1">
        <f>[1]Summary!D53+[1]Summary!D59</f>
        <v>2.4016694891016561</v>
      </c>
      <c r="I1684" s="1">
        <f>[1]Summary!E53+[1]Summary!E59</f>
        <v>2.2718313695932153</v>
      </c>
      <c r="J1684" s="1">
        <f>[1]Summary!F53+[1]Summary!F59</f>
        <v>0.53142464242537013</v>
      </c>
      <c r="K1684" s="1">
        <f>[1]Summary!G53+[1]Summary!G59</f>
        <v>-2.7898707496585007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-1.2139457880912486E-3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6.4922499785341499</v>
      </c>
      <c r="G1686" s="1">
        <f>[1]Summary!C55+[1]Summary!C60</f>
        <v>5.9888824697094991</v>
      </c>
      <c r="H1686" s="1">
        <f>[1]Summary!D55+[1]Summary!D60</f>
        <v>5.5435415154448782</v>
      </c>
      <c r="I1686" s="1">
        <f>[1]Summary!E55+[1]Summary!E60</f>
        <v>4.8552172241180696</v>
      </c>
      <c r="J1686" s="1">
        <f>[1]Summary!F55+[1]Summary!F60</f>
        <v>3.5462262597384981</v>
      </c>
      <c r="K1686" s="1">
        <f>[1]Summary!G55+[1]Summary!G60</f>
        <v>-0.24446583748344386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4.4029031780495096</v>
      </c>
      <c r="G1687" s="1">
        <f t="shared" ref="G1687:K1687" si="1100">G1686-G1688</f>
        <v>3.8778692998354187</v>
      </c>
      <c r="H1687" s="1">
        <f t="shared" si="1100"/>
        <v>3.4412720443836182</v>
      </c>
      <c r="I1687" s="1">
        <f t="shared" si="1100"/>
        <v>2.7615601608062397</v>
      </c>
      <c r="J1687" s="1">
        <f t="shared" si="1100"/>
        <v>1.4689847900783182</v>
      </c>
      <c r="K1687" s="1">
        <f t="shared" si="1100"/>
        <v>-1.276340092055394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2.0936570633118299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2.07724146966018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1.0318742545719501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3.7904416235025002</v>
      </c>
      <c r="G1689" s="1">
        <f>[1]Summary!C56</f>
        <v>3.4117740376400096</v>
      </c>
      <c r="H1689" s="1">
        <f>[1]Summary!D56</f>
        <v>3.5364235691027699</v>
      </c>
      <c r="I1689" s="1">
        <f>[1]Summary!E56</f>
        <v>3.14256034168895</v>
      </c>
      <c r="J1689" s="1">
        <f>[1]Summary!F56</f>
        <v>2.0930738264592343</v>
      </c>
      <c r="K1689" s="1">
        <f>[1]Summary!G56</f>
        <v>0.78165543195472198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7.1760718563994104</v>
      </c>
      <c r="G1690" s="1">
        <f>[1]Summary!C57</f>
        <v>6.5876100184260862</v>
      </c>
      <c r="H1690" s="1">
        <f>[1]Summary!D57</f>
        <v>6.0080635374911635</v>
      </c>
      <c r="I1690" s="1">
        <f>[1]Summary!E57</f>
        <v>5.7887159588404593</v>
      </c>
      <c r="J1690" s="1">
        <f>[1]Summary!F57</f>
        <v>4.2228925525977701</v>
      </c>
      <c r="K1690" s="1">
        <f>[1]Summary!G57</f>
        <v>1.3200416494315501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14.541394613551525</v>
      </c>
      <c r="G1691" s="1">
        <f>[1]Summary!C58</f>
        <v>14.023526181919985</v>
      </c>
      <c r="H1691" s="1">
        <f>[1]Summary!D58</f>
        <v>12.442039959447694</v>
      </c>
      <c r="I1691" s="1">
        <f>[1]Summary!E58</f>
        <v>8.1733676542577474</v>
      </c>
      <c r="J1691" s="1">
        <f>[1]Summary!F58</f>
        <v>3.5733696116592526</v>
      </c>
      <c r="K1691" s="1">
        <f>[1]Summary!G58</f>
        <v>0.93384555940305813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1.7630979403703639</v>
      </c>
      <c r="K1692" s="1">
        <f>-[1]Summary!G59</f>
        <v>5.1073107246578004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0.36882796177087579</v>
      </c>
      <c r="K1693" s="1">
        <f>-[1]Summary!G60</f>
        <v>3.4268068119540795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1.1707952910482253E-3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3.8063138917840303E-5</v>
      </c>
      <c r="K1695" s="1">
        <f>-[1]Summary!G62</f>
        <v>4.3150497043023424E-5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5.6995227980416369E-6</v>
      </c>
      <c r="K1696" s="1">
        <f>-[1]Summary!G63</f>
        <v>2.8939369459260191E-5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2.1319261788801187</v>
      </c>
      <c r="K1697" s="3">
        <f t="shared" si="1101"/>
        <v>8.5353222767472925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0.83333314875242714</v>
      </c>
      <c r="K1698" s="1">
        <f>[1]Summary!C$77</f>
        <v>1.904761887497086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0.3098441634536751</v>
      </c>
      <c r="K1699" s="1">
        <f>[1]Summary!C$78</f>
        <v>0.81019621113252327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0.98874886667401674</v>
      </c>
      <c r="K1700" s="1">
        <f>[1]Summary!C$79</f>
        <v>5.8203641781176838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4.5800493146929598E-5</v>
      </c>
      <c r="K1702" s="1">
        <f t="shared" si="1105"/>
        <v>2.1078772531875269E-4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7.9033382799510738E-6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2.6334826207926794E-5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3.7897154866978528E-5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1.844528991108259E-4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5.6995227980416369E-6</v>
      </c>
      <c r="K1705" s="1">
        <f t="shared" si="1106"/>
        <v>2.8939369459260191E-5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961.84670305154407</v>
      </c>
      <c r="G1706" s="3">
        <f t="shared" ref="G1706:K1706" si="1107">SUM(G1707:G1708,G1725,G1734:G1735,G1736,G1737,G1742,G1745,,G1750:G1753,G1746)</f>
        <v>959.67620812554571</v>
      </c>
      <c r="H1706" s="3">
        <f t="shared" si="1107"/>
        <v>894.19715925982928</v>
      </c>
      <c r="I1706" s="3">
        <f t="shared" si="1107"/>
        <v>855.20904691188105</v>
      </c>
      <c r="J1706" s="3">
        <f t="shared" si="1107"/>
        <v>721.9553936931909</v>
      </c>
      <c r="K1706" s="3">
        <f t="shared" si="1107"/>
        <v>638.76484586684728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3.6600032956786062</v>
      </c>
      <c r="G1707" s="1">
        <f t="shared" ref="G1707:K1707" si="1109">G21</f>
        <v>3.5647190275226115</v>
      </c>
      <c r="H1707" s="1">
        <f t="shared" si="1109"/>
        <v>1.1305960224712155E-2</v>
      </c>
      <c r="I1707" s="1">
        <f t="shared" si="1109"/>
        <v>1.6785062103387128E-3</v>
      </c>
      <c r="J1707" s="1">
        <f t="shared" si="1109"/>
        <v>9.8184684359811972E-4</v>
      </c>
      <c r="K1707" s="1">
        <f t="shared" si="1109"/>
        <v>2.7054850480284884E-4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310.8083105617925</v>
      </c>
      <c r="G1708" s="1">
        <f t="shared" si="1113"/>
        <v>288.93673207582577</v>
      </c>
      <c r="H1708" s="1">
        <f t="shared" si="1113"/>
        <v>251.24242245432737</v>
      </c>
      <c r="I1708" s="1">
        <f t="shared" si="1113"/>
        <v>180.59678032931237</v>
      </c>
      <c r="J1708" s="1">
        <f t="shared" si="1113"/>
        <v>86.857242352272479</v>
      </c>
      <c r="K1708" s="1">
        <f t="shared" si="1113"/>
        <v>21.871425014045172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303.75650459538281</v>
      </c>
      <c r="G1709" s="1">
        <f t="shared" si="1113"/>
        <v>281.55622701507309</v>
      </c>
      <c r="H1709" s="1">
        <f t="shared" si="1113"/>
        <v>244.39421063680109</v>
      </c>
      <c r="I1709" s="1">
        <f t="shared" si="1113"/>
        <v>174.93173910881023</v>
      </c>
      <c r="J1709" s="1">
        <f t="shared" si="1113"/>
        <v>78.717922440320166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101.74784278442269</v>
      </c>
      <c r="G1710" s="1">
        <f t="shared" si="1113"/>
        <v>90.977869871668176</v>
      </c>
      <c r="H1710" s="1">
        <f t="shared" si="1113"/>
        <v>79.767165383130063</v>
      </c>
      <c r="I1710" s="1">
        <f t="shared" si="1113"/>
        <v>69.283260879381601</v>
      </c>
      <c r="J1710" s="1">
        <f t="shared" si="1113"/>
        <v>35.409583788562628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2.7763703349236932</v>
      </c>
      <c r="G1711" s="1">
        <f t="shared" si="1113"/>
        <v>5.1493546908070863E-4</v>
      </c>
      <c r="H1711" s="1">
        <f t="shared" si="1113"/>
        <v>1.4232194543687309E-3</v>
      </c>
      <c r="I1711" s="1">
        <f t="shared" si="1113"/>
        <v>7.2689152239104277E-4</v>
      </c>
      <c r="J1711" s="1">
        <f t="shared" si="1113"/>
        <v>1.2848457182323705E-3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118.34278697390188</v>
      </c>
      <c r="G1712" s="1">
        <f t="shared" si="1113"/>
        <v>110.35753720329615</v>
      </c>
      <c r="H1712" s="1">
        <f t="shared" si="1113"/>
        <v>89.139980725408137</v>
      </c>
      <c r="I1712" s="1">
        <f t="shared" si="1113"/>
        <v>61.702827578537459</v>
      </c>
      <c r="J1712" s="1">
        <f t="shared" si="1113"/>
        <v>36.235668191061244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79.780119135755371</v>
      </c>
      <c r="G1713" s="1">
        <f t="shared" si="1113"/>
        <v>78.815090121085944</v>
      </c>
      <c r="H1713" s="1">
        <f t="shared" si="1113"/>
        <v>73.63668214949287</v>
      </c>
      <c r="I1713" s="1">
        <f t="shared" si="1113"/>
        <v>41.386183652367301</v>
      </c>
      <c r="J1713" s="1">
        <f t="shared" si="1113"/>
        <v>5.4610127274343991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2.5587401070014746</v>
      </c>
      <c r="J1714" s="1">
        <f t="shared" si="1113"/>
        <v>1.610372887543656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7.0518059664096908</v>
      </c>
      <c r="G1715" s="1">
        <f t="shared" si="1113"/>
        <v>7.3805050607526592</v>
      </c>
      <c r="H1715" s="1">
        <f t="shared" si="1113"/>
        <v>6.8482118175262663</v>
      </c>
      <c r="I1715" s="1">
        <f t="shared" si="1113"/>
        <v>5.6650412205021308</v>
      </c>
      <c r="J1715" s="1">
        <f t="shared" si="1113"/>
        <v>8.1393199119523096</v>
      </c>
      <c r="K1715" s="1">
        <f t="shared" si="1113"/>
        <v>21.871425014045172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2.6176553070770909</v>
      </c>
      <c r="G1716" s="1">
        <f t="shared" si="1113"/>
        <v>2.8163544959488092</v>
      </c>
      <c r="H1716" s="1">
        <f t="shared" si="1113"/>
        <v>2.5855820377682455</v>
      </c>
      <c r="I1716" s="1">
        <f t="shared" si="1113"/>
        <v>3.2679176266374341</v>
      </c>
      <c r="J1716" s="1">
        <f t="shared" si="1113"/>
        <v>3.2696016207858767</v>
      </c>
      <c r="K1716" s="1">
        <f t="shared" si="1113"/>
        <v>17.414143562976406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4.4341506593325999</v>
      </c>
      <c r="G1717" s="1">
        <f t="shared" si="1113"/>
        <v>4.5641505648038496</v>
      </c>
      <c r="H1717" s="1">
        <f t="shared" si="1113"/>
        <v>4.2626297797580213</v>
      </c>
      <c r="I1717" s="1">
        <f t="shared" si="1113"/>
        <v>2.3971235938646971</v>
      </c>
      <c r="J1717" s="1">
        <f t="shared" si="1113"/>
        <v>4.869718291166433</v>
      </c>
      <c r="K1717" s="1">
        <f t="shared" si="1113"/>
        <v>4.4572814510687646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7.0518059664096908</v>
      </c>
      <c r="G1718" s="1">
        <f t="shared" si="1113"/>
        <v>7.3805050607526592</v>
      </c>
      <c r="H1718" s="1">
        <f t="shared" si="1113"/>
        <v>6.8482118175262663</v>
      </c>
      <c r="I1718" s="1">
        <f t="shared" si="1113"/>
        <v>5.6650412205021308</v>
      </c>
      <c r="J1718" s="1">
        <f t="shared" si="1113"/>
        <v>7.8320681914412837</v>
      </c>
      <c r="K1718" s="1">
        <f t="shared" si="1113"/>
        <v>7.7268830718546413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2.6176553070770909</v>
      </c>
      <c r="G1719" s="1">
        <f t="shared" si="1113"/>
        <v>2.8163544959488092</v>
      </c>
      <c r="H1719" s="1">
        <f t="shared" si="1113"/>
        <v>2.5855820377682455</v>
      </c>
      <c r="I1719" s="1">
        <f t="shared" si="1113"/>
        <v>3.2679176266374341</v>
      </c>
      <c r="J1719" s="1">
        <f t="shared" si="1113"/>
        <v>3.2679176266374341</v>
      </c>
      <c r="K1719" s="1">
        <f t="shared" si="1113"/>
        <v>3.2696016207858767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4.4341506593325999</v>
      </c>
      <c r="G1720" s="1">
        <f t="shared" si="1113"/>
        <v>4.5641505648038496</v>
      </c>
      <c r="H1720" s="1">
        <f t="shared" si="1113"/>
        <v>4.2626297797580213</v>
      </c>
      <c r="I1720" s="1">
        <f t="shared" si="1113"/>
        <v>2.3971235938646971</v>
      </c>
      <c r="J1720" s="1">
        <f t="shared" si="1113"/>
        <v>4.5641505648038496</v>
      </c>
      <c r="K1720" s="1">
        <f t="shared" si="1113"/>
        <v>4.4572814510687646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0.30725172051102589</v>
      </c>
      <c r="K1721" s="1">
        <f t="shared" si="1113"/>
        <v>14.144541942190529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1.683994148442558E-3</v>
      </c>
      <c r="K1722" s="1">
        <f t="shared" si="1113"/>
        <v>14.144541942190529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0.30556772636258334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117.09530405391322</v>
      </c>
      <c r="G1725" s="1">
        <f t="shared" si="1113"/>
        <v>107.23650178294383</v>
      </c>
      <c r="H1725" s="1">
        <f t="shared" si="1113"/>
        <v>117.35922129097676</v>
      </c>
      <c r="I1725" s="1">
        <f t="shared" si="1113"/>
        <v>111.04689783977035</v>
      </c>
      <c r="J1725" s="1">
        <f t="shared" si="1113"/>
        <v>90.925161903223881</v>
      </c>
      <c r="K1725" s="1">
        <f t="shared" si="1113"/>
        <v>55.751441722532832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117.09530405391322</v>
      </c>
      <c r="G1726" s="1">
        <f t="shared" si="1113"/>
        <v>106.72000082696499</v>
      </c>
      <c r="H1726" s="1">
        <f t="shared" si="1113"/>
        <v>116.19207939124682</v>
      </c>
      <c r="I1726" s="1">
        <f t="shared" si="1113"/>
        <v>106.68123633344376</v>
      </c>
      <c r="J1726" s="1">
        <f t="shared" si="1113"/>
        <v>82.698108429996125</v>
      </c>
      <c r="K1726" s="1">
        <f t="shared" si="1113"/>
        <v>41.836616295428072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117.09530405391322</v>
      </c>
      <c r="G1727" s="1">
        <f t="shared" si="1113"/>
        <v>106.72000082696499</v>
      </c>
      <c r="H1727" s="1">
        <f t="shared" si="1113"/>
        <v>116.19207939124682</v>
      </c>
      <c r="I1727" s="1">
        <f t="shared" si="1113"/>
        <v>106.67980054758617</v>
      </c>
      <c r="J1727" s="1">
        <f t="shared" si="1113"/>
        <v>82.696608320996901</v>
      </c>
      <c r="K1727" s="1">
        <f t="shared" si="1113"/>
        <v>41.836042532170225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1.4357858575972807E-3</v>
      </c>
      <c r="J1728" s="1">
        <f t="shared" si="1113"/>
        <v>1.5001089992239575E-3</v>
      </c>
      <c r="K1728" s="1">
        <f t="shared" si="1113"/>
        <v>5.7376325784706285E-4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0.51650095597883572</v>
      </c>
      <c r="H1729" s="1">
        <f t="shared" si="1113"/>
        <v>1.1671418997299463</v>
      </c>
      <c r="I1729" s="1">
        <f t="shared" si="1113"/>
        <v>4.3656615063265836</v>
      </c>
      <c r="J1729" s="1">
        <f t="shared" si="1113"/>
        <v>8.2270534732277554</v>
      </c>
      <c r="K1729" s="1">
        <f t="shared" si="1113"/>
        <v>13.914825427104759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0.51650095597883572</v>
      </c>
      <c r="H1730" s="1">
        <f t="shared" si="1113"/>
        <v>1.1671418997299463</v>
      </c>
      <c r="I1730" s="1">
        <f t="shared" si="1113"/>
        <v>4.3656615063265836</v>
      </c>
      <c r="J1730" s="1">
        <f t="shared" si="1113"/>
        <v>4.3656615063265836</v>
      </c>
      <c r="K1730" s="1">
        <f t="shared" si="1113"/>
        <v>8.2270534732277554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0.51650095597883572</v>
      </c>
      <c r="H1731" s="1">
        <f t="shared" si="1113"/>
        <v>1.1671418997299463</v>
      </c>
      <c r="I1731" s="1">
        <f t="shared" si="1113"/>
        <v>4.3656615063265836</v>
      </c>
      <c r="J1731" s="1">
        <f t="shared" si="1113"/>
        <v>4.3656615063265836</v>
      </c>
      <c r="K1731" s="1">
        <f t="shared" si="1113"/>
        <v>8.2270534732277554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3.8613919669011718</v>
      </c>
      <c r="K1732" s="1">
        <f t="shared" si="1113"/>
        <v>5.6877719538770037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3.8613919669011718</v>
      </c>
      <c r="K1733" s="1">
        <f t="shared" si="1113"/>
        <v>5.6877719538770037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250.94818149059634</v>
      </c>
      <c r="G1734" s="1">
        <f t="shared" si="1113"/>
        <v>253.29936355898187</v>
      </c>
      <c r="H1734" s="1">
        <f t="shared" si="1113"/>
        <v>196.42461928392521</v>
      </c>
      <c r="I1734" s="1">
        <f t="shared" si="1113"/>
        <v>204.2440611581986</v>
      </c>
      <c r="J1734" s="1">
        <f t="shared" si="1113"/>
        <v>98.945485295433315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-20.009999997500927</v>
      </c>
      <c r="G1735" s="1">
        <f t="shared" ref="G1735:K1735" si="1114">-G56+G49</f>
        <v>14.911464244040296</v>
      </c>
      <c r="H1735" s="1">
        <f t="shared" si="1114"/>
        <v>-4.3929654445690147</v>
      </c>
      <c r="I1735" s="1">
        <f t="shared" si="1114"/>
        <v>-4.9882212359935139</v>
      </c>
      <c r="J1735" s="1">
        <f t="shared" si="1114"/>
        <v>9.0710967864206751</v>
      </c>
      <c r="K1735" s="1">
        <f t="shared" si="1114"/>
        <v>-3.1503735215680564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8.4311640269991841</v>
      </c>
      <c r="K1736" s="1">
        <f t="shared" si="1115"/>
        <v>8.4311903349647004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44.769995583235925</v>
      </c>
      <c r="G1737" s="1">
        <f t="shared" ref="G1737:K1737" si="1116">G3</f>
        <v>46.01906699875704</v>
      </c>
      <c r="H1737" s="1">
        <f t="shared" si="1116"/>
        <v>46.019089500102169</v>
      </c>
      <c r="I1737" s="1">
        <f t="shared" si="1116"/>
        <v>47.790435854545521</v>
      </c>
      <c r="J1737" s="1">
        <f t="shared" si="1116"/>
        <v>47.805305563416496</v>
      </c>
      <c r="K1737" s="1">
        <f t="shared" si="1116"/>
        <v>63.755679642200661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10.182338839555834</v>
      </c>
      <c r="G1738" s="1">
        <f t="shared" ref="G1738:K1738" si="1118">G4</f>
        <v>11.152949898778974</v>
      </c>
      <c r="H1738" s="1">
        <f t="shared" si="1118"/>
        <v>12.608866525110754</v>
      </c>
      <c r="I1738" s="1">
        <f t="shared" si="1118"/>
        <v>15.035394996175109</v>
      </c>
      <c r="J1738" s="1">
        <f t="shared" si="1118"/>
        <v>17.461923358778975</v>
      </c>
      <c r="K1738" s="1">
        <f t="shared" si="1118"/>
        <v>17.461927791709879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7.4592156529315892</v>
      </c>
      <c r="G1739" s="1">
        <f t="shared" ref="G1739:K1739" si="1120">G5</f>
        <v>8.0030394492881261</v>
      </c>
      <c r="H1739" s="1">
        <f t="shared" si="1120"/>
        <v>8.8187752694360455</v>
      </c>
      <c r="I1739" s="1">
        <f t="shared" si="1120"/>
        <v>10.178335745017213</v>
      </c>
      <c r="J1739" s="1">
        <f t="shared" si="1120"/>
        <v>10.230789036928645</v>
      </c>
      <c r="K1739" s="1">
        <f t="shared" si="1120"/>
        <v>7.6165795513512302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2.6225274097775091</v>
      </c>
      <c r="G1740" s="1">
        <f t="shared" ref="G1740:K1740" si="1122">G6</f>
        <v>3.265003013325857</v>
      </c>
      <c r="H1740" s="1">
        <f t="shared" si="1122"/>
        <v>4.2287174923326312</v>
      </c>
      <c r="I1740" s="1">
        <f t="shared" si="1122"/>
        <v>5.8349091208342712</v>
      </c>
      <c r="J1740" s="1">
        <f t="shared" si="1122"/>
        <v>6.3806237277434814</v>
      </c>
      <c r="K1740" s="1">
        <f t="shared" si="1122"/>
        <v>4.2596770200666718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24.505913680970998</v>
      </c>
      <c r="G1741" s="1">
        <f t="shared" ref="G1741:K1741" si="1124">G7</f>
        <v>23.598074637364082</v>
      </c>
      <c r="H1741" s="1">
        <f t="shared" si="1124"/>
        <v>20.362730213222736</v>
      </c>
      <c r="I1741" s="1">
        <f t="shared" si="1124"/>
        <v>16.741795992518931</v>
      </c>
      <c r="J1741" s="1">
        <f t="shared" si="1124"/>
        <v>13.731969439965395</v>
      </c>
      <c r="K1741" s="1">
        <f t="shared" si="1124"/>
        <v>34.417495279072881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69.392878895367431</v>
      </c>
      <c r="G1742" s="1">
        <f t="shared" ref="G1742:K1742" si="1126">G8</f>
        <v>69.663487229497264</v>
      </c>
      <c r="H1742" s="1">
        <f t="shared" si="1126"/>
        <v>69.270576474826612</v>
      </c>
      <c r="I1742" s="1">
        <f t="shared" si="1126"/>
        <v>68.821074314404456</v>
      </c>
      <c r="J1742" s="1">
        <f t="shared" si="1126"/>
        <v>68.940594147117977</v>
      </c>
      <c r="K1742" s="1">
        <f t="shared" si="1126"/>
        <v>69.385363245981893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35.611763845668129</v>
      </c>
      <c r="G1743" s="1">
        <f t="shared" ref="G1743:K1743" si="1128">G9</f>
        <v>35.882384866879029</v>
      </c>
      <c r="H1743" s="1">
        <f t="shared" si="1128"/>
        <v>35.489474602601419</v>
      </c>
      <c r="I1743" s="1">
        <f t="shared" si="1128"/>
        <v>35.039966406489</v>
      </c>
      <c r="J1743" s="1">
        <f t="shared" si="1128"/>
        <v>35.159459435888351</v>
      </c>
      <c r="K1743" s="1">
        <f t="shared" si="1128"/>
        <v>35.603179434501442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33.781115049699309</v>
      </c>
      <c r="G1744" s="1">
        <f t="shared" ref="G1744:K1744" si="1130">G10</f>
        <v>33.781102362618242</v>
      </c>
      <c r="H1744" s="1">
        <f t="shared" si="1130"/>
        <v>33.7811018722252</v>
      </c>
      <c r="I1744" s="1">
        <f t="shared" si="1130"/>
        <v>33.781107907915448</v>
      </c>
      <c r="J1744" s="1">
        <f t="shared" si="1130"/>
        <v>33.781134711229626</v>
      </c>
      <c r="K1744" s="1">
        <f t="shared" si="1130"/>
        <v>33.782183811480451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3.7980832295706928</v>
      </c>
      <c r="G1745" s="1">
        <f t="shared" ref="G1745:K1745" si="1132">G11</f>
        <v>11.152907800476738</v>
      </c>
      <c r="H1745" s="1">
        <f t="shared" si="1132"/>
        <v>14.592785331261842</v>
      </c>
      <c r="I1745" s="1">
        <f t="shared" si="1132"/>
        <v>15.838748940192257</v>
      </c>
      <c r="J1745" s="1">
        <f t="shared" si="1132"/>
        <v>15.844922479919257</v>
      </c>
      <c r="K1745" s="1">
        <f t="shared" si="1132"/>
        <v>26.999993690354437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149.43048465565781</v>
      </c>
      <c r="G1746" s="1">
        <f t="shared" ref="G1746:K1746" si="1134">G12</f>
        <v>125.60718569965107</v>
      </c>
      <c r="H1746" s="1">
        <f t="shared" si="1134"/>
        <v>140.87853809601376</v>
      </c>
      <c r="I1746" s="1">
        <f t="shared" si="1134"/>
        <v>150.49322000963716</v>
      </c>
      <c r="J1746" s="1">
        <f t="shared" si="1134"/>
        <v>151.75432114974231</v>
      </c>
      <c r="K1746" s="1">
        <f t="shared" si="1134"/>
        <v>152.43689369842699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66.745681159990582</v>
      </c>
      <c r="G1747" s="1">
        <f t="shared" ref="G1747:K1747" si="1136">G13</f>
        <v>49.798802036367057</v>
      </c>
      <c r="H1747" s="1">
        <f t="shared" si="1136"/>
        <v>68.535394888479104</v>
      </c>
      <c r="I1747" s="1">
        <f t="shared" si="1136"/>
        <v>70.234058637220812</v>
      </c>
      <c r="J1747" s="1">
        <f t="shared" si="1136"/>
        <v>72.929267085143337</v>
      </c>
      <c r="K1747" s="1">
        <f t="shared" si="1136"/>
        <v>69.178227345731187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66.632402329149755</v>
      </c>
      <c r="G1748" s="1">
        <f t="shared" ref="G1748:K1748" si="1138">G14</f>
        <v>55.764005672390255</v>
      </c>
      <c r="H1748" s="1">
        <f t="shared" si="1138"/>
        <v>65.549953543157002</v>
      </c>
      <c r="I1748" s="1">
        <f t="shared" si="1138"/>
        <v>64.46521952009887</v>
      </c>
      <c r="J1748" s="1">
        <f t="shared" si="1138"/>
        <v>62.383932021666411</v>
      </c>
      <c r="K1748" s="1">
        <f t="shared" si="1138"/>
        <v>66.134974590811481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16.052401166517459</v>
      </c>
      <c r="G1749" s="1">
        <f t="shared" ref="G1749:K1749" si="1140">G15</f>
        <v>20.044377990893761</v>
      </c>
      <c r="H1749" s="1">
        <f t="shared" si="1140"/>
        <v>6.7931896643776355</v>
      </c>
      <c r="I1749" s="1">
        <f t="shared" si="1140"/>
        <v>15.793941852317479</v>
      </c>
      <c r="J1749" s="1">
        <f t="shared" si="1140"/>
        <v>16.441122042932555</v>
      </c>
      <c r="K1749" s="1">
        <f t="shared" si="1140"/>
        <v>17.123691761884306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16.523393064816808</v>
      </c>
      <c r="H1750" s="1">
        <f t="shared" si="1142"/>
        <v>32.503064929212684</v>
      </c>
      <c r="I1750" s="1">
        <f t="shared" si="1142"/>
        <v>40.640846028050703</v>
      </c>
      <c r="J1750" s="1">
        <f t="shared" si="1142"/>
        <v>84.455739020598671</v>
      </c>
      <c r="K1750" s="1">
        <f t="shared" si="1142"/>
        <v>130.19169508303759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0.5240058428429295</v>
      </c>
      <c r="G1751" s="1">
        <f t="shared" ref="G1751:K1751" si="1144">G17</f>
        <v>0.54529795730000685</v>
      </c>
      <c r="H1751" s="1">
        <f t="shared" si="1144"/>
        <v>1.9634219803324653</v>
      </c>
      <c r="I1751" s="1">
        <f t="shared" si="1144"/>
        <v>5.5056613736265874</v>
      </c>
      <c r="J1751" s="1">
        <f t="shared" si="1144"/>
        <v>15.481834466308001</v>
      </c>
      <c r="K1751" s="1">
        <f t="shared" si="1144"/>
        <v>25.218287107675696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18.873010031316486</v>
      </c>
      <c r="G1752" s="1">
        <f t="shared" ref="G1752:K1752" si="1146">G18</f>
        <v>22.216088685732462</v>
      </c>
      <c r="H1752" s="1">
        <f t="shared" si="1146"/>
        <v>28.32507940319482</v>
      </c>
      <c r="I1752" s="1">
        <f t="shared" si="1146"/>
        <v>35.210534196692663</v>
      </c>
      <c r="J1752" s="1">
        <f t="shared" si="1146"/>
        <v>43.434179516007539</v>
      </c>
      <c r="K1752" s="1">
        <f t="shared" si="1146"/>
        <v>71.857020367224251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7.3295972336433575E-3</v>
      </c>
      <c r="J1753" s="1">
        <f t="shared" si="1148"/>
        <v>7.3651388874875698E-3</v>
      </c>
      <c r="K1753" s="1">
        <f t="shared" si="1148"/>
        <v>16.015958933466404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22.324553426201273</v>
      </c>
      <c r="G1754" s="3">
        <f t="shared" si="1149"/>
        <v>24.577424608008286</v>
      </c>
      <c r="H1754" s="3">
        <f t="shared" si="1149"/>
        <v>29.429538635752817</v>
      </c>
      <c r="I1754" s="3">
        <f t="shared" si="1149"/>
        <v>31.738320763910295</v>
      </c>
      <c r="J1754" s="3">
        <f t="shared" si="1149"/>
        <v>43.500577272056276</v>
      </c>
      <c r="K1754" s="3">
        <f t="shared" si="1149"/>
        <v>60.053148401256394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3.0805574023022064</v>
      </c>
      <c r="H1755" s="1">
        <f t="shared" si="1150"/>
        <v>2.5914682123006143</v>
      </c>
      <c r="I1755" s="1">
        <f t="shared" si="1150"/>
        <v>2.5182439968776147</v>
      </c>
      <c r="J1755" s="1">
        <f t="shared" si="1150"/>
        <v>1.2356850429126829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3.0805574023022064</v>
      </c>
      <c r="H1756" s="1">
        <f>'[1]Electricity and CHPs_CAP'!D$14</f>
        <v>2.5914682123006143</v>
      </c>
      <c r="I1756" s="1">
        <f>'[1]Electricity and CHPs_CAP'!E$14</f>
        <v>2.5182439968776147</v>
      </c>
      <c r="J1756" s="1">
        <f>'[1]Electricity and CHPs_CAP'!F$14</f>
        <v>1.2356850429126829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16.121299268036179</v>
      </c>
      <c r="H1757" s="1">
        <f t="shared" si="1152"/>
        <v>16.566827627099507</v>
      </c>
      <c r="I1757" s="1">
        <f t="shared" si="1152"/>
        <v>16.637779353253602</v>
      </c>
      <c r="J1757" s="1">
        <f t="shared" si="1152"/>
        <v>16.813497464568137</v>
      </c>
      <c r="K1757" s="1">
        <f t="shared" si="1152"/>
        <v>17.320222811891473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7.3423341520525174</v>
      </c>
      <c r="H1758" s="1">
        <f>'[1]Electricity and CHPs_CAP'!D$15</f>
        <v>7.3482664407498479</v>
      </c>
      <c r="I1758" s="1">
        <f>'[1]Electricity and CHPs_CAP'!E$15</f>
        <v>7.4154562489330589</v>
      </c>
      <c r="J1758" s="1">
        <f>'[1]Electricity and CHPs_CAP'!F$15</f>
        <v>7.5849004774555411</v>
      </c>
      <c r="K1758" s="1">
        <f>'[1]Electricity and CHPs_CAP'!G$15</f>
        <v>7.6707127811931457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4.8075753787716557</v>
      </c>
      <c r="H1759" s="1">
        <f>'[1]Electricity and CHPs_CAP'!D$16</f>
        <v>4.8587499364979445</v>
      </c>
      <c r="I1759" s="1">
        <f>'[1]Electricity and CHPs_CAP'!E$16</f>
        <v>4.8625115055676984</v>
      </c>
      <c r="J1759" s="1">
        <f>'[1]Electricity and CHPs_CAP'!F$16</f>
        <v>4.8687808739381273</v>
      </c>
      <c r="K1759" s="1">
        <f>'[1]Electricity and CHPs_CAP'!G$16</f>
        <v>5.2896935084087602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3.9713897372120068</v>
      </c>
      <c r="H1760" s="1">
        <f>'[1]Electricity and CHPs_CAP'!D$17</f>
        <v>4.3598112498517114</v>
      </c>
      <c r="I1760" s="1">
        <f>'[1]Electricity and CHPs_CAP'!E$17</f>
        <v>4.3598115987528452</v>
      </c>
      <c r="J1760" s="1">
        <f>'[1]Electricity and CHPs_CAP'!F$17</f>
        <v>4.3598161131744657</v>
      </c>
      <c r="K1760" s="1">
        <f>'[1]Electricity and CHPs_CAP'!G$17</f>
        <v>4.3598165222895657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2.5510903665954897E-2</v>
      </c>
      <c r="G1761" s="1">
        <f t="shared" ref="G1761:K1761" si="1153">SUM(G1762:G1764)</f>
        <v>9.9396467871483447E-3</v>
      </c>
      <c r="H1761" s="1">
        <f t="shared" si="1153"/>
        <v>1.005021546448949E-2</v>
      </c>
      <c r="I1761" s="1">
        <f t="shared" si="1153"/>
        <v>2.6961987357015292E-2</v>
      </c>
      <c r="J1761" s="1">
        <f t="shared" si="1153"/>
        <v>1.7771158952197851E-2</v>
      </c>
      <c r="K1761" s="1">
        <f t="shared" si="1153"/>
        <v>4.2881303805422629E-3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1.4703830187213301E-2</v>
      </c>
      <c r="G1762" s="1">
        <f>'[1]Electricity and CHPs_CAP'!C$18</f>
        <v>1.5654158340106944E-3</v>
      </c>
      <c r="H1762" s="1">
        <f>'[1]Electricity and CHPs_CAP'!D$18</f>
        <v>1.532840189742906E-3</v>
      </c>
      <c r="I1762" s="1">
        <f>'[1]Electricity and CHPs_CAP'!E$18</f>
        <v>1.5226676533771624E-3</v>
      </c>
      <c r="J1762" s="1">
        <f>'[1]Electricity and CHPs_CAP'!F$18</f>
        <v>5.5585122399144909E-3</v>
      </c>
      <c r="K1762" s="1">
        <f>'[1]Electricity and CHPs_CAP'!G$18</f>
        <v>4.0752371583890742E-3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2.5019698290579401E-3</v>
      </c>
      <c r="G1763" s="1">
        <f>'[1]Electricity and CHPs_CAP'!C$28</f>
        <v>8.8969031690847022E-4</v>
      </c>
      <c r="H1763" s="1">
        <f>'[1]Electricity and CHPs_CAP'!D$28</f>
        <v>8.2444757273634865E-4</v>
      </c>
      <c r="I1763" s="1">
        <f>'[1]Electricity and CHPs_CAP'!E$28</f>
        <v>5.493986786089906E-4</v>
      </c>
      <c r="J1763" s="1">
        <f>'[1]Electricity and CHPs_CAP'!F$28</f>
        <v>1.854764602493805E-4</v>
      </c>
      <c r="K1763" s="1">
        <f>'[1]Electricity and CHPs_CAP'!G$28</f>
        <v>8.0002195407250274E-5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8.305103649683657E-3</v>
      </c>
      <c r="G1764" s="1">
        <f>'[1]Electricity and CHPs_CAP'!C$41</f>
        <v>7.48454063622918E-3</v>
      </c>
      <c r="H1764" s="1">
        <f>'[1]Electricity and CHPs_CAP'!D$41</f>
        <v>7.6929277020102342E-3</v>
      </c>
      <c r="I1764" s="1">
        <f>'[1]Electricity and CHPs_CAP'!E$41</f>
        <v>2.4889921025029141E-2</v>
      </c>
      <c r="J1764" s="1">
        <f>'[1]Electricity and CHPs_CAP'!F$41</f>
        <v>1.2027170252033981E-2</v>
      </c>
      <c r="K1764" s="1">
        <f>'[1]Electricity and CHPs_CAP'!G$41</f>
        <v>1.3289102674593877E-4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0.22340532319127088</v>
      </c>
      <c r="G1765" s="1">
        <f t="shared" ref="G1765:K1765" si="1155">SUM(G1766:G1780)</f>
        <v>0.40369358698106778</v>
      </c>
      <c r="H1765" s="1">
        <f t="shared" si="1155"/>
        <v>0.22274230574409054</v>
      </c>
      <c r="I1765" s="1">
        <f t="shared" si="1155"/>
        <v>0.32089761263114014</v>
      </c>
      <c r="J1765" s="1">
        <f t="shared" si="1155"/>
        <v>0.35568130991656371</v>
      </c>
      <c r="K1765" s="1">
        <f t="shared" si="1155"/>
        <v>0.30361494025640828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8.3278821934105302E-4</v>
      </c>
      <c r="K1766" s="1">
        <f>'[1]Electricity and CHPs_CAP'!G$21</f>
        <v>3.5198994532245202E-4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0.25000016582689299</v>
      </c>
      <c r="H1767" s="1">
        <f>'[1]Electricity and CHPs_CAP'!D$22</f>
        <v>7.2810314580903007E-2</v>
      </c>
      <c r="I1767" s="1">
        <f>'[1]Electricity and CHPs_CAP'!E$22</f>
        <v>7.2745143312381993E-2</v>
      </c>
      <c r="J1767" s="1">
        <f>'[1]Electricity and CHPs_CAP'!F$22</f>
        <v>7.2755571719558015E-2</v>
      </c>
      <c r="K1767" s="1">
        <f>'[1]Electricity and CHPs_CAP'!G$22</f>
        <v>1.2795336766989601E-2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8.3151877904256695E-4</v>
      </c>
      <c r="K1768" s="1">
        <f>'[1]Electricity and CHPs_CAP'!G$23</f>
        <v>9.2618137344544476E-3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4.6853538438592593E-2</v>
      </c>
      <c r="G1769" s="1">
        <f>'[1]Electricity and CHPs_CAP'!C$24</f>
        <v>1.5347729759057627E-4</v>
      </c>
      <c r="H1769" s="1">
        <f>'[1]Electricity and CHPs_CAP'!D$24</f>
        <v>7.007254947709457E-4</v>
      </c>
      <c r="I1769" s="1">
        <f>'[1]Electricity and CHPs_CAP'!E$24</f>
        <v>7.0901578529791731E-4</v>
      </c>
      <c r="J1769" s="1">
        <f>'[1]Electricity and CHPs_CAP'!F$24</f>
        <v>1.7385493307901598E-3</v>
      </c>
      <c r="K1769" s="1">
        <f>'[1]Electricity and CHPs_CAP'!G$24</f>
        <v>1.4378095681497971E-4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4.0092326546282003E-3</v>
      </c>
      <c r="K1770" s="1">
        <f>'[1]Electricity and CHPs_CAP'!G$29</f>
        <v>4.0138110331301583E-3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2.5266666907380303E-2</v>
      </c>
      <c r="G1771" s="1">
        <f>'[1]Electricity and CHPs_CAP'!C$39</f>
        <v>1.8687407894031748E-2</v>
      </c>
      <c r="H1771" s="1">
        <f>'[1]Electricity and CHPs_CAP'!D$39</f>
        <v>1.1937988067223702E-2</v>
      </c>
      <c r="I1771" s="1">
        <f>'[1]Electricity and CHPs_CAP'!E$39</f>
        <v>5.6470414208799804E-3</v>
      </c>
      <c r="J1771" s="1">
        <f>'[1]Electricity and CHPs_CAP'!F$39</f>
        <v>2.8863809958158738E-3</v>
      </c>
      <c r="K1771" s="1">
        <f>'[1]Electricity and CHPs_CAP'!G$39</f>
        <v>1.2610517569590814E-3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5.1960394778121299E-4</v>
      </c>
      <c r="K1772" s="1">
        <f>'[1]Electricity and CHPs_CAP'!G$40</f>
        <v>5.1981042756193713E-4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9.6529557995997102E-5</v>
      </c>
      <c r="J1773" s="1">
        <f>'[1]Electricity and CHPs_CAP'!F$47</f>
        <v>2.2755731908351244E-4</v>
      </c>
      <c r="K1773" s="1">
        <f>'[1]Electricity and CHPs_CAP'!G$47</f>
        <v>1.0324054547502917E-4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4.1549078711839308E-3</v>
      </c>
      <c r="G1774" s="1">
        <f>'[1]Electricity and CHPs_CAP'!C$48</f>
        <v>1.0421912469980163E-3</v>
      </c>
      <c r="H1774" s="1">
        <f>'[1]Electricity and CHPs_CAP'!D$48</f>
        <v>1.1765527690893931E-3</v>
      </c>
      <c r="I1774" s="1">
        <f>'[1]Electricity and CHPs_CAP'!E$48</f>
        <v>1.0342480047462622E-3</v>
      </c>
      <c r="J1774" s="1">
        <f>'[1]Electricity and CHPs_CAP'!F$48</f>
        <v>4.4822348336235589E-3</v>
      </c>
      <c r="K1774" s="1">
        <f>'[1]Electricity and CHPs_CAP'!G$48</f>
        <v>8.6968437579224983E-3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2.4748905055563901E-5</v>
      </c>
      <c r="J1775" s="1">
        <f>'[1]Electricity and CHPs_CAP'!F$49</f>
        <v>7.8912279089281626E-5</v>
      </c>
      <c r="K1775" s="1">
        <f>'[1]Electricity and CHPs_CAP'!G$49</f>
        <v>5.5221025065688463E-5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8.4175099741140812E-3</v>
      </c>
      <c r="G1776" s="1">
        <f>'[1]Electricity and CHPs_CAP'!C$51</f>
        <v>1.1822825329717071E-3</v>
      </c>
      <c r="H1776" s="1">
        <f>'[1]Electricity and CHPs_CAP'!D$51</f>
        <v>1.677468737861339E-3</v>
      </c>
      <c r="I1776" s="1">
        <f>'[1]Electricity and CHPs_CAP'!E$51</f>
        <v>1.8675981401305497E-2</v>
      </c>
      <c r="J1776" s="1">
        <f>'[1]Electricity and CHPs_CAP'!F$51</f>
        <v>5.4091942847338689E-2</v>
      </c>
      <c r="K1776" s="1">
        <f>'[1]Electricity and CHPs_CAP'!G$51</f>
        <v>4.9832533582449955E-2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1.012364715911501E-4</v>
      </c>
      <c r="J1777" s="1">
        <f>'[1]Electricity and CHPs_CAP'!F$52</f>
        <v>4.2197604760107435E-4</v>
      </c>
      <c r="K1777" s="1">
        <f>'[1]Electricity and CHPs_CAP'!G$52</f>
        <v>2.9008729301275573E-4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8.4750219581124275E-2</v>
      </c>
      <c r="H1778" s="1">
        <f>'[1]Electricity and CHPs_CAP'!D$54</f>
        <v>9.4421033758380749E-2</v>
      </c>
      <c r="I1778" s="1">
        <f>'[1]Electricity and CHPs_CAP'!E$54</f>
        <v>9.4427754322080532E-2</v>
      </c>
      <c r="J1778" s="1">
        <f>'[1]Electricity and CHPs_CAP'!F$54</f>
        <v>9.4430037055962451E-2</v>
      </c>
      <c r="K1778" s="1">
        <f>'[1]Electricity and CHPs_CAP'!G$54</f>
        <v>0.21464482868348503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4.7877842601458519E-2</v>
      </c>
      <c r="H1779" s="1">
        <f>'[1]Electricity and CHPs_CAP'!D$55</f>
        <v>4.0018222335861414E-2</v>
      </c>
      <c r="I1779" s="1">
        <f>'[1]Electricity and CHPs_CAP'!E$55</f>
        <v>0.12738829123394604</v>
      </c>
      <c r="J1779" s="1">
        <f>'[1]Electricity and CHPs_CAP'!F$55</f>
        <v>0.11817104299606038</v>
      </c>
      <c r="K1779" s="1">
        <f>'[1]Electricity and CHPs_CAP'!G$55</f>
        <v>1.5697854299145941E-3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4.7622215859182998E-5</v>
      </c>
      <c r="J1780" s="1">
        <f>'[1]Electricity and CHPs_CAP'!F$58</f>
        <v>2.0396089084766955E-4</v>
      </c>
      <c r="K1780" s="1">
        <f>'[1]Electricity and CHPs_CAP'!G$58</f>
        <v>7.4805317850109689E-5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0.40244714294000794</v>
      </c>
      <c r="G1781" s="1">
        <f t="shared" ref="G1781:K1781" si="1158">SUM(G1782:G1787)</f>
        <v>0.36256160155945494</v>
      </c>
      <c r="H1781" s="1">
        <f t="shared" si="1158"/>
        <v>0.36256100237263</v>
      </c>
      <c r="I1781" s="1">
        <f t="shared" si="1158"/>
        <v>0.36002837130017795</v>
      </c>
      <c r="J1781" s="1">
        <f t="shared" si="1158"/>
        <v>0.42327820553338291</v>
      </c>
      <c r="K1781" s="1">
        <f t="shared" si="1158"/>
        <v>0.51275843900761464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0.27650504144708393</v>
      </c>
      <c r="G1782" s="1">
        <f>'[1]Electricity and CHPs_CAP'!C$19</f>
        <v>0.27650258209236778</v>
      </c>
      <c r="H1782" s="1">
        <f>'[1]Electricity and CHPs_CAP'!D$19</f>
        <v>0.27650266979564253</v>
      </c>
      <c r="I1782" s="1">
        <f>'[1]Electricity and CHPs_CAP'!E$19</f>
        <v>0.27599238497692941</v>
      </c>
      <c r="J1782" s="1">
        <f>'[1]Electricity and CHPs_CAP'!F$19</f>
        <v>0.17731278400954481</v>
      </c>
      <c r="K1782" s="1">
        <f>'[1]Electricity and CHPs_CAP'!G$19</f>
        <v>0.19160779947139842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0.120995338328464</v>
      </c>
      <c r="K1783" s="1">
        <f>'[1]Electricity and CHPs_CAP'!G$20</f>
        <v>0.16579068575654532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7.6766796188348821E-2</v>
      </c>
      <c r="G1784" s="1">
        <f>'[1]Electricity and CHPs_CAP'!C$26</f>
        <v>7.2061763306902643E-2</v>
      </c>
      <c r="H1784" s="1">
        <f>'[1]Electricity and CHPs_CAP'!D$26</f>
        <v>7.2061164906188718E-2</v>
      </c>
      <c r="I1784" s="1">
        <f>'[1]Electricity and CHPs_CAP'!E$26</f>
        <v>7.0489865183480313E-2</v>
      </c>
      <c r="J1784" s="1">
        <f>'[1]Electricity and CHPs_CAP'!F$26</f>
        <v>6.3107170447307862E-2</v>
      </c>
      <c r="K1784" s="1">
        <f>'[1]Electricity and CHPs_CAP'!G$26</f>
        <v>6.2982055891008984E-2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2.9641574359276002E-2</v>
      </c>
      <c r="K1785" s="1">
        <f>'[1]Electricity and CHPs_CAP'!G$27</f>
        <v>3.8887130981446784E-2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4.9175305304575222E-2</v>
      </c>
      <c r="G1786" s="1">
        <f>'[1]Electricity and CHPs_CAP'!C$44</f>
        <v>1.3997256160184546E-2</v>
      </c>
      <c r="H1786" s="1">
        <f>'[1]Electricity and CHPs_CAP'!D$44</f>
        <v>1.3997167670798713E-2</v>
      </c>
      <c r="I1786" s="1">
        <f>'[1]Electricity and CHPs_CAP'!E$44</f>
        <v>1.3546121139768243E-2</v>
      </c>
      <c r="J1786" s="1">
        <f>'[1]Electricity and CHPs_CAP'!F$44</f>
        <v>8.6753835847044984E-3</v>
      </c>
      <c r="K1786" s="1">
        <f>'[1]Electricity and CHPs_CAP'!G$44</f>
        <v>5.624780567052047E-5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2.3545954804085799E-2</v>
      </c>
      <c r="K1787" s="1">
        <f>'[1]Electricity and CHPs_CAP'!G$45</f>
        <v>5.3434519101544599E-2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2.2389511783069513E-2</v>
      </c>
      <c r="G1788" s="1">
        <f t="shared" ref="G1788:K1788" si="1160">SUM(G1789:G1795)</f>
        <v>3.2960173529645212E-2</v>
      </c>
      <c r="H1788" s="1">
        <f t="shared" si="1160"/>
        <v>5.5651742329890591E-2</v>
      </c>
      <c r="I1788" s="1">
        <f t="shared" si="1160"/>
        <v>9.8044596226325026E-2</v>
      </c>
      <c r="J1788" s="1">
        <f t="shared" si="1160"/>
        <v>0.19011938270547524</v>
      </c>
      <c r="K1788" s="1">
        <f t="shared" si="1160"/>
        <v>0.61698250246282049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1.5871315143325501E-2</v>
      </c>
      <c r="G1789" s="1">
        <f>'[1]Electricity and CHPs_CAP'!C$25</f>
        <v>1.3673386001755695E-2</v>
      </c>
      <c r="H1789" s="1">
        <f>'[1]Electricity and CHPs_CAP'!D$25</f>
        <v>1.3774449465398866E-2</v>
      </c>
      <c r="I1789" s="1">
        <f>'[1]Electricity and CHPs_CAP'!E$25</f>
        <v>2.7055282153416044E-4</v>
      </c>
      <c r="J1789" s="1">
        <f>'[1]Electricity and CHPs_CAP'!F$25</f>
        <v>2.6914728770716993E-2</v>
      </c>
      <c r="K1789" s="1">
        <f>'[1]Electricity and CHPs_CAP'!G$25</f>
        <v>4.4556620870800367E-5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1.9581534889772899E-4</v>
      </c>
      <c r="K1790" s="1">
        <f>'[1]Electricity and CHPs_CAP'!G$31</f>
        <v>0.36724621062233376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6.5181966397440099E-3</v>
      </c>
      <c r="G1791" s="1">
        <f>'[1]Electricity and CHPs_CAP'!C$42</f>
        <v>1.928678752788952E-2</v>
      </c>
      <c r="H1791" s="1">
        <f>'[1]Electricity and CHPs_CAP'!D$42</f>
        <v>4.1877292864491725E-2</v>
      </c>
      <c r="I1791" s="1">
        <f>'[1]Electricity and CHPs_CAP'!E$42</f>
        <v>9.7384427065234896E-2</v>
      </c>
      <c r="J1791" s="1">
        <f>'[1]Electricity and CHPs_CAP'!F$42</f>
        <v>0.15232375823470129</v>
      </c>
      <c r="K1791" s="1">
        <f>'[1]Electricity and CHPs_CAP'!G$42</f>
        <v>3.5026493117103208E-5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1.00324420515181E-2</v>
      </c>
      <c r="K1792" s="1">
        <f>'[1]Electricity and CHPs_CAP'!G$43</f>
        <v>0.249444721104012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9.4158291182491302E-5</v>
      </c>
      <c r="J1793" s="1">
        <f>'[1]Electricity and CHPs_CAP'!F$50</f>
        <v>1.6651191601084751E-4</v>
      </c>
      <c r="K1793" s="1">
        <f>'[1]Electricity and CHPs_CAP'!G$50</f>
        <v>5.6286061637616055E-5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1.670368327053E-4</v>
      </c>
      <c r="J1794" s="1">
        <f>'[1]Electricity and CHPs_CAP'!F$53</f>
        <v>2.8901671778124624E-4</v>
      </c>
      <c r="K1794" s="1">
        <f>'[1]Electricity and CHPs_CAP'!G$53</f>
        <v>9.8353704384102666E-5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1.2842121566817899E-4</v>
      </c>
      <c r="J1795" s="1">
        <f>'[1]Electricity and CHPs_CAP'!F$56</f>
        <v>1.9710966584900527E-4</v>
      </c>
      <c r="K1795" s="1">
        <f>'[1]Electricity and CHPs_CAP'!G$56</f>
        <v>5.7347856465043585E-5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9.0660021255552517E-2</v>
      </c>
      <c r="H1796" s="1">
        <f t="shared" si="1162"/>
        <v>0.3264366758591512</v>
      </c>
      <c r="I1796" s="1">
        <f t="shared" si="1162"/>
        <v>0.91536777904314537</v>
      </c>
      <c r="J1796" s="1">
        <f t="shared" si="1162"/>
        <v>2.5740017898236167</v>
      </c>
      <c r="K1796" s="1">
        <f t="shared" si="1162"/>
        <v>4.1927799597789903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9.0660021255552517E-2</v>
      </c>
      <c r="H1797" s="1">
        <f>'[1]Electricity and CHPs_CAP'!D$33</f>
        <v>0.3264366758591512</v>
      </c>
      <c r="I1797" s="1">
        <f>'[1]Electricity and CHPs_CAP'!E$33</f>
        <v>0.91536777904314537</v>
      </c>
      <c r="J1797" s="1">
        <f>'[1]Electricity and CHPs_CAP'!F$33</f>
        <v>2.5740017898236167</v>
      </c>
      <c r="K1797" s="1">
        <f>'[1]Electricity and CHPs_CAP'!G$33</f>
        <v>4.1927799597789903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4.370889885333785</v>
      </c>
      <c r="H1798" s="1">
        <f t="shared" si="1163"/>
        <v>9.18889096435068</v>
      </c>
      <c r="I1798" s="1">
        <f t="shared" si="1163"/>
        <v>10.645295366439202</v>
      </c>
      <c r="J1798" s="1">
        <f t="shared" si="1163"/>
        <v>21.258625699313921</v>
      </c>
      <c r="K1798" s="1">
        <f t="shared" si="1163"/>
        <v>34.445210074566589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4.4925226064818101E-2</v>
      </c>
      <c r="I1799" s="1">
        <f>'[1]Electricity and CHPs_CAP'!E$34</f>
        <v>4.4928794512695908E-2</v>
      </c>
      <c r="J1799" s="1">
        <f>'[1]Electricity and CHPs_CAP'!F$34</f>
        <v>0.50663399522003671</v>
      </c>
      <c r="K1799" s="1">
        <f>'[1]Electricity and CHPs_CAP'!G$34</f>
        <v>3.6574130589040701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1.6529270466637078</v>
      </c>
      <c r="H1800" s="1">
        <f>'[1]Electricity and CHPs_CAP'!D$35</f>
        <v>3.0611852439385601</v>
      </c>
      <c r="I1800" s="1">
        <f>'[1]Electricity and CHPs_CAP'!E$35</f>
        <v>3.5487547045183301</v>
      </c>
      <c r="J1800" s="1">
        <f>'[1]Electricity and CHPs_CAP'!F$35</f>
        <v>11.275180593999337</v>
      </c>
      <c r="K1800" s="1">
        <f>'[1]Electricity and CHPs_CAP'!G$35</f>
        <v>18.0517293642704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1.1559077581865254</v>
      </c>
      <c r="H1801" s="1">
        <f>'[1]Electricity and CHPs_CAP'!D$36</f>
        <v>2.5678565434915219</v>
      </c>
      <c r="I1801" s="1">
        <f>'[1]Electricity and CHPs_CAP'!E$36</f>
        <v>2.9768500803348132</v>
      </c>
      <c r="J1801" s="1">
        <f>'[1]Electricity and CHPs_CAP'!F$36</f>
        <v>4.0006418838550015</v>
      </c>
      <c r="K1801" s="1">
        <f>'[1]Electricity and CHPs_CAP'!G$36</f>
        <v>5.3765328051578098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0.43895378856587508</v>
      </c>
      <c r="H1802" s="1">
        <f>'[1]Electricity and CHPs_CAP'!D$37</f>
        <v>1.334979230110769</v>
      </c>
      <c r="I1802" s="1">
        <f>'[1]Electricity and CHPs_CAP'!E$37</f>
        <v>1.5476079710982831</v>
      </c>
      <c r="J1802" s="1">
        <f>'[1]Electricity and CHPs_CAP'!F$37</f>
        <v>2.079881413207235</v>
      </c>
      <c r="K1802" s="1">
        <f>'[1]Electricity and CHPs_CAP'!G$37</f>
        <v>2.7952044353506302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1.1231012919176773</v>
      </c>
      <c r="H1803" s="1">
        <f>'[1]Electricity and CHPs_CAP'!D$38</f>
        <v>2.1799447207450102</v>
      </c>
      <c r="I1803" s="1">
        <f>'[1]Electricity and CHPs_CAP'!E$38</f>
        <v>2.5271538159750797</v>
      </c>
      <c r="J1803" s="1">
        <f>'[1]Electricity and CHPs_CAP'!F$38</f>
        <v>3.3962878130323091</v>
      </c>
      <c r="K1803" s="1">
        <f>'[1]Electricity and CHPs_CAP'!G$38</f>
        <v>4.56433041088368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2.4660787894613298E-4</v>
      </c>
      <c r="J1804" s="1">
        <f>'[1]Electricity and CHPs_CAP'!F$32</f>
        <v>2.4722522446548646E-4</v>
      </c>
      <c r="K1804" s="1">
        <f>'[1]Electricity and CHPs_CAP'!G$32</f>
        <v>0.55722739065643268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2.4660787894613298E-4</v>
      </c>
      <c r="J1805" s="1">
        <f t="shared" si="1166"/>
        <v>2.4722522446548646E-4</v>
      </c>
      <c r="K1805" s="1">
        <f t="shared" si="1166"/>
        <v>0.55722739065643268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1.810948682204222E-4</v>
      </c>
      <c r="J1806" s="1">
        <f t="shared" si="1167"/>
        <v>4.1482780346076616E-2</v>
      </c>
      <c r="K1806" s="1">
        <f t="shared" si="1167"/>
        <v>3.0355384921927197E-2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9.1365868996700695E-4</v>
      </c>
      <c r="K1807" s="1">
        <f>'[1]Electricity and CHPs_CAP'!G$30</f>
        <v>9.29899618671942E-4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1.2645324012537101E-4</v>
      </c>
      <c r="J1808" s="1">
        <f>'[1]Electricity and CHPs_CAP'!F$46</f>
        <v>4.0448314246018281E-2</v>
      </c>
      <c r="K1808" s="1">
        <f>'[1]Electricity and CHPs_CAP'!G$46</f>
        <v>2.931084772117741E-2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5.4641628095051197E-5</v>
      </c>
      <c r="J1809" s="1">
        <f>'[1]Electricity and CHPs_CAP'!F$57</f>
        <v>1.2080741009133129E-4</v>
      </c>
      <c r="K1809" s="1">
        <f>'[1]Electricity and CHPs_CAP'!G$57</f>
        <v>1.1463758207784654E-4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0.10485682163876352</v>
      </c>
      <c r="G1810" s="1">
        <f t="shared" ref="G1810:K1810" si="1168">SUM(G1811:G1817)</f>
        <v>0.10486302222324456</v>
      </c>
      <c r="H1810" s="1">
        <f t="shared" si="1168"/>
        <v>0.10490989023176242</v>
      </c>
      <c r="I1810" s="1">
        <f t="shared" si="1168"/>
        <v>0.21527399803490299</v>
      </c>
      <c r="J1810" s="1">
        <f t="shared" si="1168"/>
        <v>0.59018721275976138</v>
      </c>
      <c r="K1810" s="1">
        <f t="shared" si="1168"/>
        <v>2.069708767333597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9.9995787035980485E-2</v>
      </c>
      <c r="H1811" s="1">
        <f>'[1]Electricity and CHPs_CAP'!D$63</f>
        <v>9.9995657983425315E-2</v>
      </c>
      <c r="I1811" s="1">
        <f>'[1]Electricity and CHPs_CAP'!E$63</f>
        <v>9.9995562845973884E-2</v>
      </c>
      <c r="J1811" s="1">
        <f>'[1]Electricity and CHPs_CAP'!F$63</f>
        <v>9.9999020428634053E-2</v>
      </c>
      <c r="K1811" s="1">
        <f>'[1]Electricity and CHPs_CAP'!G$63</f>
        <v>9.9999368010422404E-2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6.4804863497292203E-4</v>
      </c>
      <c r="G1812" s="1">
        <f>'[1]Electricity and CHPs_CAP'!C$64</f>
        <v>6.4895744778368267E-4</v>
      </c>
      <c r="H1812" s="1">
        <f>'[1]Electricity and CHPs_CAP'!D$64</f>
        <v>6.5061262658437039E-4</v>
      </c>
      <c r="I1812" s="1">
        <f>'[1]Electricity and CHPs_CAP'!E$64</f>
        <v>4.7840195754147622E-4</v>
      </c>
      <c r="J1812" s="1">
        <f>'[1]Electricity and CHPs_CAP'!F$64</f>
        <v>0.25292765625889191</v>
      </c>
      <c r="K1812" s="1">
        <f>'[1]Electricity and CHPs_CAP'!G$64</f>
        <v>1.59529966888871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4.83408410291473E-4</v>
      </c>
      <c r="G1813" s="1">
        <f>'[1]Electricity and CHPs_CAP'!C$65</f>
        <v>4.8412843678468151E-4</v>
      </c>
      <c r="H1813" s="1">
        <f>'[1]Electricity and CHPs_CAP'!D$65</f>
        <v>4.8534144848558279E-4</v>
      </c>
      <c r="I1813" s="1">
        <f>'[1]Electricity and CHPs_CAP'!E$65</f>
        <v>3.5701584254924556E-4</v>
      </c>
      <c r="J1813" s="1">
        <f>'[1]Electricity and CHPs_CAP'!F$65</f>
        <v>2.728946897381694E-3</v>
      </c>
      <c r="K1813" s="1">
        <f>'[1]Electricity and CHPs_CAP'!G$65</f>
        <v>1.027465926717561E-2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5.509989207991982E-4</v>
      </c>
      <c r="G1814" s="1">
        <f>'[1]Electricity and CHPs_CAP'!C$66</f>
        <v>5.5215231905974247E-4</v>
      </c>
      <c r="H1814" s="1">
        <f>'[1]Electricity and CHPs_CAP'!D$66</f>
        <v>5.5856480207243429E-4</v>
      </c>
      <c r="I1814" s="1">
        <f>'[1]Electricity and CHPs_CAP'!E$66</f>
        <v>1.0030775006419326E-3</v>
      </c>
      <c r="J1814" s="1">
        <f>'[1]Electricity and CHPs_CAP'!F$66</f>
        <v>1.6634656968163681E-3</v>
      </c>
      <c r="K1814" s="1">
        <f>'[1]Electricity and CHPs_CAP'!G$66</f>
        <v>1.2340327260214523E-3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1.3112020119785571E-3</v>
      </c>
      <c r="G1815" s="1">
        <f>'[1]Electricity and CHPs_CAP'!C$67</f>
        <v>1.3144439103252481E-3</v>
      </c>
      <c r="H1815" s="1">
        <f>'[1]Electricity and CHPs_CAP'!D$67</f>
        <v>1.3300853968230969E-3</v>
      </c>
      <c r="I1815" s="1">
        <f>'[1]Electricity and CHPs_CAP'!E$67</f>
        <v>5.6216793238752623E-2</v>
      </c>
      <c r="J1815" s="1">
        <f>'[1]Electricity and CHPs_CAP'!F$67</f>
        <v>0.11571179565816078</v>
      </c>
      <c r="K1815" s="1">
        <f>'[1]Electricity and CHPs_CAP'!G$67</f>
        <v>0.18090911304743762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1.3111971103419795E-3</v>
      </c>
      <c r="G1816" s="1">
        <f>'[1]Electricity and CHPs_CAP'!C$68</f>
        <v>1.3144390379536235E-3</v>
      </c>
      <c r="H1816" s="1">
        <f>'[1]Electricity and CHPs_CAP'!D$68</f>
        <v>1.3300802068682506E-3</v>
      </c>
      <c r="I1816" s="1">
        <f>'[1]Electricity and CHPs_CAP'!E$68</f>
        <v>5.6202017147717269E-2</v>
      </c>
      <c r="J1816" s="1">
        <f>'[1]Electricity and CHPs_CAP'!F$68</f>
        <v>0.11570718669911043</v>
      </c>
      <c r="K1816" s="1">
        <f>'[1]Electricity and CHPs_CAP'!G$68</f>
        <v>0.18095509259704357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5.5196655037937649E-4</v>
      </c>
      <c r="G1817" s="1">
        <f>'[1]Electricity and CHPs_CAP'!C$69</f>
        <v>5.531140353571192E-4</v>
      </c>
      <c r="H1817" s="1">
        <f>'[1]Electricity and CHPs_CAP'!D$69</f>
        <v>5.5954776750336498E-4</v>
      </c>
      <c r="I1817" s="1">
        <f>'[1]Electricity and CHPs_CAP'!E$69</f>
        <v>1.0211295017265691E-3</v>
      </c>
      <c r="J1817" s="1">
        <f>'[1]Electricity and CHPs_CAP'!F$69</f>
        <v>1.4491411207662197E-3</v>
      </c>
      <c r="K1817" s="1">
        <f>'[1]Electricity and CHPs_CAP'!G$69</f>
        <v>1.0368327967862857E-3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11.163829344342453</v>
      </c>
      <c r="G1818" s="3">
        <f t="shared" ref="G1818:K1818" si="1171">SUM(G1819,G1838)</f>
        <v>11.860638168825073</v>
      </c>
      <c r="H1818" s="3">
        <f t="shared" si="1171"/>
        <v>11.915828405243388</v>
      </c>
      <c r="I1818" s="3">
        <f t="shared" si="1171"/>
        <v>12.381779308072561</v>
      </c>
      <c r="J1818" s="3">
        <f t="shared" si="1171"/>
        <v>9.9032527989977108</v>
      </c>
      <c r="K1818" s="3">
        <f t="shared" si="1171"/>
        <v>9.1388511352514463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9.3028371046017444</v>
      </c>
      <c r="G1819" s="1">
        <f t="shared" ref="G1819:K1819" si="1172">SUM(G1820,G1823,G1825,G1828,G1830,G1832,G1834,G1836)</f>
        <v>9.8870460895005188</v>
      </c>
      <c r="H1819" s="1">
        <f t="shared" si="1172"/>
        <v>10.047733067308158</v>
      </c>
      <c r="I1819" s="1">
        <f t="shared" si="1172"/>
        <v>10.22581573672918</v>
      </c>
      <c r="J1819" s="1">
        <f t="shared" si="1172"/>
        <v>7.9468215831230591</v>
      </c>
      <c r="K1819" s="1">
        <f t="shared" si="1172"/>
        <v>7.1935882822882853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2.1116629892150023</v>
      </c>
      <c r="G1820" s="1">
        <f t="shared" ref="G1820:K1820" si="1173">SUM(G1821:G1822)</f>
        <v>2.4150117399760345</v>
      </c>
      <c r="H1820" s="1">
        <f t="shared" si="1173"/>
        <v>2.5755890243913773</v>
      </c>
      <c r="I1820" s="1">
        <f t="shared" si="1173"/>
        <v>2.7435380789045478</v>
      </c>
      <c r="J1820" s="1">
        <f t="shared" si="1173"/>
        <v>2.7735431828724044</v>
      </c>
      <c r="K1820" s="1">
        <f t="shared" si="1173"/>
        <v>5.0296250021240656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0.67257146110890975</v>
      </c>
      <c r="G1821" s="1" cm="1">
        <f t="array" ref="G1821">SUMPRODUCT(([1]OUT_FinalEnergyCons!$B$4:$B$10000="var_cap")*1,(ISNUMBER(SEARCH("RH*-SHELCBR",[1]OUT_FinalEnergyCons!$A$4:$A$10000)))*1,[1]OUT_FinalEnergyCons!E$4:E$10000)</f>
        <v>0.70186784543799896</v>
      </c>
      <c r="H1821" s="1" cm="1">
        <f t="array" ref="H1821">SUMPRODUCT(([1]OUT_FinalEnergyCons!$B$4:$B$10000="var_cap")*1,(ISNUMBER(SEARCH("RH*-SHELCBR",[1]OUT_FinalEnergyCons!$A$4:$A$10000)))*1,[1]OUT_FinalEnergyCons!F$4:F$10000)</f>
        <v>0.7018606851846857</v>
      </c>
      <c r="I1821" s="1" cm="1">
        <f t="array" ref="I1821">SUMPRODUCT(([1]OUT_FinalEnergyCons!$B$4:$B$10000="var_cap")*1,(ISNUMBER(SEARCH("RH*-SHELCBR",[1]OUT_FinalEnergyCons!$A$4:$A$10000)))*1,[1]OUT_FinalEnergyCons!G$4:G$10000)</f>
        <v>0.63350435911411651</v>
      </c>
      <c r="J1821" s="1" cm="1">
        <f t="array" ref="J1821">SUMPRODUCT(([1]OUT_FinalEnergyCons!$B$4:$B$10000="var_cap")*1,(ISNUMBER(SEARCH("RH*-SHELCBR",[1]OUT_FinalEnergyCons!$A$4:$A$10000)))*1,[1]OUT_FinalEnergyCons!H$4:H$10000)</f>
        <v>0.13282145906366424</v>
      </c>
      <c r="K1821" s="1" cm="1">
        <f t="array" ref="K1821">SUMPRODUCT(([1]OUT_FinalEnergyCons!$B$4:$B$10000="var_cap")*1,(ISNUMBER(SEARCH("RH*-SHELCBR",[1]OUT_FinalEnergyCons!$A$4:$A$10000)))*1,[1]OUT_FinalEnergyCons!I$4:I$10000)</f>
        <v>6.1386636212461446E-2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1.4390915281060928</v>
      </c>
      <c r="G1822" s="1" cm="1">
        <f t="array" ref="G1822">SUMPRODUCT(([1]OUT_FinalEnergyCons!$B$4:$B$10000="var_cap")*1,ISNUMBER(SEARCH("RH*-SHELCHP",[1]OUT_FinalEnergyCons!$A$4:$A$10000))*1,[1]OUT_FinalEnergyCons!E$4:E$10000)</f>
        <v>1.7131438945380355</v>
      </c>
      <c r="H1822" s="1" cm="1">
        <f t="array" ref="H1822">SUMPRODUCT(([1]OUT_FinalEnergyCons!$B$4:$B$10000="var_cap")*1,ISNUMBER(SEARCH("RH*-SHELCHP",[1]OUT_FinalEnergyCons!$A$4:$A$10000))*1,[1]OUT_FinalEnergyCons!F$4:F$10000)</f>
        <v>1.8737283392066917</v>
      </c>
      <c r="I1822" s="1" cm="1">
        <f t="array" ref="I1822">SUMPRODUCT(([1]OUT_FinalEnergyCons!$B$4:$B$10000="var_cap")*1,ISNUMBER(SEARCH("RH*-SHELCHP",[1]OUT_FinalEnergyCons!$A$4:$A$10000))*1,[1]OUT_FinalEnergyCons!G$4:G$10000)</f>
        <v>2.1100337197904313</v>
      </c>
      <c r="J1822" s="1" cm="1">
        <f t="array" ref="J1822">SUMPRODUCT(([1]OUT_FinalEnergyCons!$B$4:$B$10000="var_cap")*1,ISNUMBER(SEARCH("RH*-SHELCHP",[1]OUT_FinalEnergyCons!$A$4:$A$10000))*1,[1]OUT_FinalEnergyCons!H$4:H$10000)</f>
        <v>2.6407217238087402</v>
      </c>
      <c r="K1822" s="1" cm="1">
        <f t="array" ref="K1822">SUMPRODUCT(([1]OUT_FinalEnergyCons!$B$4:$B$10000="var_cap")*1,ISNUMBER(SEARCH("RH*-SHELCHP",[1]OUT_FinalEnergyCons!$A$4:$A$10000))*1,[1]OUT_FinalEnergyCons!I$4:I$10000)</f>
        <v>4.9682383659116045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3.4073867925079213</v>
      </c>
      <c r="H1823" s="1">
        <f t="shared" si="1178"/>
        <v>3.4073749486067424</v>
      </c>
      <c r="I1823" s="1">
        <f t="shared" si="1178"/>
        <v>3.4073671163305983</v>
      </c>
      <c r="J1823" s="1">
        <f t="shared" si="1178"/>
        <v>1.7094738912329661</v>
      </c>
      <c r="K1823" s="1">
        <f t="shared" si="1178"/>
        <v>2.3351868068305359E-4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3.4073867925079213</v>
      </c>
      <c r="H1824" s="1" cm="1">
        <f t="array" ref="H1824">SUMPRODUCT(([1]OUT_FinalEnergyCons!$B$4:$B$10000="var_cap")*1, (ISNUMBER(SEARCH("RH*-SHLFOBR",[1]OUT_FinalEnergyCons!$A$4:$A$10000)))*1,[1]OUT_FinalEnergyCons!F$4:F$10000)</f>
        <v>3.4073749486067424</v>
      </c>
      <c r="I1824" s="1" cm="1">
        <f t="array" ref="I1824">SUMPRODUCT(([1]OUT_FinalEnergyCons!$B$4:$B$10000="var_cap")*1, (ISNUMBER(SEARCH("RH*-SHLFOBR",[1]OUT_FinalEnergyCons!$A$4:$A$10000)))*1,[1]OUT_FinalEnergyCons!G$4:G$10000)</f>
        <v>3.4073671163305983</v>
      </c>
      <c r="J1824" s="1" cm="1">
        <f t="array" ref="J1824">SUMPRODUCT(([1]OUT_FinalEnergyCons!$B$4:$B$10000="var_cap")*1, (ISNUMBER(SEARCH("RH*-SHLFOBR",[1]OUT_FinalEnergyCons!$A$4:$A$10000)))*1,[1]OUT_FinalEnergyCons!H$4:H$10000)</f>
        <v>1.7094738912329661</v>
      </c>
      <c r="K1824" s="1" cm="1">
        <f t="array" ref="K1824">SUMPRODUCT(([1]OUT_FinalEnergyCons!$B$4:$B$10000="var_cap")*1, (ISNUMBER(SEARCH("RH*-SHLFOBR",[1]OUT_FinalEnergyCons!$A$4:$A$10000)))*1,[1]OUT_FinalEnergyCons!I$4:I$10000)</f>
        <v>2.3351868068305359E-4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2.76875464374293</v>
      </c>
      <c r="G1825" s="1">
        <f t="shared" ref="G1825:K1825" si="1181">SUM(G1826:G1827)</f>
        <v>2.9821343315609594</v>
      </c>
      <c r="H1825" s="1">
        <f t="shared" si="1181"/>
        <v>2.9829937676434453</v>
      </c>
      <c r="I1825" s="1">
        <f t="shared" si="1181"/>
        <v>2.9829937247050338</v>
      </c>
      <c r="J1825" s="1">
        <f t="shared" si="1181"/>
        <v>2.4036754732265693</v>
      </c>
      <c r="K1825" s="1">
        <f t="shared" si="1181"/>
        <v>1.3048143295039214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2.982126485564514</v>
      </c>
      <c r="H1826" s="1" cm="1">
        <f t="array" ref="H1826">SUMPRODUCT(([1]OUT_FinalEnergyCons!$B$4:$B$10000="var_cap")*1, (ISNUMBER(SEARCH("RH*-SHNGABR",[1]OUT_FinalEnergyCons!$A$4:$A$10000)))*1,[1]OUT_FinalEnergyCons!F$4:F$10000)</f>
        <v>2.9821195192692453</v>
      </c>
      <c r="I1826" s="1" cm="1">
        <f t="array" ref="I1826">SUMPRODUCT(([1]OUT_FinalEnergyCons!$B$4:$B$10000="var_cap")*1, (ISNUMBER(SEARCH("RH*-SHNGABR",[1]OUT_FinalEnergyCons!$A$4:$A$10000)))*1,[1]OUT_FinalEnergyCons!G$4:G$10000)</f>
        <v>2.9821130494213977</v>
      </c>
      <c r="J1826" s="1" cm="1">
        <f t="array" ref="J1826">SUMPRODUCT(([1]OUT_FinalEnergyCons!$B$4:$B$10000="var_cap")*1, (ISNUMBER(SEARCH("RH*-SHNGABR",[1]OUT_FinalEnergyCons!$A$4:$A$10000)))*1,[1]OUT_FinalEnergyCons!H$4:H$10000)</f>
        <v>2.4021686319869882</v>
      </c>
      <c r="K1826" s="1" cm="1">
        <f t="array" ref="K1826">SUMPRODUCT(([1]OUT_FinalEnergyCons!$B$4:$B$10000="var_cap")*1, (ISNUMBER(SEARCH("RH*-SHNGABR",[1]OUT_FinalEnergyCons!$A$4:$A$10000)))*1,[1]OUT_FinalEnergyCons!I$4:I$10000)</f>
        <v>1.3040286873111919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5.9250458001421198E-7</v>
      </c>
      <c r="G1827" s="1" cm="1">
        <f t="array" ref="G1827">SUMPRODUCT(([1]OUT_FinalEnergyCons!$B$4:$B$10000="var_cap")*1,ISNUMBER(SEARCH("RH*-SHngahp",[1]OUT_FinalEnergyCons!$A$4:$A$10000))*1,[1]OUT_FinalEnergyCons!E$4:E$10000)</f>
        <v>7.8459964454935734E-6</v>
      </c>
      <c r="H1827" s="1" cm="1">
        <f t="array" ref="H1827">SUMPRODUCT(([1]OUT_FinalEnergyCons!$B$4:$B$10000="var_cap")*1,ISNUMBER(SEARCH("RH*-SHngahp",[1]OUT_FinalEnergyCons!$A$4:$A$10000))*1,[1]OUT_FinalEnergyCons!F$4:F$10000)</f>
        <v>8.7424837420005353E-4</v>
      </c>
      <c r="I1827" s="1" cm="1">
        <f t="array" ref="I1827">SUMPRODUCT(([1]OUT_FinalEnergyCons!$B$4:$B$10000="var_cap")*1,ISNUMBER(SEARCH("RH*-SHngahp",[1]OUT_FinalEnergyCons!$A$4:$A$10000))*1,[1]OUT_FinalEnergyCons!G$4:G$10000)</f>
        <v>8.806752836359726E-4</v>
      </c>
      <c r="J1827" s="1" cm="1">
        <f t="array" ref="J1827">SUMPRODUCT(([1]OUT_FinalEnergyCons!$B$4:$B$10000="var_cap")*1,ISNUMBER(SEARCH("RH*-SHngahp",[1]OUT_FinalEnergyCons!$A$4:$A$10000))*1,[1]OUT_FinalEnergyCons!H$4:H$10000)</f>
        <v>1.5068412395812902E-3</v>
      </c>
      <c r="K1827" s="1" cm="1">
        <f t="array" ref="K1827">SUMPRODUCT(([1]OUT_FinalEnergyCons!$B$4:$B$10000="var_cap")*1,ISNUMBER(SEARCH("RH*-SHngahp",[1]OUT_FinalEnergyCons!$A$4:$A$10000))*1,[1]OUT_FinalEnergyCons!I$4:I$10000)</f>
        <v>7.8564219272956454E-4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6.9220087821055855E-3</v>
      </c>
      <c r="H1828" s="1">
        <f t="shared" si="1185"/>
        <v>2.1597451412763008E-4</v>
      </c>
      <c r="I1828" s="1">
        <f t="shared" si="1185"/>
        <v>1.1847511398725002E-4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6.9220087821055855E-3</v>
      </c>
      <c r="H1829" s="1" cm="1">
        <f t="array" ref="H1829">SUMPRODUCT(([1]OUT_FinalEnergyCons!$B$4:$B$10000="var_cap")*1, (ISNUMBER(SEARCH("RH*-SHCOABR",[1]OUT_FinalEnergyCons!$A$4:$A$10000)))*1,[1]OUT_FinalEnergyCons!F$4:F$10000)</f>
        <v>2.1597451412763008E-4</v>
      </c>
      <c r="I1829" s="1" cm="1">
        <f t="array" ref="I1829">SUMPRODUCT(([1]OUT_FinalEnergyCons!$B$4:$B$10000="var_cap")*1, (ISNUMBER(SEARCH("RH*-SHCOABR",[1]OUT_FinalEnergyCons!$A$4:$A$10000)))*1,[1]OUT_FinalEnergyCons!G$4:G$10000)</f>
        <v>1.1847511398725002E-4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0.68950073091512021</v>
      </c>
      <c r="G1830" s="1">
        <f t="shared" ref="G1830:K1830" si="1187">G1831</f>
        <v>0.6982058972990568</v>
      </c>
      <c r="H1830" s="1">
        <f t="shared" si="1187"/>
        <v>0.70371299676938759</v>
      </c>
      <c r="I1830" s="1">
        <f t="shared" si="1187"/>
        <v>0.70370272636283204</v>
      </c>
      <c r="J1830" s="1">
        <f t="shared" si="1187"/>
        <v>0.44079636966188895</v>
      </c>
      <c r="K1830" s="1">
        <f t="shared" si="1187"/>
        <v>0.21820817867741529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0.68950073091512021</v>
      </c>
      <c r="G1831" s="1" cm="1">
        <f t="array" ref="G1831">SUMPRODUCT(([1]OUT_FinalEnergyCons!$B$4:$B$10000="var_cap")*1, (ISNUMBER(SEARCH("RH*-SHWODBR",[1]OUT_FinalEnergyCons!$A$4:$A$10000)))*1,[1]OUT_FinalEnergyCons!E$4:E$10000)</f>
        <v>0.6982058972990568</v>
      </c>
      <c r="H1831" s="1" cm="1">
        <f t="array" ref="H1831">SUMPRODUCT(([1]OUT_FinalEnergyCons!$B$4:$B$10000="var_cap")*1, (ISNUMBER(SEARCH("RH*-SHWODBR",[1]OUT_FinalEnergyCons!$A$4:$A$10000)))*1,[1]OUT_FinalEnergyCons!F$4:F$10000)</f>
        <v>0.70371299676938759</v>
      </c>
      <c r="I1831" s="1" cm="1">
        <f t="array" ref="I1831">SUMPRODUCT(([1]OUT_FinalEnergyCons!$B$4:$B$10000="var_cap")*1, (ISNUMBER(SEARCH("RH*-SHWODBR",[1]OUT_FinalEnergyCons!$A$4:$A$10000)))*1,[1]OUT_FinalEnergyCons!G$4:G$10000)</f>
        <v>0.70370272636283204</v>
      </c>
      <c r="J1831" s="1" cm="1">
        <f t="array" ref="J1831">SUMPRODUCT(([1]OUT_FinalEnergyCons!$B$4:$B$10000="var_cap")*1, (ISNUMBER(SEARCH("RH*-SHWODBR",[1]OUT_FinalEnergyCons!$A$4:$A$10000)))*1,[1]OUT_FinalEnergyCons!H$4:H$10000)</f>
        <v>0.44079636966188895</v>
      </c>
      <c r="K1831" s="1" cm="1">
        <f t="array" ref="K1831">SUMPRODUCT(([1]OUT_FinalEnergyCons!$B$4:$B$10000="var_cap")*1, (ISNUMBER(SEARCH("RH*-SHWODBR",[1]OUT_FinalEnergyCons!$A$4:$A$10000)))*1,[1]OUT_FinalEnergyCons!I$4:I$10000)</f>
        <v>0.21820817867741529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0.20445975758369456</v>
      </c>
      <c r="G1832" s="1">
        <f t="shared" ref="G1832:K1832" si="1190">G1833</f>
        <v>0.24068570693066665</v>
      </c>
      <c r="H1832" s="1">
        <f t="shared" si="1190"/>
        <v>0.24086434638422552</v>
      </c>
      <c r="I1832" s="1">
        <f t="shared" si="1190"/>
        <v>0.25109788990758702</v>
      </c>
      <c r="J1832" s="1">
        <f t="shared" si="1190"/>
        <v>0.26970635379928526</v>
      </c>
      <c r="K1832" s="1">
        <f t="shared" si="1190"/>
        <v>0.29109073930607604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0.20445975758369456</v>
      </c>
      <c r="G1833" s="1" cm="1">
        <f t="array" ref="G1833">SUMPRODUCT(([1]OUT_FinalEnergyCons!$B$4:$B$10000="var_cap")*1, (ISNUMBER(SEARCH("RH*-SHPLTBR",[1]OUT_FinalEnergyCons!$A$4:$A$10000)))*1,[1]OUT_FinalEnergyCons!E$4:E$10000)</f>
        <v>0.24068570693066665</v>
      </c>
      <c r="H1833" s="1" cm="1">
        <f t="array" ref="H1833">SUMPRODUCT(([1]OUT_FinalEnergyCons!$B$4:$B$10000="var_cap")*1, (ISNUMBER(SEARCH("RH*-SHPLTBR",[1]OUT_FinalEnergyCons!$A$4:$A$10000)))*1,[1]OUT_FinalEnergyCons!F$4:F$10000)</f>
        <v>0.24086434638422552</v>
      </c>
      <c r="I1833" s="1" cm="1">
        <f t="array" ref="I1833">SUMPRODUCT(([1]OUT_FinalEnergyCons!$B$4:$B$10000="var_cap")*1, (ISNUMBER(SEARCH("RH*-SHPLTBR",[1]OUT_FinalEnergyCons!$A$4:$A$10000)))*1,[1]OUT_FinalEnergyCons!G$4:G$10000)</f>
        <v>0.25109788990758702</v>
      </c>
      <c r="J1833" s="1" cm="1">
        <f t="array" ref="J1833">SUMPRODUCT(([1]OUT_FinalEnergyCons!$B$4:$B$10000="var_cap")*1, (ISNUMBER(SEARCH("RH*-SHPLTBR",[1]OUT_FinalEnergyCons!$A$4:$A$10000)))*1,[1]OUT_FinalEnergyCons!H$4:H$10000)</f>
        <v>0.26970635379928526</v>
      </c>
      <c r="K1833" s="1" cm="1">
        <f t="array" ref="K1833">SUMPRODUCT(([1]OUT_FinalEnergyCons!$B$4:$B$10000="var_cap")*1, (ISNUMBER(SEARCH("RH*-SHPLTBR",[1]OUT_FinalEnergyCons!$A$4:$A$10000)))*1,[1]OUT_FinalEnergyCons!I$4:I$10000)</f>
        <v>0.29109073930607604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0.13698200899885377</v>
      </c>
      <c r="I1834" s="1">
        <f t="shared" si="1193"/>
        <v>0.13699772540459232</v>
      </c>
      <c r="J1834" s="1">
        <f t="shared" si="1193"/>
        <v>0.34962631232994457</v>
      </c>
      <c r="K1834" s="1">
        <f t="shared" si="1193"/>
        <v>0.3496165139961227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0.13698200899885377</v>
      </c>
      <c r="I1835" s="1" cm="1">
        <f t="array" ref="I1835">SUMPRODUCT(([1]OUT_FinalEnergyCons!$B$4:$B$10000="var_cap")*1, (ISNUMBER(SEARCH("RH*-SHSOLBR",[1]OUT_FinalEnergyCons!$A$4:$A$10000)))*1,[1]OUT_FinalEnergyCons!G$4:G$10000)</f>
        <v>0.13699772540459232</v>
      </c>
      <c r="J1835" s="1" cm="1">
        <f t="array" ref="J1835">SUMPRODUCT(([1]OUT_FinalEnergyCons!$B$4:$B$10000="var_cap")*1, (ISNUMBER(SEARCH("RH*-SHSOLBR",[1]OUT_FinalEnergyCons!$A$4:$A$10000)))*1,[1]OUT_FinalEnergyCons!H$4:H$10000)</f>
        <v>0.34962631232994457</v>
      </c>
      <c r="K1835" s="1" cm="1">
        <f t="array" ref="K1835">SUMPRODUCT(([1]OUT_FinalEnergyCons!$B$4:$B$10000="var_cap")*1, (ISNUMBER(SEARCH("RH*-SHSOLBR",[1]OUT_FinalEnergyCons!$A$4:$A$10000)))*1,[1]OUT_FinalEnergyCons!I$4:I$10000)</f>
        <v>0.3496165139961227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1.8609922397407084</v>
      </c>
      <c r="G1838" s="1">
        <f t="shared" ref="G1838" si="1199">SUM(G1839,G1842,G1844,G1847,G1849,G1851,G1853,G1855)</f>
        <v>1.9735920793245547</v>
      </c>
      <c r="H1838" s="1">
        <f t="shared" ref="H1838" si="1200">SUM(H1839,H1842,H1844,H1847,H1849,H1851,H1853,H1855)</f>
        <v>1.8680953379352307</v>
      </c>
      <c r="I1838" s="1">
        <f t="shared" ref="I1838" si="1201">SUM(I1839,I1842,I1844,I1847,I1849,I1851,I1853,I1855)</f>
        <v>2.1559635713433818</v>
      </c>
      <c r="J1838" s="1">
        <f t="shared" ref="J1838" si="1202">SUM(J1839,J1842,J1844,J1847,J1849,J1851,J1853,J1855)</f>
        <v>1.9564312158746515</v>
      </c>
      <c r="K1838" s="1">
        <f t="shared" ref="K1838" si="1203">SUM(K1839,K1842,K1844,K1847,K1849,K1851,K1853,K1855)</f>
        <v>1.9452628529631617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0.65093413121856392</v>
      </c>
      <c r="G1839" s="1">
        <f t="shared" ref="G1839" si="1205">SUM(G1840:G1841)</f>
        <v>0.71794352290552288</v>
      </c>
      <c r="H1839" s="1">
        <f t="shared" ref="H1839" si="1206">SUM(H1840:H1841)</f>
        <v>1.1002717937493252</v>
      </c>
      <c r="I1839" s="1">
        <f t="shared" ref="I1839" si="1207">SUM(I1840:I1841)</f>
        <v>1.3891666924504897</v>
      </c>
      <c r="J1839" s="1">
        <f t="shared" ref="J1839" si="1208">SUM(J1840:J1841)</f>
        <v>1.2048799293533938</v>
      </c>
      <c r="K1839" s="1">
        <f t="shared" ref="K1839" si="1209">SUM(K1840:K1841)</f>
        <v>1.3300833193970483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0.4375780928866897</v>
      </c>
      <c r="G1840" s="1" cm="1">
        <f t="array" ref="G1840">SUMPRODUCT(([1]OUT_FinalEnergyCons!$B$4:$B$10000="var_cap")*1,(ISNUMBER(SEARCH("RH*-WHELCBR",[1]OUT_FinalEnergyCons!$A$4:$A$10000)))*1,[1]OUT_FinalEnergyCons!E$4:E$10000)</f>
        <v>0.47180413797393655</v>
      </c>
      <c r="H1840" s="1" cm="1">
        <f t="array" ref="H1840">SUMPRODUCT(([1]OUT_FinalEnergyCons!$B$4:$B$10000="var_cap")*1,(ISNUMBER(SEARCH("RH*-WHELCBR",[1]OUT_FinalEnergyCons!$A$4:$A$10000)))*1,[1]OUT_FinalEnergyCons!F$4:F$10000)</f>
        <v>0.47180284024386659</v>
      </c>
      <c r="I1840" s="1" cm="1">
        <f t="array" ref="I1840">SUMPRODUCT(([1]OUT_FinalEnergyCons!$B$4:$B$10000="var_cap")*1,(ISNUMBER(SEARCH("RH*-WHELCBR",[1]OUT_FinalEnergyCons!$A$4:$A$10000)))*1,[1]OUT_FinalEnergyCons!G$4:G$10000)</f>
        <v>0.43833629275217545</v>
      </c>
      <c r="J1840" s="1" cm="1">
        <f t="array" ref="J1840">SUMPRODUCT(([1]OUT_FinalEnergyCons!$B$4:$B$10000="var_cap")*1,(ISNUMBER(SEARCH("RH*-WHELCBR",[1]OUT_FinalEnergyCons!$A$4:$A$10000)))*1,[1]OUT_FinalEnergyCons!H$4:H$10000)</f>
        <v>8.4763253278947834E-2</v>
      </c>
      <c r="K1840" s="1" cm="1">
        <f t="array" ref="K1840">SUMPRODUCT(([1]OUT_FinalEnergyCons!$B$4:$B$10000="var_cap")*1,(ISNUMBER(SEARCH("RH*-WHELCBR",[1]OUT_FinalEnergyCons!$A$4:$A$10000)))*1,[1]OUT_FinalEnergyCons!I$4:I$10000)</f>
        <v>3.8187070118763336E-2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0.21335603833187422</v>
      </c>
      <c r="G1841" s="1" cm="1">
        <f t="array" ref="G1841">SUMPRODUCT(([1]OUT_FinalEnergyCons!$B$4:$B$10000="var_cap")*1,ISNUMBER(SEARCH("RH*-WHELCHP",[1]OUT_FinalEnergyCons!$A$4:$A$10000))*1,[1]OUT_FinalEnergyCons!E$4:E$10000)</f>
        <v>0.24613938493158632</v>
      </c>
      <c r="H1841" s="1" cm="1">
        <f t="array" ref="H1841">SUMPRODUCT(([1]OUT_FinalEnergyCons!$B$4:$B$10000="var_cap")*1,ISNUMBER(SEARCH("RH*-WHELCHP",[1]OUT_FinalEnergyCons!$A$4:$A$10000))*1,[1]OUT_FinalEnergyCons!F$4:F$10000)</f>
        <v>0.62846895350545851</v>
      </c>
      <c r="I1841" s="1" cm="1">
        <f t="array" ref="I1841">SUMPRODUCT(([1]OUT_FinalEnergyCons!$B$4:$B$10000="var_cap")*1,ISNUMBER(SEARCH("RH*-WHELCHP",[1]OUT_FinalEnergyCons!$A$4:$A$10000))*1,[1]OUT_FinalEnergyCons!G$4:G$10000)</f>
        <v>0.95083039969831429</v>
      </c>
      <c r="J1841" s="1" cm="1">
        <f t="array" ref="J1841">SUMPRODUCT(([1]OUT_FinalEnergyCons!$B$4:$B$10000="var_cap")*1,ISNUMBER(SEARCH("RH*-WHELCHP",[1]OUT_FinalEnergyCons!$A$4:$A$10000))*1,[1]OUT_FinalEnergyCons!H$4:H$10000)</f>
        <v>1.1201166760744461</v>
      </c>
      <c r="K1841" s="1" cm="1">
        <f t="array" ref="K1841">SUMPRODUCT(([1]OUT_FinalEnergyCons!$B$4:$B$10000="var_cap")*1,ISNUMBER(SEARCH("RH*-WHELCHP",[1]OUT_FinalEnergyCons!$A$4:$A$10000))*1,[1]OUT_FinalEnergyCons!I$4:I$10000)</f>
        <v>1.2918962492782848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0.47738097247524724</v>
      </c>
      <c r="H1842" s="1">
        <f t="shared" ref="H1842" si="1214">H1843</f>
        <v>1.171628767703714E-3</v>
      </c>
      <c r="I1842" s="1">
        <f t="shared" ref="I1842" si="1215">I1843</f>
        <v>1.6384088017079579E-4</v>
      </c>
      <c r="J1842" s="1">
        <f t="shared" ref="J1842" si="1216">J1843</f>
        <v>7.6602320372230843E-5</v>
      </c>
      <c r="K1842" s="1">
        <f t="shared" ref="K1842" si="1217">K1843</f>
        <v>2.2247107343619201E-5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0.47738097247524724</v>
      </c>
      <c r="H1843" s="1" cm="1">
        <f t="array" ref="H1843">SUMPRODUCT(([1]OUT_FinalEnergyCons!$B$4:$B$10000="var_cap")*1, (ISNUMBER(SEARCH("RH*-WHLFOBR",[1]OUT_FinalEnergyCons!$A$4:$A$10000)))*1,[1]OUT_FinalEnergyCons!F$4:F$10000)</f>
        <v>1.171628767703714E-3</v>
      </c>
      <c r="I1843" s="1" cm="1">
        <f t="array" ref="I1843">SUMPRODUCT(([1]OUT_FinalEnergyCons!$B$4:$B$10000="var_cap")*1, (ISNUMBER(SEARCH("RH*-WHLFOBR",[1]OUT_FinalEnergyCons!$A$4:$A$10000)))*1,[1]OUT_FinalEnergyCons!G$4:G$10000)</f>
        <v>1.6384088017079579E-4</v>
      </c>
      <c r="J1843" s="1" cm="1">
        <f t="array" ref="J1843">SUMPRODUCT(([1]OUT_FinalEnergyCons!$B$4:$B$10000="var_cap")*1, (ISNUMBER(SEARCH("RH*-WHLFOBR",[1]OUT_FinalEnergyCons!$A$4:$A$10000)))*1,[1]OUT_FinalEnergyCons!H$4:H$10000)</f>
        <v>7.6602320372230843E-5</v>
      </c>
      <c r="K1843" s="1" cm="1">
        <f t="array" ref="K1843">SUMPRODUCT(([1]OUT_FinalEnergyCons!$B$4:$B$10000="var_cap")*1, (ISNUMBER(SEARCH("RH*-WHLFOBR",[1]OUT_FinalEnergyCons!$A$4:$A$10000)))*1,[1]OUT_FinalEnergyCons!I$4:I$10000)</f>
        <v>2.2247107343619201E-5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0.43610375464636481</v>
      </c>
      <c r="H1844" s="1">
        <f t="shared" ref="H1844" si="1221">SUM(H1845:H1846)</f>
        <v>0.43627947867628986</v>
      </c>
      <c r="I1844" s="1">
        <f t="shared" ref="I1844" si="1222">SUM(I1845:I1846)</f>
        <v>0.4362777293876246</v>
      </c>
      <c r="J1844" s="1">
        <f t="shared" ref="J1844" si="1223">SUM(J1845:J1846)</f>
        <v>0.280740357923007</v>
      </c>
      <c r="K1844" s="1">
        <f t="shared" ref="K1844" si="1224">SUM(K1845:K1846)</f>
        <v>0.15103581677265521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0.43610105351174339</v>
      </c>
      <c r="H1845" s="1" cm="1">
        <f t="array" ref="H1845">SUMPRODUCT(([1]OUT_FinalEnergyCons!$B$4:$B$10000="var_cap")*1, (ISNUMBER(SEARCH("RH*-WHNGABR",[1]OUT_FinalEnergyCons!$A$4:$A$10000)))*1,[1]OUT_FinalEnergyCons!F$4:F$10000)</f>
        <v>0.43610093160694974</v>
      </c>
      <c r="I1845" s="1" cm="1">
        <f t="array" ref="I1845">SUMPRODUCT(([1]OUT_FinalEnergyCons!$B$4:$B$10000="var_cap")*1, (ISNUMBER(SEARCH("RH*-WHNGABR",[1]OUT_FinalEnergyCons!$A$4:$A$10000)))*1,[1]OUT_FinalEnergyCons!G$4:G$10000)</f>
        <v>0.43609754012564883</v>
      </c>
      <c r="J1845" s="1" cm="1">
        <f t="array" ref="J1845">SUMPRODUCT(([1]OUT_FinalEnergyCons!$B$4:$B$10000="var_cap")*1, (ISNUMBER(SEARCH("RH*-WHNGABR",[1]OUT_FinalEnergyCons!$A$4:$A$10000)))*1,[1]OUT_FinalEnergyCons!H$4:H$10000)</f>
        <v>0.28037508385375892</v>
      </c>
      <c r="K1845" s="1" cm="1">
        <f t="array" ref="K1845">SUMPRODUCT(([1]OUT_FinalEnergyCons!$B$4:$B$10000="var_cap")*1, (ISNUMBER(SEARCH("RH*-WHNGABR",[1]OUT_FinalEnergyCons!$A$4:$A$10000)))*1,[1]OUT_FinalEnergyCons!I$4:I$10000)</f>
        <v>0.15087453855641778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2.7011346214343983E-6</v>
      </c>
      <c r="H1846" s="1" cm="1">
        <f t="array" ref="H1846">SUMPRODUCT(([1]OUT_FinalEnergyCons!$B$4:$B$10000="var_cap")*1,ISNUMBER(SEARCH("RH*-WHngahp",[1]OUT_FinalEnergyCons!$A$4:$A$10000))*1,[1]OUT_FinalEnergyCons!F$4:F$10000)</f>
        <v>1.7854706934010081E-4</v>
      </c>
      <c r="I1846" s="1" cm="1">
        <f t="array" ref="I1846">SUMPRODUCT(([1]OUT_FinalEnergyCons!$B$4:$B$10000="var_cap")*1,ISNUMBER(SEARCH("RH*-WHngahp",[1]OUT_FinalEnergyCons!$A$4:$A$10000))*1,[1]OUT_FinalEnergyCons!G$4:G$10000)</f>
        <v>1.8018926197579152E-4</v>
      </c>
      <c r="J1846" s="1" cm="1">
        <f t="array" ref="J1846">SUMPRODUCT(([1]OUT_FinalEnergyCons!$B$4:$B$10000="var_cap")*1,ISNUMBER(SEARCH("RH*-WHngahp",[1]OUT_FinalEnergyCons!$A$4:$A$10000))*1,[1]OUT_FinalEnergyCons!H$4:H$10000)</f>
        <v>3.6527406924809712E-4</v>
      </c>
      <c r="K1846" s="1" cm="1">
        <f t="array" ref="K1846">SUMPRODUCT(([1]OUT_FinalEnergyCons!$B$4:$B$10000="var_cap")*1,ISNUMBER(SEARCH("RH*-WHngahp",[1]OUT_FinalEnergyCons!$A$4:$A$10000))*1,[1]OUT_FinalEnergyCons!I$4:I$10000)</f>
        <v>1.6127821623742629E-4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4.0439130929549851E-2</v>
      </c>
      <c r="H1849" s="1">
        <f t="shared" ref="H1849" si="1236">H1850</f>
        <v>2.8649196998256105E-2</v>
      </c>
      <c r="I1849" s="1">
        <f t="shared" ref="I1849" si="1237">I1850</f>
        <v>2.86317877799461E-2</v>
      </c>
      <c r="J1849" s="1">
        <f t="shared" ref="J1849" si="1238">J1850</f>
        <v>1.5893474905632497E-2</v>
      </c>
      <c r="K1849" s="1">
        <f t="shared" ref="K1849" si="1239">K1850</f>
        <v>8.5405414964783797E-3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4.0439130929549851E-2</v>
      </c>
      <c r="H1850" s="1" cm="1">
        <f t="array" ref="H1850">SUMPRODUCT(([1]OUT_FinalEnergyCons!$B$4:$B$10000="var_cap")*1, (ISNUMBER(SEARCH("RH*-WHWODBR",[1]OUT_FinalEnergyCons!$A$4:$A$10000)))*1,[1]OUT_FinalEnergyCons!F$4:F$10000)</f>
        <v>2.8649196998256105E-2</v>
      </c>
      <c r="I1850" s="1" cm="1">
        <f t="array" ref="I1850">SUMPRODUCT(([1]OUT_FinalEnergyCons!$B$4:$B$10000="var_cap")*1, (ISNUMBER(SEARCH("RH*-WHWODBR",[1]OUT_FinalEnergyCons!$A$4:$A$10000)))*1,[1]OUT_FinalEnergyCons!G$4:G$10000)</f>
        <v>2.86317877799461E-2</v>
      </c>
      <c r="J1850" s="1" cm="1">
        <f t="array" ref="J1850">SUMPRODUCT(([1]OUT_FinalEnergyCons!$B$4:$B$10000="var_cap")*1, (ISNUMBER(SEARCH("RH*-WHWODBR",[1]OUT_FinalEnergyCons!$A$4:$A$10000)))*1,[1]OUT_FinalEnergyCons!H$4:H$10000)</f>
        <v>1.5893474905632497E-2</v>
      </c>
      <c r="K1850" s="1" cm="1">
        <f t="array" ref="K1850">SUMPRODUCT(([1]OUT_FinalEnergyCons!$B$4:$B$10000="var_cap")*1, (ISNUMBER(SEARCH("RH*-WHWODBR",[1]OUT_FinalEnergyCons!$A$4:$A$10000)))*1,[1]OUT_FinalEnergyCons!I$4:I$10000)</f>
        <v>8.5405414964783797E-3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1.3195811069248234E-2</v>
      </c>
      <c r="H1851" s="1">
        <f t="shared" ref="H1851" si="1243">H1852</f>
        <v>1.3193298842795371E-2</v>
      </c>
      <c r="I1851" s="1">
        <f t="shared" ref="I1851" si="1244">I1852</f>
        <v>1.3191796383213652E-2</v>
      </c>
      <c r="J1851" s="1">
        <f t="shared" ref="J1851" si="1245">J1852</f>
        <v>9.861479170149073E-3</v>
      </c>
      <c r="K1851" s="1">
        <f t="shared" ref="K1851" si="1246">K1852</f>
        <v>1.0614348448373341E-2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1.3195811069248234E-2</v>
      </c>
      <c r="H1852" s="1" cm="1">
        <f t="array" ref="H1852">SUMPRODUCT(([1]OUT_FinalEnergyCons!$B$4:$B$10000="var_cap")*1, (ISNUMBER(SEARCH("RH*-WHPLTBR",[1]OUT_FinalEnergyCons!$A$4:$A$10000)))*1,[1]OUT_FinalEnergyCons!F$4:F$10000)</f>
        <v>1.3193298842795371E-2</v>
      </c>
      <c r="I1852" s="1" cm="1">
        <f t="array" ref="I1852">SUMPRODUCT(([1]OUT_FinalEnergyCons!$B$4:$B$10000="var_cap")*1, (ISNUMBER(SEARCH("RH*-WHPLTBR",[1]OUT_FinalEnergyCons!$A$4:$A$10000)))*1,[1]OUT_FinalEnergyCons!G$4:G$10000)</f>
        <v>1.3191796383213652E-2</v>
      </c>
      <c r="J1852" s="1" cm="1">
        <f t="array" ref="J1852">SUMPRODUCT(([1]OUT_FinalEnergyCons!$B$4:$B$10000="var_cap")*1, (ISNUMBER(SEARCH("RH*-WHPLTBR",[1]OUT_FinalEnergyCons!$A$4:$A$10000)))*1,[1]OUT_FinalEnergyCons!H$4:H$10000)</f>
        <v>9.861479170149073E-3</v>
      </c>
      <c r="K1852" s="1" cm="1">
        <f t="array" ref="K1852">SUMPRODUCT(([1]OUT_FinalEnergyCons!$B$4:$B$10000="var_cap")*1, (ISNUMBER(SEARCH("RH*-WHPLTBR",[1]OUT_FinalEnergyCons!$A$4:$A$10000)))*1,[1]OUT_FinalEnergyCons!I$4:I$10000)</f>
        <v>1.0614348448373341E-2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0.28852994090086059</v>
      </c>
      <c r="I1853" s="1">
        <f t="shared" ref="I1853" si="1251">I1854</f>
        <v>0.28853172446193726</v>
      </c>
      <c r="J1853" s="1">
        <f t="shared" ref="J1853" si="1252">J1854</f>
        <v>0.44497937220209699</v>
      </c>
      <c r="K1853" s="1">
        <f t="shared" ref="K1853" si="1253">K1854</f>
        <v>0.44496657974126302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0.28852994090086059</v>
      </c>
      <c r="I1854" s="1" cm="1">
        <f t="array" ref="I1854">SUMPRODUCT(([1]OUT_FinalEnergyCons!$B$4:$B$10000="var_cap")*1, (ISNUMBER(SEARCH("RH*-WHSOLBR",[1]OUT_FinalEnergyCons!$A$4:$A$10000)))*1,[1]OUT_FinalEnergyCons!G$4:G$10000)</f>
        <v>0.28853172446193726</v>
      </c>
      <c r="J1854" s="1" cm="1">
        <f t="array" ref="J1854">SUMPRODUCT(([1]OUT_FinalEnergyCons!$B$4:$B$10000="var_cap")*1, (ISNUMBER(SEARCH("RH*-WHSOLBR",[1]OUT_FinalEnergyCons!$A$4:$A$10000)))*1,[1]OUT_FinalEnergyCons!H$4:H$10000)</f>
        <v>0.44497937220209699</v>
      </c>
      <c r="K1854" s="1" cm="1">
        <f t="array" ref="K1854">SUMPRODUCT(([1]OUT_FinalEnergyCons!$B$4:$B$10000="var_cap")*1, (ISNUMBER(SEARCH("RH*-WHSOLBR",[1]OUT_FinalEnergyCons!$A$4:$A$10000)))*1,[1]OUT_FinalEnergyCons!I$4:I$10000)</f>
        <v>0.44496657974126302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3.6005395343615905</v>
      </c>
      <c r="G1857" s="17">
        <f t="shared" ref="G1857:K1857" si="1262">SUM(G1858,G1861,G1864,G1868,G1870,G1872,G1874,G1876,G1878)</f>
        <v>3.6400176774266924</v>
      </c>
      <c r="H1857" s="17">
        <f t="shared" si="1262"/>
        <v>3.513704783452726</v>
      </c>
      <c r="I1857" s="17">
        <f t="shared" si="1262"/>
        <v>3.3995841176970889</v>
      </c>
      <c r="J1857" s="17">
        <f t="shared" si="1262"/>
        <v>3.3001784351603844</v>
      </c>
      <c r="K1857" s="17">
        <f t="shared" si="1262"/>
        <v>3.1304516154283686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0.82373553147897549</v>
      </c>
      <c r="H1858" s="18">
        <f t="shared" si="1263"/>
        <v>0.87836595831599573</v>
      </c>
      <c r="I1858" s="18">
        <f t="shared" si="1263"/>
        <v>0.96259034575739377</v>
      </c>
      <c r="J1858" s="18">
        <f t="shared" si="1263"/>
        <v>1.0624449847322932</v>
      </c>
      <c r="K1858" s="18">
        <f t="shared" si="1263"/>
        <v>1.2192281191809016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0.74740729568056619</v>
      </c>
      <c r="H1859" s="1" cm="1">
        <f t="array" ref="H1859">SUMPRODUCT(([1]OUT_FinalEnergyCons!$B$4:$B$10000="Var_cap")*1,  (ISNUMBER(SEARCH("ITOT-SWHELCBR",[1]OUT_FinalEnergyCons!$A$4:$A$10000)))*1,[1]OUT_FinalEnergyCons!F$4:F$10000)</f>
        <v>0.74756528392051058</v>
      </c>
      <c r="I1859" s="1" cm="1">
        <f t="array" ref="I1859">SUMPRODUCT(([1]OUT_FinalEnergyCons!$B$4:$B$10000="Var_cap")*1,  (ISNUMBER(SEARCH("ITOT-SWHELCBR",[1]OUT_FinalEnergyCons!$A$4:$A$10000)))*1,[1]OUT_FinalEnergyCons!G$4:G$10000)</f>
        <v>0.75195175091775313</v>
      </c>
      <c r="J1859" s="1" cm="1">
        <f t="array" ref="J1859">SUMPRODUCT(([1]OUT_FinalEnergyCons!$B$4:$B$10000="Var_cap")*1,  (ISNUMBER(SEARCH("ITOT-SWHELCBR",[1]OUT_FinalEnergyCons!$A$4:$A$10000)))*1,[1]OUT_FinalEnergyCons!H$4:H$10000)</f>
        <v>0.85062270796560213</v>
      </c>
      <c r="K1859" s="1" cm="1">
        <f t="array" ref="K1859">SUMPRODUCT(([1]OUT_FinalEnergyCons!$B$4:$B$10000="Var_cap")*1,  (ISNUMBER(SEARCH("ITOT-SWHELCBR",[1]OUT_FinalEnergyCons!$A$4:$A$10000)))*1,[1]OUT_FinalEnergyCons!I$4:I$10000)</f>
        <v>0.93426781535360326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7.6328235798409305E-2</v>
      </c>
      <c r="H1860" s="1" cm="1">
        <f t="array" ref="H1860">SUMPRODUCT(([1]OUT_FinalEnergyCons!$B$4:$B$10000="Var_cap")*1,  (ISNUMBER(SEARCH("ITOT-SWHELCHP",[1]OUT_FinalEnergyCons!$A$4:$A$10000)))*1,[1]OUT_FinalEnergyCons!F$4:F$10000)</f>
        <v>0.13080067439548515</v>
      </c>
      <c r="I1860" s="1" cm="1">
        <f t="array" ref="I1860">SUMPRODUCT(([1]OUT_FinalEnergyCons!$B$4:$B$10000="Var_cap")*1,  (ISNUMBER(SEARCH("ITOT-SWHELCHP",[1]OUT_FinalEnergyCons!$A$4:$A$10000)))*1,[1]OUT_FinalEnergyCons!G$4:G$10000)</f>
        <v>0.21063859483964062</v>
      </c>
      <c r="J1860" s="1" cm="1">
        <f t="array" ref="J1860">SUMPRODUCT(([1]OUT_FinalEnergyCons!$B$4:$B$10000="Var_cap")*1,  (ISNUMBER(SEARCH("ITOT-SWHELCHP",[1]OUT_FinalEnergyCons!$A$4:$A$10000)))*1,[1]OUT_FinalEnergyCons!H$4:H$10000)</f>
        <v>0.21182227676669108</v>
      </c>
      <c r="K1860" s="1" cm="1">
        <f t="array" ref="K1860">SUMPRODUCT(([1]OUT_FinalEnergyCons!$B$4:$B$10000="Var_cap")*1,  (ISNUMBER(SEARCH("ITOT-SWHELCHP",[1]OUT_FinalEnergyCons!$A$4:$A$10000)))*1,[1]OUT_FinalEnergyCons!I$4:I$10000)</f>
        <v>0.28496030382729837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0.47746022841222086</v>
      </c>
      <c r="G1861" s="18">
        <f t="shared" ref="G1861:K1861" si="1265">SUM(G1862:G1863)</f>
        <v>0.37655173049543766</v>
      </c>
      <c r="H1861" s="18">
        <f t="shared" si="1265"/>
        <v>0.37663367148985294</v>
      </c>
      <c r="I1861" s="18">
        <f t="shared" si="1265"/>
        <v>0.37641464295951299</v>
      </c>
      <c r="J1861" s="18">
        <f t="shared" si="1265"/>
        <v>0.16184595866143983</v>
      </c>
      <c r="K1861" s="18">
        <f t="shared" si="1265"/>
        <v>1.5895714044129618E-2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0.37651918926250544</v>
      </c>
      <c r="H1862" s="1" cm="1">
        <f t="array" ref="H1862">SUMPRODUCT(([1]OUT_FinalEnergyCons!$B$4:$B$10000="Var_cap")*1,  (ISNUMBER(SEARCH("ITOT-SWHLFOBR",[1]OUT_FinalEnergyCons!$A$4:$A$10000)))*1,[1]OUT_FinalEnergyCons!F$4:F$10000)</f>
        <v>0.37654348478157429</v>
      </c>
      <c r="I1862" s="1" cm="1">
        <f t="array" ref="I1862">SUMPRODUCT(([1]OUT_FinalEnergyCons!$B$4:$B$10000="Var_cap")*1,  (ISNUMBER(SEARCH("ITOT-SWHLFOBR",[1]OUT_FinalEnergyCons!$A$4:$A$10000)))*1,[1]OUT_FinalEnergyCons!G$4:G$10000)</f>
        <v>0.37636795832610215</v>
      </c>
      <c r="J1862" s="1" cm="1">
        <f t="array" ref="J1862">SUMPRODUCT(([1]OUT_FinalEnergyCons!$B$4:$B$10000="Var_cap")*1,  (ISNUMBER(SEARCH("ITOT-SWHLFOBR",[1]OUT_FinalEnergyCons!$A$4:$A$10000)))*1,[1]OUT_FinalEnergyCons!H$4:H$10000)</f>
        <v>0.16176204795153468</v>
      </c>
      <c r="K1862" s="1" cm="1">
        <f t="array" ref="K1862">SUMPRODUCT(([1]OUT_FinalEnergyCons!$B$4:$B$10000="Var_cap")*1,  (ISNUMBER(SEARCH("ITOT-SWHLFOBR",[1]OUT_FinalEnergyCons!$A$4:$A$10000)))*1,[1]OUT_FinalEnergyCons!I$4:I$10000)</f>
        <v>1.5895712581821798E-2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0.10112478878138886</v>
      </c>
      <c r="G1863" s="1" cm="1">
        <f t="array" ref="G1863">SUMPRODUCT(([1]OUT_FinalEnergyCons!$B$4:$B$10000="Var_cap")*1,  (ISNUMBER(SEARCH("ITOT-SWHHFOBR",[1]OUT_FinalEnergyCons!$A$4:$A$10000)))*1,[1]OUT_FinalEnergyCons!E$4:E$10000)</f>
        <v>3.2541232932253861E-5</v>
      </c>
      <c r="H1863" s="1" cm="1">
        <f t="array" ref="H1863">SUMPRODUCT(([1]OUT_FinalEnergyCons!$B$4:$B$10000="Var_cap")*1,  (ISNUMBER(SEARCH("ITOT-SWHHFOBR",[1]OUT_FinalEnergyCons!$A$4:$A$10000)))*1,[1]OUT_FinalEnergyCons!F$4:F$10000)</f>
        <v>9.0186708278650052E-5</v>
      </c>
      <c r="I1863" s="1" cm="1">
        <f t="array" ref="I1863">SUMPRODUCT(([1]OUT_FinalEnergyCons!$B$4:$B$10000="Var_cap")*1,  (ISNUMBER(SEARCH("ITOT-SWHHFOBR",[1]OUT_FinalEnergyCons!$A$4:$A$10000)))*1,[1]OUT_FinalEnergyCons!G$4:G$10000)</f>
        <v>4.668463341081508E-5</v>
      </c>
      <c r="J1863" s="1" cm="1">
        <f t="array" ref="J1863">SUMPRODUCT(([1]OUT_FinalEnergyCons!$B$4:$B$10000="Var_cap")*1,  (ISNUMBER(SEARCH("ITOT-SWHHFOBR",[1]OUT_FinalEnergyCons!$A$4:$A$10000)))*1,[1]OUT_FinalEnergyCons!H$4:H$10000)</f>
        <v>8.3910709905165903E-5</v>
      </c>
      <c r="K1863" s="1" cm="1">
        <f t="array" ref="K1863">SUMPRODUCT(([1]OUT_FinalEnergyCons!$B$4:$B$10000="Var_cap")*1,  (ISNUMBER(SEARCH("ITOT-SWHHFOBR",[1]OUT_FinalEnergyCons!$A$4:$A$10000)))*1,[1]OUT_FinalEnergyCons!I$4:I$10000)</f>
        <v>1.4623078187992931E-9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1.5570166311598366</v>
      </c>
      <c r="H1864" s="18">
        <f t="shared" si="1268"/>
        <v>1.5574144532728487</v>
      </c>
      <c r="I1864" s="18">
        <f t="shared" si="1268"/>
        <v>1.3358773892954867</v>
      </c>
      <c r="J1864" s="18">
        <f t="shared" si="1268"/>
        <v>0.69899761687978135</v>
      </c>
      <c r="K1864" s="18">
        <f t="shared" si="1268"/>
        <v>0.35193136689787435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1.5566721445316543</v>
      </c>
      <c r="H1865" s="1" cm="1">
        <f t="array" ref="H1865">SUMPRODUCT(([1]OUT_FinalEnergyCons!$B$4:$B$10000="Var_cap")*1,  (ISNUMBER(SEARCH("ITOT-SWHNGA*BR",[1]OUT_FinalEnergyCons!$A$4:$A$10000)))*1,[1]OUT_FinalEnergyCons!F$4:F$10000)</f>
        <v>1.5567334699717155</v>
      </c>
      <c r="I1865" s="1" cm="1">
        <f t="array" ref="I1865">SUMPRODUCT(([1]OUT_FinalEnergyCons!$B$4:$B$10000="Var_cap")*1,  (ISNUMBER(SEARCH("ITOT-SWHNGA*BR",[1]OUT_FinalEnergyCons!$A$4:$A$10000)))*1,[1]OUT_FinalEnergyCons!G$4:G$10000)</f>
        <v>1.3351938713397415</v>
      </c>
      <c r="J1865" s="1" cm="1">
        <f t="array" ref="J1865">SUMPRODUCT(([1]OUT_FinalEnergyCons!$B$4:$B$10000="Var_cap")*1,  (ISNUMBER(SEARCH("ITOT-SWHNGA*BR",[1]OUT_FinalEnergyCons!$A$4:$A$10000)))*1,[1]OUT_FinalEnergyCons!H$4:H$10000)</f>
        <v>0.69825557582066522</v>
      </c>
      <c r="K1865" s="1" cm="1">
        <f t="array" ref="K1865">SUMPRODUCT(([1]OUT_FinalEnergyCons!$B$4:$B$10000="Var_cap")*1,  (ISNUMBER(SEARCH("ITOT-SWHNGA*BR",[1]OUT_FinalEnergyCons!$A$4:$A$10000)))*1,[1]OUT_FinalEnergyCons!I$4:I$10000)</f>
        <v>0.35143708039817029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3.44486628182279E-4</v>
      </c>
      <c r="H1866" s="1" cm="1">
        <f t="array" ref="H1866">SUMPRODUCT(([1]OUT_FinalEnergyCons!$B$4:$B$10000="Var_cap")*1,  (ISNUMBER(SEARCH("ITOT-SWHNGAHP",[1]OUT_FinalEnergyCons!$A$4:$A$10000)))*1,[1]OUT_FinalEnergyCons!F$4:F$10000)</f>
        <v>6.8098330113317875E-4</v>
      </c>
      <c r="I1866" s="1" cm="1">
        <f t="array" ref="I1866">SUMPRODUCT(([1]OUT_FinalEnergyCons!$B$4:$B$10000="Var_cap")*1,  (ISNUMBER(SEARCH("ITOT-SWHNGAHP",[1]OUT_FinalEnergyCons!$A$4:$A$10000)))*1,[1]OUT_FinalEnergyCons!G$4:G$10000)</f>
        <v>6.8351795574509084E-4</v>
      </c>
      <c r="J1866" s="1" cm="1">
        <f t="array" ref="J1866">SUMPRODUCT(([1]OUT_FinalEnergyCons!$B$4:$B$10000="Var_cap")*1,  (ISNUMBER(SEARCH("ITOT-SWHNGAHP",[1]OUT_FinalEnergyCons!$A$4:$A$10000)))*1,[1]OUT_FinalEnergyCons!H$4:H$10000)</f>
        <v>7.4204105911609942E-4</v>
      </c>
      <c r="K1866" s="1" cm="1">
        <f t="array" ref="K1866">SUMPRODUCT(([1]OUT_FinalEnergyCons!$B$4:$B$10000="Var_cap")*1,  (ISNUMBER(SEARCH("ITOT-SWHNGAHP",[1]OUT_FinalEnergyCons!$A$4:$A$10000)))*1,[1]OUT_FinalEnergyCons!I$4:I$10000)</f>
        <v>4.942864997040812E-4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2.7252502832941235E-2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0.16915957733546169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0.28717572975022554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0.36596671923549307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0.34433764928740412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0.17667017070587746</v>
      </c>
      <c r="H1868" s="1">
        <f t="shared" si="1269"/>
        <v>5.8290251622922229E-4</v>
      </c>
      <c r="I1868" s="1">
        <f t="shared" si="1269"/>
        <v>3.8413472824849748E-5</v>
      </c>
      <c r="J1868" s="1">
        <f t="shared" si="1269"/>
        <v>6.2263070087024139E-5</v>
      </c>
      <c r="K1868" s="1">
        <f t="shared" si="1269"/>
        <v>1.7322787736789204E-5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0.17667017070587746</v>
      </c>
      <c r="H1869" s="1" cm="1">
        <f t="array" ref="H1869">SUMPRODUCT(([1]OUT_FinalEnergyCons!$B$4:$B$10000="Var_cap")*1,  (ISNUMBER(SEARCH("ITOT-SWHCOA*BR",[1]OUT_FinalEnergyCons!$A$4:$A$10000)))*1,[1]OUT_FinalEnergyCons!F$4:F$10000)</f>
        <v>5.8290251622922229E-4</v>
      </c>
      <c r="I1869" s="1" cm="1">
        <f t="array" ref="I1869">SUMPRODUCT(([1]OUT_FinalEnergyCons!$B$4:$B$10000="Var_cap")*1,  (ISNUMBER(SEARCH("ITOT-SWHCOA*BR",[1]OUT_FinalEnergyCons!$A$4:$A$10000)))*1,[1]OUT_FinalEnergyCons!G$4:G$10000)</f>
        <v>3.8413472824849748E-5</v>
      </c>
      <c r="J1869" s="1" cm="1">
        <f t="array" ref="J1869">SUMPRODUCT(([1]OUT_FinalEnergyCons!$B$4:$B$10000="Var_cap")*1,  (ISNUMBER(SEARCH("ITOT-SWHCOA*BR",[1]OUT_FinalEnergyCons!$A$4:$A$10000)))*1,[1]OUT_FinalEnergyCons!H$4:H$10000)</f>
        <v>6.2263070087024139E-5</v>
      </c>
      <c r="K1869" s="1" cm="1">
        <f t="array" ref="K1869">SUMPRODUCT(([1]OUT_FinalEnergyCons!$B$4:$B$10000="Var_cap")*1,  (ISNUMBER(SEARCH("ITOT-SWHCOA*BR",[1]OUT_FinalEnergyCons!$A$4:$A$10000)))*1,[1]OUT_FinalEnergyCons!I$4:I$10000)</f>
        <v>1.7322787736789204E-5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0.34162402080375853</v>
      </c>
      <c r="H1870" s="1">
        <f t="shared" si="1270"/>
        <v>0.34166317838763099</v>
      </c>
      <c r="I1870" s="1">
        <f t="shared" si="1270"/>
        <v>0.43927243696334251</v>
      </c>
      <c r="J1870" s="1">
        <f t="shared" si="1270"/>
        <v>0.47105293764063932</v>
      </c>
      <c r="K1870" s="1">
        <f t="shared" si="1270"/>
        <v>0.35707414676854898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0.34162402080375853</v>
      </c>
      <c r="H1871" s="1" cm="1">
        <f t="array" ref="H1871">SUMPRODUCT(([1]OUT_FinalEnergyCons!$B$4:$B$10000="Var_cap")*1,  (ISNUMBER(SEARCH("ITOT-SWHWOD*BR",[1]OUT_FinalEnergyCons!$A$4:$A$10000)))*1,[1]OUT_FinalEnergyCons!F$4:F$10000)</f>
        <v>0.34166317838763099</v>
      </c>
      <c r="I1871" s="1" cm="1">
        <f t="array" ref="I1871">SUMPRODUCT(([1]OUT_FinalEnergyCons!$B$4:$B$10000="Var_cap")*1,  (ISNUMBER(SEARCH("ITOT-SWHWOD*BR",[1]OUT_FinalEnergyCons!$A$4:$A$10000)))*1,[1]OUT_FinalEnergyCons!G$4:G$10000)</f>
        <v>0.43927243696334251</v>
      </c>
      <c r="J1871" s="1" cm="1">
        <f t="array" ref="J1871">SUMPRODUCT(([1]OUT_FinalEnergyCons!$B$4:$B$10000="Var_cap")*1,  (ISNUMBER(SEARCH("ITOT-SWHWOD*BR",[1]OUT_FinalEnergyCons!$A$4:$A$10000)))*1,[1]OUT_FinalEnergyCons!H$4:H$10000)</f>
        <v>0.47105293764063932</v>
      </c>
      <c r="K1871" s="1" cm="1">
        <f t="array" ref="K1871">SUMPRODUCT(([1]OUT_FinalEnergyCons!$B$4:$B$10000="Var_cap")*1,  (ISNUMBER(SEARCH("ITOT-SWHWOD*BR",[1]OUT_FinalEnergyCons!$A$4:$A$10000)))*1,[1]OUT_FinalEnergyCons!I$4:I$10000)</f>
        <v>0.35707414676854898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3.737448676565986E-2</v>
      </c>
      <c r="H1872" s="1">
        <f t="shared" si="1271"/>
        <v>3.7404965010307961E-2</v>
      </c>
      <c r="I1872" s="1">
        <f t="shared" si="1271"/>
        <v>4.0606980323199267E-2</v>
      </c>
      <c r="J1872" s="1">
        <f t="shared" si="1271"/>
        <v>4.1535053166071506E-2</v>
      </c>
      <c r="K1872" s="1">
        <f t="shared" si="1271"/>
        <v>4.643095641985142E-2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3.737448676565986E-2</v>
      </c>
      <c r="H1873" s="1" cm="1">
        <f t="array" ref="H1873">SUMPRODUCT(([1]OUT_FinalEnergyCons!$B$4:$B$10000="Var_cap")*1,  (ISNUMBER(SEARCH("ITOT-SWHPLT*BR",[1]OUT_FinalEnergyCons!$A$4:$A$10000)))*1,[1]OUT_FinalEnergyCons!F$4:F$10000)</f>
        <v>3.7404965010307961E-2</v>
      </c>
      <c r="I1873" s="1" cm="1">
        <f t="array" ref="I1873">SUMPRODUCT(([1]OUT_FinalEnergyCons!$B$4:$B$10000="Var_cap")*1,  (ISNUMBER(SEARCH("ITOT-SWHPLT*BR",[1]OUT_FinalEnergyCons!$A$4:$A$10000)))*1,[1]OUT_FinalEnergyCons!G$4:G$10000)</f>
        <v>4.0606980323199267E-2</v>
      </c>
      <c r="J1873" s="1" cm="1">
        <f t="array" ref="J1873">SUMPRODUCT(([1]OUT_FinalEnergyCons!$B$4:$B$10000="Var_cap")*1,  (ISNUMBER(SEARCH("ITOT-SWHPLT*BR",[1]OUT_FinalEnergyCons!$A$4:$A$10000)))*1,[1]OUT_FinalEnergyCons!H$4:H$10000)</f>
        <v>4.1535053166071506E-2</v>
      </c>
      <c r="K1873" s="1" cm="1">
        <f t="array" ref="K1873">SUMPRODUCT(([1]OUT_FinalEnergyCons!$B$4:$B$10000="Var_cap")*1,  (ISNUMBER(SEARCH("ITOT-SWHPLT*BR",[1]OUT_FinalEnergyCons!$A$4:$A$10000)))*1,[1]OUT_FinalEnergyCons!I$4:I$10000)</f>
        <v>4.643095641985142E-2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0.314629722240309</v>
      </c>
      <c r="H1874" s="1">
        <f t="shared" si="1272"/>
        <v>0.30921785793833056</v>
      </c>
      <c r="I1874" s="1">
        <f t="shared" si="1272"/>
        <v>0.23196716175801091</v>
      </c>
      <c r="J1874" s="1">
        <f t="shared" si="1272"/>
        <v>0.16702601952639176</v>
      </c>
      <c r="K1874" s="1">
        <f t="shared" si="1272"/>
        <v>3.2926129459903697E-5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0.314629722240309</v>
      </c>
      <c r="H1875" s="1" cm="1">
        <f t="array" ref="H1875">SUMPRODUCT(([1]OUT_FinalEnergyCons!$B$4:$B$10000="Var_cap")*1,  (ISNUMBER(SEARCH("ITOT-SWHWST*BR",[1]OUT_FinalEnergyCons!$A$4:$A$10000)))*1,[1]OUT_FinalEnergyCons!F$4:F$10000)</f>
        <v>0.30921785793833056</v>
      </c>
      <c r="I1875" s="1" cm="1">
        <f t="array" ref="I1875">SUMPRODUCT(([1]OUT_FinalEnergyCons!$B$4:$B$10000="Var_cap")*1,  (ISNUMBER(SEARCH("ITOT-SWHWST*BR",[1]OUT_FinalEnergyCons!$A$4:$A$10000)))*1,[1]OUT_FinalEnergyCons!G$4:G$10000)</f>
        <v>0.23196716175801091</v>
      </c>
      <c r="J1875" s="1" cm="1">
        <f t="array" ref="J1875">SUMPRODUCT(([1]OUT_FinalEnergyCons!$B$4:$B$10000="Var_cap")*1,  (ISNUMBER(SEARCH("ITOT-SWHWST*BR",[1]OUT_FinalEnergyCons!$A$4:$A$10000)))*1,[1]OUT_FinalEnergyCons!H$4:H$10000)</f>
        <v>0.16702601952639176</v>
      </c>
      <c r="K1875" s="1" cm="1">
        <f t="array" ref="K1875">SUMPRODUCT(([1]OUT_FinalEnergyCons!$B$4:$B$10000="Var_cap")*1,  (ISNUMBER(SEARCH("ITOT-SWHWST*BR",[1]OUT_FinalEnergyCons!$A$4:$A$10000)))*1,[1]OUT_FinalEnergyCons!I$4:I$10000)</f>
        <v>3.2926129459903697E-5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1.2421796521529771E-2</v>
      </c>
      <c r="I1876" s="1">
        <f t="shared" si="1273"/>
        <v>1.2421914215677642E-2</v>
      </c>
      <c r="J1876" s="1">
        <f t="shared" si="1273"/>
        <v>1.2422119170877001E-2</v>
      </c>
      <c r="K1876" s="1">
        <f t="shared" si="1273"/>
        <v>1.2422209630268599E-2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1.2421796521529771E-2</v>
      </c>
      <c r="I1877" s="1" cm="1">
        <f t="array" ref="I1877">SUMPRODUCT(([1]OUT_FinalEnergyCons!$B$4:$B$10000="Var_cap")*1, (ISNUMBER(SEARCH("ITOT-SWHSOLBR",[1]OUT_FinalEnergyCons!$A$4:$A$10000)))*1,[1]OUT_FinalEnergyCons!G$4:G$10000)</f>
        <v>1.2421914215677642E-2</v>
      </c>
      <c r="J1877" s="1" cm="1">
        <f t="array" ref="J1877">SUMPRODUCT(([1]OUT_FinalEnergyCons!$B$4:$B$10000="Var_cap")*1, (ISNUMBER(SEARCH("ITOT-SWHSOLBR",[1]OUT_FinalEnergyCons!$A$4:$A$10000)))*1,[1]OUT_FinalEnergyCons!H$4:H$10000)</f>
        <v>1.2422119170877001E-2</v>
      </c>
      <c r="K1877" s="1" cm="1">
        <f t="array" ref="K1877">SUMPRODUCT(([1]OUT_FinalEnergyCons!$B$4:$B$10000="Var_cap")*1, (ISNUMBER(SEARCH("ITOT-SWHSOLBR",[1]OUT_FinalEnergyCons!$A$4:$A$10000)))*1,[1]OUT_FinalEnergyCons!I$4:I$10000)</f>
        <v>1.2422209630268599E-2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3.94832951640009E-4</v>
      </c>
      <c r="J1878" s="1">
        <f t="shared" si="1274"/>
        <v>0.68479148231280307</v>
      </c>
      <c r="K1878" s="1">
        <f t="shared" si="1274"/>
        <v>1.1274188535695977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3.94832951640009E-4</v>
      </c>
      <c r="J1879" s="1" cm="1">
        <f t="array" ref="J1879">SUMPRODUCT(([1]OUT_FinalEnergyCons!$B$4:$B$10000="Var_cap")*1, (ISNUMBER(SEARCH("ITOT-SWHH2BR",[1]OUT_FinalEnergyCons!$A$4:$A$10000)))*1,[1]OUT_FinalEnergyCons!H$4:H$10000)</f>
        <v>0.68479148231280307</v>
      </c>
      <c r="K1879" s="1" cm="1">
        <f t="array" ref="K1879">SUMPRODUCT(([1]OUT_FinalEnergyCons!$B$4:$B$10000="Var_cap")*1, (ISNUMBER(SEARCH("ITOT-SWHH2BR",[1]OUT_FinalEnergyCons!$A$4:$A$10000)))*1,[1]OUT_FinalEnergyCons!I$4:I$10000)</f>
        <v>1.1274188535695977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6.1445052614252171</v>
      </c>
      <c r="G1880" s="17">
        <f t="shared" ref="G1880:K1880" si="1275">SUM(G1881,G1884,G1886,G1890,G1892,G1894,G1896)</f>
        <v>6.0347759736876565</v>
      </c>
      <c r="H1880" s="17">
        <f t="shared" si="1275"/>
        <v>6.2111069906139296</v>
      </c>
      <c r="I1880" s="17">
        <f t="shared" si="1275"/>
        <v>6.230778426876304</v>
      </c>
      <c r="J1880" s="17">
        <f t="shared" si="1275"/>
        <v>4.4720481036105388</v>
      </c>
      <c r="K1880" s="17">
        <f t="shared" si="1275"/>
        <v>3.7774105906988167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0.61560685358669121</v>
      </c>
      <c r="G1881" s="1">
        <f t="shared" ref="G1881:K1881" si="1276">SUM(G1882:G1883)</f>
        <v>0.43064856199319335</v>
      </c>
      <c r="H1881" s="1">
        <f t="shared" si="1276"/>
        <v>0.60717879124563146</v>
      </c>
      <c r="I1881" s="1">
        <f t="shared" si="1276"/>
        <v>0.60717818185057193</v>
      </c>
      <c r="J1881" s="1">
        <f t="shared" si="1276"/>
        <v>0.59157005171164956</v>
      </c>
      <c r="K1881" s="1">
        <f t="shared" si="1276"/>
        <v>0.74659447528980816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0.18498942010166863</v>
      </c>
      <c r="G1882" s="1" cm="1">
        <f t="array" ref="G1882">SUMPRODUCT(([1]OUT_FinalEnergyCons!$B$4:$B$10000="Var_cap")*1, (ISNUMBER(SEARCH("SCOM-SHELCBR",[1]OUT_FinalEnergyCons!$A$4:$A$10000)))*1,[1]OUT_FinalEnergyCons!E$4:E$10000)</f>
        <v>3.1942146679869721E-5</v>
      </c>
      <c r="H1882" s="1" cm="1">
        <f t="array" ref="H1882">SUMPRODUCT(([1]OUT_FinalEnergyCons!$B$4:$B$10000="Var_cap")*1, (ISNUMBER(SEARCH("SCOM-SHELCBR",[1]OUT_FinalEnergyCons!$A$4:$A$10000)))*1,[1]OUT_FinalEnergyCons!F$4:F$10000)</f>
        <v>0.176563149727373</v>
      </c>
      <c r="I1882" s="1" cm="1">
        <f t="array" ref="I1882">SUMPRODUCT(([1]OUT_FinalEnergyCons!$B$4:$B$10000="Var_cap")*1, (ISNUMBER(SEARCH("SCOM-SHELCBR",[1]OUT_FinalEnergyCons!$A$4:$A$10000)))*1,[1]OUT_FinalEnergyCons!G$4:G$10000)</f>
        <v>0.17656280963789397</v>
      </c>
      <c r="J1882" s="1" cm="1">
        <f t="array" ref="J1882">SUMPRODUCT(([1]OUT_FinalEnergyCons!$B$4:$B$10000="Var_cap")*1, (ISNUMBER(SEARCH("SCOM-SHELCBR",[1]OUT_FinalEnergyCons!$A$4:$A$10000)))*1,[1]OUT_FinalEnergyCons!H$4:H$10000)</f>
        <v>0.12387806313168997</v>
      </c>
      <c r="K1882" s="1" cm="1">
        <f t="array" ref="K1882">SUMPRODUCT(([1]OUT_FinalEnergyCons!$B$4:$B$10000="Var_cap")*1, (ISNUMBER(SEARCH("SCOM-SHELCBR",[1]OUT_FinalEnergyCons!$A$4:$A$10000)))*1,[1]OUT_FinalEnergyCons!I$4:I$10000)</f>
        <v>6.7332417317841939E-2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0.43061743348502257</v>
      </c>
      <c r="G1883" s="1" cm="1">
        <f t="array" ref="G1883">SUMPRODUCT(([1]OUT_FinalEnergyCons!$B$4:$B$10000="Var_cap")*1, (ISNUMBER(SEARCH("SCOM-SHELCHP",[1]OUT_FinalEnergyCons!$A$4:$A$10000)))*1,[1]OUT_FinalEnergyCons!E$4:E$10000)</f>
        <v>0.4306166198465135</v>
      </c>
      <c r="H1883" s="1" cm="1">
        <f t="array" ref="H1883">SUMPRODUCT(([1]OUT_FinalEnergyCons!$B$4:$B$10000="Var_cap")*1, (ISNUMBER(SEARCH("SCOM-SHELCHP",[1]OUT_FinalEnergyCons!$A$4:$A$10000)))*1,[1]OUT_FinalEnergyCons!F$4:F$10000)</f>
        <v>0.43061564151825849</v>
      </c>
      <c r="I1883" s="1" cm="1">
        <f t="array" ref="I1883">SUMPRODUCT(([1]OUT_FinalEnergyCons!$B$4:$B$10000="Var_cap")*1, (ISNUMBER(SEARCH("SCOM-SHELCHP",[1]OUT_FinalEnergyCons!$A$4:$A$10000)))*1,[1]OUT_FinalEnergyCons!G$4:G$10000)</f>
        <v>0.43061537221267798</v>
      </c>
      <c r="J1883" s="1" cm="1">
        <f t="array" ref="J1883">SUMPRODUCT(([1]OUT_FinalEnergyCons!$B$4:$B$10000="Var_cap")*1, (ISNUMBER(SEARCH("SCOM-SHELCHP",[1]OUT_FinalEnergyCons!$A$4:$A$10000)))*1,[1]OUT_FinalEnergyCons!H$4:H$10000)</f>
        <v>0.46769198857995958</v>
      </c>
      <c r="K1883" s="1" cm="1">
        <f t="array" ref="K1883">SUMPRODUCT(([1]OUT_FinalEnergyCons!$B$4:$B$10000="Var_cap")*1, (ISNUMBER(SEARCH("SCOM-SHELCHP",[1]OUT_FinalEnergyCons!$A$4:$A$10000)))*1,[1]OUT_FinalEnergyCons!I$4:I$10000)</f>
        <v>0.67926205797196626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1.9285747549822532</v>
      </c>
      <c r="G1884" s="1">
        <f t="shared" ref="G1884:K1884" si="1279">G1885</f>
        <v>1.9285711314027045</v>
      </c>
      <c r="H1884" s="1">
        <f t="shared" si="1279"/>
        <v>1.9285431667985411</v>
      </c>
      <c r="I1884" s="1">
        <f t="shared" si="1279"/>
        <v>1.928518450710154</v>
      </c>
      <c r="J1884" s="1">
        <f t="shared" si="1279"/>
        <v>0.41217077117610035</v>
      </c>
      <c r="K1884" s="1">
        <f t="shared" si="1279"/>
        <v>6.4462616544230994E-2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1.9285747549822532</v>
      </c>
      <c r="G1885" s="1" cm="1">
        <f t="array" ref="G1885">SUMPRODUCT(([1]OUT_FinalEnergyCons!$B$4:$B$10000="Var_cap")*1,(ISNUMBER(SEARCH("SCOM-SHLFOBR",[1]OUT_FinalEnergyCons!$A$4:$A$10000)))*1,[1]OUT_FinalEnergyCons!E$4:E$10000)</f>
        <v>1.9285711314027045</v>
      </c>
      <c r="H1885" s="1" cm="1">
        <f t="array" ref="H1885">SUMPRODUCT(([1]OUT_FinalEnergyCons!$B$4:$B$10000="Var_cap")*1,(ISNUMBER(SEARCH("SCOM-SHLFOBR",[1]OUT_FinalEnergyCons!$A$4:$A$10000)))*1,[1]OUT_FinalEnergyCons!F$4:F$10000)</f>
        <v>1.9285431667985411</v>
      </c>
      <c r="I1885" s="1" cm="1">
        <f t="array" ref="I1885">SUMPRODUCT(([1]OUT_FinalEnergyCons!$B$4:$B$10000="Var_cap")*1,(ISNUMBER(SEARCH("SCOM-SHLFOBR",[1]OUT_FinalEnergyCons!$A$4:$A$10000)))*1,[1]OUT_FinalEnergyCons!G$4:G$10000)</f>
        <v>1.928518450710154</v>
      </c>
      <c r="J1885" s="1" cm="1">
        <f t="array" ref="J1885">SUMPRODUCT(([1]OUT_FinalEnergyCons!$B$4:$B$10000="Var_cap")*1,(ISNUMBER(SEARCH("SCOM-SHLFOBR",[1]OUT_FinalEnergyCons!$A$4:$A$10000)))*1,[1]OUT_FinalEnergyCons!H$4:H$10000)</f>
        <v>0.41217077117610035</v>
      </c>
      <c r="K1885" s="1" cm="1">
        <f t="array" ref="K1885">SUMPRODUCT(([1]OUT_FinalEnergyCons!$B$4:$B$10000="Var_cap")*1,(ISNUMBER(SEARCH("SCOM-SHLFOBR",[1]OUT_FinalEnergyCons!$A$4:$A$10000)))*1,[1]OUT_FinalEnergyCons!I$4:I$10000)</f>
        <v>6.4462616544230994E-2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2.880026189618992</v>
      </c>
      <c r="G1886" s="1">
        <f t="shared" ref="G1886:K1886" si="1283">SUM(G1887:G1889)</f>
        <v>2.8800616538306105</v>
      </c>
      <c r="H1886" s="1">
        <f t="shared" si="1283"/>
        <v>2.8801842863149814</v>
      </c>
      <c r="I1886" s="1">
        <f t="shared" si="1283"/>
        <v>2.8899813684177778</v>
      </c>
      <c r="J1886" s="1">
        <f t="shared" si="1283"/>
        <v>2.3464645500721342</v>
      </c>
      <c r="K1886" s="1">
        <f t="shared" si="1283"/>
        <v>1.9923391637419923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2.7746816768635276</v>
      </c>
      <c r="G1887" s="1" cm="1">
        <f t="array" ref="G1887">SUMPRODUCT(([1]OUT_FinalEnergyCons!$B$4:$B$10000="Var_cap")*1, (ISNUMBER(SEARCH("SCOM-SHNGABR",[1]OUT_FinalEnergyCons!$A$4:$A$10000)))*1,[1]OUT_FinalEnergyCons!E$4:E$10000)</f>
        <v>2.7746606414823902</v>
      </c>
      <c r="H1887" s="1" cm="1">
        <f t="array" ref="H1887">SUMPRODUCT(([1]OUT_FinalEnergyCons!$B$4:$B$10000="Var_cap")*1, (ISNUMBER(SEARCH("SCOM-SHNGABR",[1]OUT_FinalEnergyCons!$A$4:$A$10000)))*1,[1]OUT_FinalEnergyCons!F$4:F$10000)</f>
        <v>2.7746458681601185</v>
      </c>
      <c r="I1887" s="1" cm="1">
        <f t="array" ref="I1887">SUMPRODUCT(([1]OUT_FinalEnergyCons!$B$4:$B$10000="Var_cap")*1, (ISNUMBER(SEARCH("SCOM-SHNGABR",[1]OUT_FinalEnergyCons!$A$4:$A$10000)))*1,[1]OUT_FinalEnergyCons!G$4:G$10000)</f>
        <v>2.774634371354137</v>
      </c>
      <c r="J1887" s="1" cm="1">
        <f t="array" ref="J1887">SUMPRODUCT(([1]OUT_FinalEnergyCons!$B$4:$B$10000="Var_cap")*1, (ISNUMBER(SEARCH("SCOM-SHNGABR",[1]OUT_FinalEnergyCons!$A$4:$A$10000)))*1,[1]OUT_FinalEnergyCons!H$4:H$10000)</f>
        <v>1.9505813105837999</v>
      </c>
      <c r="K1887" s="1" cm="1">
        <f t="array" ref="K1887">SUMPRODUCT(([1]OUT_FinalEnergyCons!$B$4:$B$10000="Var_cap")*1, (ISNUMBER(SEARCH("SCOM-SHNGABR",[1]OUT_FinalEnergyCons!$A$4:$A$10000)))*1,[1]OUT_FinalEnergyCons!I$4:I$10000)</f>
        <v>1.3847901440804091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1.2191222498005999E-6</v>
      </c>
      <c r="G1888" s="1" cm="1">
        <f t="array" ref="G1888">SUMPRODUCT(([1]OUT_FinalEnergyCons!$B$4:$B$10000="Var_cap")*1, (ISNUMBER(SEARCH("SCOM-SHngahp",[1]OUT_FinalEnergyCons!$A$4:$A$10000)))*1,[1]OUT_FinalEnergyCons!E$4:E$10000)</f>
        <v>4.3066781889229696E-5</v>
      </c>
      <c r="H1888" s="1" cm="1">
        <f t="array" ref="H1888">SUMPRODUCT(([1]OUT_FinalEnergyCons!$B$4:$B$10000="Var_cap")*1, (ISNUMBER(SEARCH("SCOM-SHngahp",[1]OUT_FinalEnergyCons!$A$4:$A$10000)))*1,[1]OUT_FinalEnergyCons!F$4:F$10000)</f>
        <v>1.7527638911274526E-4</v>
      </c>
      <c r="I1888" s="1" cm="1">
        <f t="array" ref="I1888">SUMPRODUCT(([1]OUT_FinalEnergyCons!$B$4:$B$10000="Var_cap")*1, (ISNUMBER(SEARCH("SCOM-SHngahp",[1]OUT_FinalEnergyCons!$A$4:$A$10000)))*1,[1]OUT_FinalEnergyCons!G$4:G$10000)</f>
        <v>1.7708471003654558E-4</v>
      </c>
      <c r="J1888" s="1" cm="1">
        <f t="array" ref="J1888">SUMPRODUCT(([1]OUT_FinalEnergyCons!$B$4:$B$10000="Var_cap")*1, (ISNUMBER(SEARCH("SCOM-SHngahp",[1]OUT_FinalEnergyCons!$A$4:$A$10000)))*1,[1]OUT_FinalEnergyCons!H$4:H$10000)</f>
        <v>9.5115352364106317E-4</v>
      </c>
      <c r="K1888" s="1" cm="1">
        <f t="array" ref="K1888">SUMPRODUCT(([1]OUT_FinalEnergyCons!$B$4:$B$10000="Var_cap")*1, (ISNUMBER(SEARCH("SCOM-SHngahp",[1]OUT_FinalEnergyCons!$A$4:$A$10000)))*1,[1]OUT_FinalEnergyCons!I$4:I$10000)</f>
        <v>3.9470413156203319E-4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0.10534329363321462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0.10535794556633121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0.10536314176574993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0.11516991235360412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0.39493208596469331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0.6071543155300213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0.4785778546179415</v>
      </c>
      <c r="G1890" s="1">
        <f t="shared" ref="G1890:K1890" si="1288">G1891</f>
        <v>0.52140765164901448</v>
      </c>
      <c r="H1890" s="1">
        <f t="shared" si="1288"/>
        <v>0.52107180366102801</v>
      </c>
      <c r="I1890" s="1">
        <f t="shared" si="1288"/>
        <v>0.52105844572272564</v>
      </c>
      <c r="J1890" s="1">
        <f t="shared" si="1288"/>
        <v>0.17944623187029718</v>
      </c>
      <c r="K1890" s="1">
        <f t="shared" si="1288"/>
        <v>3.3578865840823695E-2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0.4785778546179415</v>
      </c>
      <c r="G1891" s="1" cm="1">
        <f t="array" ref="G1891">SUMPRODUCT(([1]OUT_FinalEnergyCons!$B$4:$B$10000="Var_cap")*1, (ISNUMBER(SEARCH("SCOM-SHWODBR",[1]OUT_FinalEnergyCons!$A$4:$A$10000)))*1,[1]OUT_FinalEnergyCons!E$4:E$10000)</f>
        <v>0.52140765164901448</v>
      </c>
      <c r="H1891" s="1" cm="1">
        <f t="array" ref="H1891">SUMPRODUCT(([1]OUT_FinalEnergyCons!$B$4:$B$10000="Var_cap")*1, (ISNUMBER(SEARCH("SCOM-SHWODBR",[1]OUT_FinalEnergyCons!$A$4:$A$10000)))*1,[1]OUT_FinalEnergyCons!F$4:F$10000)</f>
        <v>0.52107180366102801</v>
      </c>
      <c r="I1891" s="1" cm="1">
        <f t="array" ref="I1891">SUMPRODUCT(([1]OUT_FinalEnergyCons!$B$4:$B$10000="Var_cap")*1, (ISNUMBER(SEARCH("SCOM-SHWODBR",[1]OUT_FinalEnergyCons!$A$4:$A$10000)))*1,[1]OUT_FinalEnergyCons!G$4:G$10000)</f>
        <v>0.52105844572272564</v>
      </c>
      <c r="J1891" s="1" cm="1">
        <f t="array" ref="J1891">SUMPRODUCT(([1]OUT_FinalEnergyCons!$B$4:$B$10000="Var_cap")*1, (ISNUMBER(SEARCH("SCOM-SHWODBR",[1]OUT_FinalEnergyCons!$A$4:$A$10000)))*1,[1]OUT_FinalEnergyCons!H$4:H$10000)</f>
        <v>0.17944623187029718</v>
      </c>
      <c r="K1891" s="1" cm="1">
        <f t="array" ref="K1891">SUMPRODUCT(([1]OUT_FinalEnergyCons!$B$4:$B$10000="Var_cap")*1, (ISNUMBER(SEARCH("SCOM-SHWODBR",[1]OUT_FinalEnergyCons!$A$4:$A$10000)))*1,[1]OUT_FinalEnergyCons!I$4:I$10000)</f>
        <v>3.3578865840823695E-2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0.15066201514326036</v>
      </c>
      <c r="G1892" s="1">
        <f t="shared" ref="G1892:K1892" si="1291">G1893</f>
        <v>0.17426656797486451</v>
      </c>
      <c r="H1892" s="1">
        <f t="shared" si="1291"/>
        <v>0.17427164344858359</v>
      </c>
      <c r="I1892" s="1">
        <f t="shared" si="1291"/>
        <v>0.18213313945433468</v>
      </c>
      <c r="J1892" s="1">
        <f t="shared" si="1291"/>
        <v>0.19194233296358551</v>
      </c>
      <c r="K1892" s="1">
        <f t="shared" si="1291"/>
        <v>0.18999010251071444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0.15066201514326036</v>
      </c>
      <c r="G1893" s="1" cm="1">
        <f t="array" ref="G1893">SUMPRODUCT(([1]OUT_FinalEnergyCons!$B$4:$B$10000="Var_cap")*1,(ISNUMBER(SEARCH("SCOM-SHPLTBR",[1]OUT_FinalEnergyCons!$A$4:$A$10000)))*1,[1]OUT_FinalEnergyCons!E$4:E$10000)</f>
        <v>0.17426656797486451</v>
      </c>
      <c r="H1893" s="1" cm="1">
        <f t="array" ref="H1893">SUMPRODUCT(([1]OUT_FinalEnergyCons!$B$4:$B$10000="Var_cap")*1,(ISNUMBER(SEARCH("SCOM-SHPLTBR",[1]OUT_FinalEnergyCons!$A$4:$A$10000)))*1,[1]OUT_FinalEnergyCons!F$4:F$10000)</f>
        <v>0.17427164344858359</v>
      </c>
      <c r="I1893" s="1" cm="1">
        <f t="array" ref="I1893">SUMPRODUCT(([1]OUT_FinalEnergyCons!$B$4:$B$10000="Var_cap")*1,(ISNUMBER(SEARCH("SCOM-SHPLTBR",[1]OUT_FinalEnergyCons!$A$4:$A$10000)))*1,[1]OUT_FinalEnergyCons!G$4:G$10000)</f>
        <v>0.18213313945433468</v>
      </c>
      <c r="J1893" s="1" cm="1">
        <f t="array" ref="J1893">SUMPRODUCT(([1]OUT_FinalEnergyCons!$B$4:$B$10000="Var_cap")*1,(ISNUMBER(SEARCH("SCOM-SHPLTBR",[1]OUT_FinalEnergyCons!$A$4:$A$10000)))*1,[1]OUT_FinalEnergyCons!H$4:H$10000)</f>
        <v>0.19194233296358551</v>
      </c>
      <c r="K1893" s="1" cm="1">
        <f t="array" ref="K1893">SUMPRODUCT(([1]OUT_FinalEnergyCons!$B$4:$B$10000="Var_cap")*1,(ISNUMBER(SEARCH("SCOM-SHPLTBR",[1]OUT_FinalEnergyCons!$A$4:$A$10000)))*1,[1]OUT_FinalEnergyCons!I$4:I$10000)</f>
        <v>0.18999010251071444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9.985729914516514E-2</v>
      </c>
      <c r="I1894" s="1">
        <f t="shared" si="1294"/>
        <v>0.1018247298014615</v>
      </c>
      <c r="J1894" s="1">
        <f t="shared" si="1294"/>
        <v>0.75027457798912001</v>
      </c>
      <c r="K1894" s="1">
        <f t="shared" si="1294"/>
        <v>0.75027493990507099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9.985729914516514E-2</v>
      </c>
      <c r="I1895" s="1" cm="1">
        <f t="array" ref="I1895">SUMPRODUCT(([1]OUT_FinalEnergyCons!$B$4:$B$10000="Var_cap")*1, (ISNUMBER(SEARCH("SCOM-SHSOLBR",[1]OUT_FinalEnergyCons!$A$4:$A$10000)))*1,[1]OUT_FinalEnergyCons!G$4:G$10000)</f>
        <v>0.1018247298014615</v>
      </c>
      <c r="J1895" s="1" cm="1">
        <f t="array" ref="J1895">SUMPRODUCT(([1]OUT_FinalEnergyCons!$B$4:$B$10000="Var_cap")*1, (ISNUMBER(SEARCH("SCOM-SHSOLBR",[1]OUT_FinalEnergyCons!$A$4:$A$10000)))*1,[1]OUT_FinalEnergyCons!H$4:H$10000)</f>
        <v>0.75027457798912001</v>
      </c>
      <c r="K1895" s="1" cm="1">
        <f t="array" ref="K1895">SUMPRODUCT(([1]OUT_FinalEnergyCons!$B$4:$B$10000="Var_cap")*1, (ISNUMBER(SEARCH("SCOM-SHSOLBR",[1]OUT_FinalEnergyCons!$A$4:$A$10000)))*1,[1]OUT_FinalEnergyCons!I$4:I$10000)</f>
        <v>0.75027493990507099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8.4110919278594496E-5</v>
      </c>
      <c r="J1896" s="1">
        <f t="shared" si="1297"/>
        <v>1.7958782765132485E-4</v>
      </c>
      <c r="K1896" s="1">
        <f t="shared" si="1297"/>
        <v>1.7042686617601866E-4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8.4110919278594496E-5</v>
      </c>
      <c r="J1897" s="1" cm="1">
        <f t="array" ref="J1897">SUMPRODUCT(([1]OUT_FinalEnergyCons!$B$4:$B$10000="Var_cap")*1, (ISNUMBER(SEARCH("SCOM-SHH2BR",[1]OUT_FinalEnergyCons!$A$4:$A$10000)))*1,[1]OUT_FinalEnergyCons!H$4:H$10000)</f>
        <v>1.7958782765132485E-4</v>
      </c>
      <c r="K1897" s="1" cm="1">
        <f t="array" ref="K1897">SUMPRODUCT(([1]OUT_FinalEnergyCons!$B$4:$B$10000="Var_cap")*1, (ISNUMBER(SEARCH("SCOM-SHH2BR",[1]OUT_FinalEnergyCons!$A$4:$A$10000)))*1,[1]OUT_FinalEnergyCons!I$4:I$10000)</f>
        <v>1.7042686617601866E-4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4.6520131441474382</v>
      </c>
      <c r="G1898" s="3">
        <f t="shared" ref="G1898:K1898" si="1299">SUM(G1899:G1948)</f>
        <v>4.8370597279864933</v>
      </c>
      <c r="H1898" s="3">
        <f t="shared" si="1299"/>
        <v>4.9056074155003131</v>
      </c>
      <c r="I1898" s="3">
        <f t="shared" si="1299"/>
        <v>5.2124333139214496</v>
      </c>
      <c r="J1898" s="3">
        <f t="shared" si="1299"/>
        <v>5.5480706234006494</v>
      </c>
      <c r="K1898" s="3">
        <f t="shared" si="1299"/>
        <v>5.7566468047496322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2.8026653508113862E-2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1.5287401510424604E-3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3.5021790046395274E-2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0.12011806571997052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0.24106442846043008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0.35283298277845154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0.36500337569164476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7.3595883370277705E-3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1.1426511745905485E-2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1.5241690063534536E-2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0.56202694693904875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1.8937848304264491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1.8673851488489543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4.2734719004404861E-3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6.4362374538539102E-3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8.4157668531461057E-3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7.5890942123959006E-3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4.6399494054807165E-2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5.831535682162451E-2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1.5354987248515774E-2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8.4168989488995469E-2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0.32453065020971417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1.0391680894921334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1.9570841358927304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2.3489630839942639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2.6442629543382845E-4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3.2566007770349416E-4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3.3646637604578159E-4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2.3131887331880217E-4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1.5412203035672576E-4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4.8861319863169233E-3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7.5034480329754585E-3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7.3889269926466728E-3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6.1469176014699875E-3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3.4340750335954753E-3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1.8754686803682382E-3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1.0704491252302972E-2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9.70373459074165E-2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0.37420645676304798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0.72867154625226627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0.64828208479177374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7.2628973327897679E-3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1.2755016692411541E-2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1.2447620440273111E-2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1.020782865913818E-2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1.7014730782802538E-3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1.0080802709557123E-3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4.1805937468022703E-4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4.6670598276794096E-4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4.5003213796721171E-4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2.3221969544944064E-4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1.5595739027005599E-4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5.1538997211350361E-5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2.5162634244788105E-4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3.7581844037437936E-4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9.4999266431044695E-3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5.0631522665602049E-3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2.1074274357865588E-4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4.6618443762377185E-2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0.24495569989629118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0.5050381683261258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0.45017853891712706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3.8596528491275872E-2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3.6618532782271486E-2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2.9636131648648593E-2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1.9365460387852417E-3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1.1317454500133629E-3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6.9406901141112898E-6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1.9864987471219199E-5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3.0087852191413209E-5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9.6635536448655814E-5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6.0181766300171448E-5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1.0777606963614279E-5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1.8974032821778629E-5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2.4267861574096291E-5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4.5447351596477783E-5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3.2260642966428017E-5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1.1185249390075684E-4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1.1278172799238015E-4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1.0061398240834939E-4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3.4421441439365193E-5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2.8414139765946649E-5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5.5543851477473297E-6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1.40548915103958E-5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2.0500870423531199E-5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9.0436534890347888E-5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5.7984837126719788E-3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5.669044340060614E-3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6.5953833847915248E-3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6.7730531662909248E-3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8.6969260519414934E-3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3.0547316120745822E-3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5.2634991788556558E-4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1.7227224813057409E-2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2.9645523697501716E-2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0.1369208517933059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0.11823933643513429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9.4282709769815103E-3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7.6294417018835044E-5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1.4248956148262829E-2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0.25414580906826817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0.24008407722034764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0.1932372995569441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1.1544464646045703E-4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3.454508862070969E-5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8.1006064471503981E-3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1.4373351311598689E-2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1.3879155984325818E-2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1.17441918960532E-2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2.6302746724810147E-4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9.5869765861313265E-5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1.6628807068405631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0.83144226641486751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3.6539241711039581E-2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3.9625221139378393E-2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4.0273379911557314E-2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3.1122748247627181E-2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2.1810280478511373E-4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2.0454108431048616E-5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0.21742645770543895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0.2433769861883292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0.24054944511460333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0.19013575211068454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1.2271489268171249E-4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1.5701722502643902E-5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0.18201265115837512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0.20366184672813323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0.20099094125160477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0.16328214211537087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1.1107379212953113E-4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1.4947868918463433E-5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0.1330482907107112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0.15524312629231454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0.27520736923413952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0.23565792787284909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1.0884029445952809E-2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1.2650006909950196E-4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8.2838802154784096E-6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1.12182289327333E-4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2.3455259582645701E-4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1.2900427019054401E-4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2.8147204471357601E-5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5.0625794552868402E-6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5.2386496326191297E-5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8.8879473778996599E-5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7.0370361773902697E-5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2.03813522827758E-5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4.7065333122928899E-6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4.2268499609301103E-5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6.9628745686965997E-5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6.1653922210711402E-5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1.8506406525109801E-5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6.6574705284084003E-6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7.6072372864786897E-5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1.34708014783166E-4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1.8515648491115801E-4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7.0565651168871102E-5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5.4753923221158419E-5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3.9232278278224242E-4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5.4449380760452943E-4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1.2332637242389935E-3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3.6086140236844621E-4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0.13692056281918505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0.26962818309480857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0.22727584949183519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1.2124410317481583E-2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7.6906166707461812E-5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1.8564869612838581E-3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3.7231765108592398E-3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3.6119776922271416E-3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2.9180636882542026E-3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1.1034463385782837E-4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3.502901427996666E-5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3.7730237013184407E-3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1.9453035671189747E-2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1.8497222656970218E-2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1.5186901301748518E-2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1.1794185034285078E-4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3.9728516583468808E-5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0.70637189845147208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0.35318594810046278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4.4471113540858141E-4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4.8773594104457754E-4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5.4448183512688484E-4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4.2965515089269898E-4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5.422489642087846E-5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1.0390121201367006E-5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6.4364006024110146E-2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6.8309406151802088E-2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6.7727138135364628E-2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5.1402384507984608E-2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3.6622533168180236E-5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7.2926326133628205E-6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0.18322929551157688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0.19499160148210909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0.19298504359185947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0.14995922583134177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3.1463499036578242E-5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6.5394727585586753E-6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7.1253895984789026E-2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7.9323380551576547E-2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7.8203121824332103E-2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6.1068795416624175E-2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2.2981125749226657E-5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4.849687907465668E-6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8.8609513329778195E-6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9.3345183933937398E-5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1.9267614442714201E-4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1.3816567906445499E-4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3.9233151280972397E-5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5.3810817266591899E-6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4.6030121754207998E-5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7.8646288895479701E-5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7.10985032677492E-5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2.2467548665564201E-5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4.96663572735976E-6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3.69268856667265E-5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6.0606544736932302E-5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5.9663221543293403E-5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1.9197738768983399E-5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5.1021228321238096E-6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2.5037884663717198E-5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3.9100096881326802E-5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4.3323720264052202E-5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1.47810879757346E-5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2.5628222927063756E-4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2.7629773569954984E-4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3.0236546728052474E-4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2.5486377870155596E-4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3.4524026434143628E-5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6.1203411957008411E-6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2.6902159522734607E-3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2.8536665906923209E-3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2.8468628541924593E-3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2.3877140799197019E-3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4.0679554563864836E-5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7.397174854326043E-6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1.7446594045738921E-4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9.38726310413652E-4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9.2439839362273954E-4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1.9908083458428896E-4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2.587060592028539E-5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2.5510698120610816E-3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3.9668096037521134E-3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1.0137583905713426E-2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7.9955966454903372E-3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1.4864210981445185E-3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5.5950179618644205</v>
      </c>
      <c r="G1949" s="3">
        <f t="shared" ref="G1949:K1949" si="1303">SUM(G1950:G1972)</f>
        <v>5.7075075456680446</v>
      </c>
      <c r="H1949" s="3">
        <f t="shared" si="1303"/>
        <v>5.9081000081881827</v>
      </c>
      <c r="I1949" s="3">
        <f t="shared" si="1303"/>
        <v>6.5721398662086425</v>
      </c>
      <c r="J1949" s="3">
        <f t="shared" si="1303"/>
        <v>7.063024866667341</v>
      </c>
      <c r="K1949" s="3">
        <f t="shared" si="1303"/>
        <v>7.3948853986967924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1.2569131425389655E-2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5.5794810100838324E-2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0.45341969855189418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1.080278190385658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2.1719365966737838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1.3607713930261198E-2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1.597613478630884E-2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1.6623628904872352E-2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0.73584952421591043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0.85582922099708336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2.5758820507446899E-2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3.9538622782434404E-2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9.2110723230907979E-3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4.6467681597441328E-3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1.2688495298718601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3.6093733871456499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5.4492676023011187E-4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7.6214088478445915E-4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3.7271446053175385E-4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5.6916265144369999E-4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2.6128813248250645E-4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3.6508797958638097E-4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2.4847903201845713E-4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8.7275603685190179E-3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1.7879183239526898E-4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2.3616838718087645E-4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1.40343934047254E-3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1.1381684309221E-4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1.79179677843683E-4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1.3131693651844401E-3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2.2067125292253E-5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1.2172498796860501E-5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0.64807248391070094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0.63730555355150864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1.094780561944201E-2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1.2348397971379505E-2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0.57018447361233326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8.4955735132131206E-3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9.7202988215822697E-3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1.1911179036888027E-2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5.4545151377503234E-3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2.3076890169637203E-3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0.17780591249529598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0.17844663019691498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0.10825335514263999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0.519160637463429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0.116111742683588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1.3671072073099801E-5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3.8798152165980998E-5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4.1510722182748601E-5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7.1349124341303202E-5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6.0921775381166901E-6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3.6542902775560135E-3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0.50506650709156142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1.9879937584243796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1.5415021735068435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3.1492062018069651E-3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0.1834566017113049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0.21944176846164082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0.4093550696721554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0.73324054438840947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7.8995714966120623E-2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1.4424622343286659E-3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0.68365395490464098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0.83092102307991922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1.614621438168429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3.1220860013074305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1.5159067829653499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1.2749426119514299E-3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3.8665384405336491E-3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5.4417931393705777E-5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1.0675343116670766E-4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5.9053979716508372E-5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7.0215607645117496E-5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5.9004990972786197E-6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6.3103124187879596E-4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1.4152260825022999E-2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3.1697638003641E-3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5.0617288912002548E-3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1.0363543899219016E-2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4.6791916643026705E-4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3.7068008159318599E-3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5.4638628914937416E-3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3.9281384232127204E-3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2.0114201475454397E-3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3.28120188237617E-4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0.109200699793792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0.11320798378293201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0.29422134953233203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3.9165027181357198E-2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3.4452428302031802E-5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4.4540380646453902E-5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7.1561730527880309E-5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6.0639090900332107E-6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2.8499931001832772</v>
      </c>
      <c r="G1973" s="3">
        <f t="shared" ref="G1973" si="1306">SUM(G1974:G1996)</f>
        <v>2.8724091512947036</v>
      </c>
      <c r="H1973" s="3">
        <f t="shared" ref="H1973" si="1307">SUM(H1974:H1996)</f>
        <v>2.8914064081371693</v>
      </c>
      <c r="I1973" s="3">
        <f t="shared" ref="I1973" si="1308">SUM(I1974:I1996)</f>
        <v>2.9562543667841208</v>
      </c>
      <c r="J1973" s="3">
        <f t="shared" ref="J1973" si="1309">SUM(J1974:J1996)</f>
        <v>2.9631781575410159</v>
      </c>
      <c r="K1973" s="3">
        <f t="shared" ref="K1973" si="1310">SUM(K1974:K1996)</f>
        <v>2.9631117415849602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8.5818769669021543E-3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1.0991558731390913E-2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0.15158086955243646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0.53375047028448641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1.3608843268343267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5.4498003796621701E-3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7.8006384284535794E-3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7.9756330086138694E-3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1.0886994854509198E-2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0.71543511986989716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1.1960525280937431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2.0554813574950792E-3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3.8386217467804491E-3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3.2312901184767605E-3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3.3937361206464504E-3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2.1157861325915E-2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5.3956654718804599E-2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1.7378332967206702E-4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3.52678901610791E-4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2.4875039085941303E-4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5.526467599684707E-4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2.3153771434110363E-4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6.1291711334490205E-2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0.2315203262516069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0.11612912343683304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1.49862553082586E-3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4.1959455201438595E-2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1.7655211645769869E-2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6.3026210107108502E-4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4.6188014244820302E-2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0.18592206474920001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1.0033345521016601E-5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5.6233809416863201E-5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5.26654346775124E-6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0.81038576054168698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0.80775011844345534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0.16651397805761597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1.3437384695060299E-2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2.6447591158554359E-3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1.50396082870346E-3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2.6585431575071282E-3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3.6456853904165705E-2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1.1843770202383464E-2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1.9417168902979701E-3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7.8821347652310208E-4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1.2683853440307101E-3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0.13294597656401499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7.0210686633420298E-3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8.5101002366893403E-4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1.28376515188873E-5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3.51133813015834E-5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3.1864692681252301E-5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6.1166269980006101E-5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5.0142787623794702E-6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5.322653167160233E-2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0.24759277191933801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1.0580028502747387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0.65558977845655297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1.4103764878079992E-3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0.75844198641697602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0.93559814364707583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1.1945644542226499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0.47635347026643288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1.1276385375320989E-3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0.20008001889410509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0.15971822836548033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0.16884963308679787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8.1616832449200594E-2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7.5222123769856403E-2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5.14935738765641E-4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1.2344099039234602E-2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5.9138944580064911E-5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1.0866559872364507E-4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4.6878515100968045E-5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6.1146891269239103E-5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4.9222018376704095E-6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7.3879723929742998E-4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5.1920709504670098E-3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3.0976297564884103E-3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8.6165163108786504E-3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2.3520938346418396E-3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4.5506819494710001E-4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2.76923244009545E-3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4.9498786781795876E-3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6.0433870582789302E-3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2.1281961893069266E-3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2.4909323519731603E-4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3.0480488353706602E-2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4.8452920057445698E-2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0.11824493995549799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1.9288754774185301E-2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3.0447144341432299E-5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3.3266381480360704E-5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6.3277253933442291E-5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5.6097758121997405E-6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399.86686800130303</v>
      </c>
      <c r="G1997" s="3">
        <f t="shared" ref="G1997:K1997" si="1313">SUM(G1998:G2006)</f>
        <v>399.42749232556577</v>
      </c>
      <c r="H1997" s="3">
        <f t="shared" si="1313"/>
        <v>407.07959598872048</v>
      </c>
      <c r="I1997" s="3">
        <f t="shared" si="1313"/>
        <v>419.87602211903203</v>
      </c>
      <c r="J1997" s="3">
        <f t="shared" si="1313"/>
        <v>467.95259190696135</v>
      </c>
      <c r="K1997" s="3">
        <f t="shared" si="1313"/>
        <v>507.02621799274408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3.7405272595153161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13.851493471990844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58.730569916664869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183.33522975284345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408.12685532870637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3.2140101529348399E-3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6.4550664127205198E-3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1.1768612681879101E-2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2.4270782609501478E-2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0.52613956394451356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12.434959058461317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14.13391945030893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26.513474057934797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47.568000034705364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5.2679480750845977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0.17272154340628504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106.16888315975615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125.1641432871283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158.4450632546299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104.17998645180909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7.9163370623829651E-2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3.5007670156380642E-2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13.884133249557999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21.0640162311586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114.35218432641516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276.22466888459468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94.828147207387374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2.6690257830855946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2.5258884022356236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2.6024272399269064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2.735179443422338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3.0213110412052759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3.3373466791431472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41.457083206625406</v>
      </c>
      <c r="G2007" s="3">
        <f t="shared" ref="G2007" si="1316">SUM(G2008:G2016)</f>
        <v>42.399828284577687</v>
      </c>
      <c r="H2007" s="3">
        <f t="shared" ref="H2007" si="1317">SUM(H2008:H2016)</f>
        <v>43.49755044304132</v>
      </c>
      <c r="I2007" s="3">
        <f t="shared" ref="I2007" si="1318">SUM(I2008:I2016)</f>
        <v>45.397786273124886</v>
      </c>
      <c r="J2007" s="3">
        <f t="shared" ref="J2007" si="1319">SUM(J2008:J2016)</f>
        <v>49.357791236321525</v>
      </c>
      <c r="K2007" s="3">
        <f t="shared" ref="K2007" si="1320">SUM(K2008:K2016)</f>
        <v>53.368474520038276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0.1510799327895247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0.42716539979524604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1.5500687882308537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6.8883096387508704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25.8079651945277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1.3962618628041081E-2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4.2262447965783642E-2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4.2678400075566524E-2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0.17455518100680137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5.0500897207140101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12.236029306999001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11.607120587997361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6.5193680934676479E-3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1.0316951388915641E-2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7.5854060762274855E-3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2.5867643984537497E-3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8.7319986681238799E-4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16.211591254856401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22.749343329177599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32.914288691167897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35.208345709947899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10.4167123651465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0.28130861420580699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0.49337969593729503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0.8639548733097816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2.2084594025102899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4.9068944534982704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4.3213459571998298E-4</v>
      </c>
      <c r="G2017" s="3">
        <f t="shared" ref="G2017" si="1324">SUM(G2018,G2022,G2025)</f>
        <v>1.0953692527276764E-3</v>
      </c>
      <c r="H2017" s="3">
        <f t="shared" ref="H2017" si="1325">SUM(H2018,H2022,H2025)</f>
        <v>1.1169054013239299E-3</v>
      </c>
      <c r="I2017" s="3">
        <f t="shared" ref="I2017" si="1326">SUM(I2018,I2022,I2025)</f>
        <v>3.5986131248625462E-3</v>
      </c>
      <c r="J2017" s="3">
        <f t="shared" ref="J2017" si="1327">SUM(J2018,J2022,J2025)</f>
        <v>1.344890244697732</v>
      </c>
      <c r="K2017" s="3">
        <f t="shared" ref="K2017" si="1328">SUM(K2018,K2022,K2025)</f>
        <v>3.8228104986453166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4.3213459571998298E-4</v>
      </c>
      <c r="G2018" s="1" cm="1">
        <f t="array" ref="G2018">SUMPRODUCT(ISNUMBER(SEARCH("SUP_ELCH2*",[1]OUT_SyntheticFuels!$C$4:$C$1000))*1,("Var_cap"=[1]OUT_SyntheticFuels!$B$4:$B$1000)*1,[1]OUT_SyntheticFuels!F$4:F$1000)</f>
        <v>1.0953692527276764E-3</v>
      </c>
      <c r="H2018" s="1" cm="1">
        <f t="array" ref="H2018">SUMPRODUCT(ISNUMBER(SEARCH("SUP_ELCH2*",[1]OUT_SyntheticFuels!$C$4:$C$1000))*1,("Var_cap"=[1]OUT_SyntheticFuels!$B$4:$B$1000)*1,[1]OUT_SyntheticFuels!G$4:G$1000)</f>
        <v>1.1169054013239299E-3</v>
      </c>
      <c r="I2018" s="1" cm="1">
        <f t="array" ref="I2018">SUMPRODUCT(ISNUMBER(SEARCH("SUP_ELCH2*",[1]OUT_SyntheticFuels!$C$4:$C$1000))*1,("Var_cap"=[1]OUT_SyntheticFuels!$B$4:$B$1000)*1,[1]OUT_SyntheticFuels!H$4:H$1000)</f>
        <v>3.5977485175899817E-3</v>
      </c>
      <c r="J2018" s="1" cm="1">
        <f t="array" ref="J2018">SUMPRODUCT(ISNUMBER(SEARCH("SUP_ELCH2*",[1]OUT_SyntheticFuels!$C$4:$C$1000))*1,("Var_cap"=[1]OUT_SyntheticFuels!$B$4:$B$1000)*1,[1]OUT_SyntheticFuels!I$4:I$1000)</f>
        <v>1.3448875853617646</v>
      </c>
      <c r="K2018" s="1" cm="1">
        <f t="array" ref="K2018">SUMPRODUCT(ISNUMBER(SEARCH("SUP_ELCH2*",[1]OUT_SyntheticFuels!$C$4:$C$1000))*1,("Var_cap"=[1]OUT_SyntheticFuels!$B$4:$B$1000)*1,[1]OUT_SyntheticFuels!J$4:J$1000)</f>
        <v>3.8219817039876252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4.3213459571998298E-4</v>
      </c>
      <c r="G2019" s="1">
        <f t="shared" ref="G2019" si="1332">G2018-G2020-G2021</f>
        <v>1.0953692527276764E-3</v>
      </c>
      <c r="H2019" s="1">
        <f t="shared" ref="H2019" si="1333">H2018-H2020-H2021</f>
        <v>1.1169054013239299E-3</v>
      </c>
      <c r="I2019" s="1">
        <f t="shared" ref="I2019" si="1334">I2018-I2020-I2021</f>
        <v>3.5908299408343634E-3</v>
      </c>
      <c r="J2019" s="1">
        <f t="shared" ref="J2019" si="1335">J2018-J2020-J2021</f>
        <v>1.3093851836880563</v>
      </c>
      <c r="K2019" s="1">
        <f t="shared" ref="K2019" si="1336">K2018-K2020-K2021</f>
        <v>3.0703679176247696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6.9185767556181797E-6</v>
      </c>
      <c r="J2020" s="1" cm="1">
        <f t="array" ref="J2020">SUMPRODUCT(ISNUMBER(SEARCH("SUP_ELCH2*D",[1]OUT_SyntheticFuels!$C$4:$C$1000))*1,("Var_cap"=[1]OUT_SyntheticFuels!$B$4:$B$1000)*1,[1]OUT_SyntheticFuels!I$4:I$1000)</f>
        <v>3.4998182683018603E-2</v>
      </c>
      <c r="K2020" s="1" cm="1">
        <f t="array" ref="K2020">SUMPRODUCT(ISNUMBER(SEARCH("SUP_ELCH2*D",[1]OUT_SyntheticFuels!$C$4:$C$1000))*1,("Var_cap"=[1]OUT_SyntheticFuels!$B$4:$B$1000)*1,[1]OUT_SyntheticFuels!J$4:J$1000)</f>
        <v>0.75105667123004105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5.0421899068953699E-4</v>
      </c>
      <c r="K2021" s="1" cm="1">
        <f t="array" ref="K2021">SUMPRODUCT(ISNUMBER(SEARCH("SUP_ELCH2*SOEC*",[1]OUT_SyntheticFuels!$C$4:$C$1000))*1,("Var_cap"=[1]OUT_SyntheticFuels!$B$4:$B$1000)*1,[1]OUT_SyntheticFuels!J$4:J$1000)</f>
        <v>5.5711513281443367E-4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8.6460727256458003E-7</v>
      </c>
      <c r="J2022" s="1">
        <f t="shared" ref="J2022" si="1341">SUM(J2023:J2024)</f>
        <v>2.6593359673450514E-6</v>
      </c>
      <c r="K2022" s="1">
        <f t="shared" ref="K2022" si="1342">SUM(K2023:K2024)</f>
        <v>7.7324508458776007E-4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8.6460727256458003E-7</v>
      </c>
      <c r="J2023" s="1" cm="1">
        <f t="array" ref="J2023">SUMPRODUCT(ISNUMBER(SEARCH("SUP_NGAH2",[1]OUT_SyntheticFuels!$C$4:$C$1000))*1,("Var_cap"=[1]OUT_SyntheticFuels!$B$4:$B$1000)*1,[1]OUT_SyntheticFuels!I$4:I$1000)-J2024</f>
        <v>2.3217390969567742E-6</v>
      </c>
      <c r="K2023" s="1" cm="1">
        <f t="array" ref="K2023">SUMPRODUCT(ISNUMBER(SEARCH("SUP_NGAH2",[1]OUT_SyntheticFuels!$C$4:$C$1000))*1,("Var_cap"=[1]OUT_SyntheticFuels!$B$4:$B$1000)*1,[1]OUT_SyntheticFuels!J$4:J$1000)-K2024</f>
        <v>6.8840551740764972E-5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3.3759687038827702E-7</v>
      </c>
      <c r="K2024" s="1" cm="1">
        <f t="array" ref="K2024">SUMPRODUCT(ISNUMBER(SEARCH("SUP_NGAH2CCS",[1]OUT_SyntheticFuels!$C$4:$C$1000))*1,("Var_cap"=[1]OUT_SyntheticFuels!$B$4:$B$1000)*1,[1]OUT_SyntheticFuels!J$4:J$1000)</f>
        <v>7.044045328469951E-4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5.5549573103688204E-5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2.2486428034952501E-5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3.3063145068735702E-5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2.2327387940018699E-2</v>
      </c>
      <c r="G2029" s="7" cm="1">
        <f t="array" ref="G2029">SUMPRODUCT(("CT_CWODBDS"=[1]OUT_SyntheticFuels!$C$4:$C$1000)*1,("Var_cap"=[1]OUT_SyntheticFuels!$B$4:$B$1000)*1,[1]OUT_SyntheticFuels!F$4:F$1000)</f>
        <v>2.2319455436524055E-2</v>
      </c>
      <c r="H2029" s="7" cm="1">
        <f t="array" ref="H2029">SUMPRODUCT(("CT_CWODBDS"=[1]OUT_SyntheticFuels!$C$4:$C$1000)*1,("Var_cap"=[1]OUT_SyntheticFuels!$B$4:$B$1000)*1,[1]OUT_SyntheticFuels!G$4:G$1000)</f>
        <v>2.2318837006008022E-2</v>
      </c>
      <c r="I2029" s="7" cm="1">
        <f t="array" ref="I2029">SUMPRODUCT(("CT_CWODBDS"=[1]OUT_SyntheticFuels!$C$4:$C$1000)*1,("Var_cap"=[1]OUT_SyntheticFuels!$B$4:$B$1000)*1,[1]OUT_SyntheticFuels!H$4:H$1000)</f>
        <v>4.7299993081520442E-5</v>
      </c>
      <c r="J2029" s="7" cm="1">
        <f t="array" ref="J2029">SUMPRODUCT(("CT_CWODBDS"=[1]OUT_SyntheticFuels!$C$4:$C$1000)*1,("Var_cap"=[1]OUT_SyntheticFuels!$B$4:$B$1000)*1,[1]OUT_SyntheticFuels!I$4:I$1000)</f>
        <v>2.6500753461287499E-5</v>
      </c>
      <c r="K2029" s="7" cm="1">
        <f t="array" ref="K2029">SUMPRODUCT(("CT_CWODBDS"=[1]OUT_SyntheticFuels!$C$4:$C$1000)*1,("Var_cap"=[1]OUT_SyntheticFuels!$B$4:$B$1000)*1,[1]OUT_SyntheticFuels!J$4:J$1000)</f>
        <v>2.1247992177836548E-5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1.9865757085927099E-5</v>
      </c>
      <c r="K2030" s="7" cm="1">
        <f t="array" ref="K2030">SUMPRODUCT(("CT_CWODBDSCCS"=[1]OUT_SyntheticFuels!$C$4:$C$1000)*1,("Var_cap"=[1]OUT_SyntheticFuels!$B$4:$B$1000)*1,[1]OUT_SyntheticFuels!J$4:J$1000)</f>
        <v>2.03195970180003E-5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6.9401310852360842E-3</v>
      </c>
      <c r="G2031" s="7" cm="1">
        <f t="array" ref="G2031">SUMPRODUCT(("CT_CWODETH"=[1]OUT_SyntheticFuels!$C$4:$C$1000)*1,("Var_cap"=[1]OUT_SyntheticFuels!$B$4:$B$1000)*1,[1]OUT_SyntheticFuels!F$4:F$1000)</f>
        <v>8.8548129347799757E-5</v>
      </c>
      <c r="H2031" s="7" cm="1">
        <f t="array" ref="H2031">SUMPRODUCT(("CT_CWODETH"=[1]OUT_SyntheticFuels!$C$4:$C$1000)*1,("Var_cap"=[1]OUT_SyntheticFuels!$B$4:$B$1000)*1,[1]OUT_SyntheticFuels!G$4:G$1000)</f>
        <v>8.8275209147259913E-5</v>
      </c>
      <c r="I2031" s="7" cm="1">
        <f t="array" ref="I2031">SUMPRODUCT(("CT_CWODETH"=[1]OUT_SyntheticFuels!$C$4:$C$1000)*1,("Var_cap"=[1]OUT_SyntheticFuels!$B$4:$B$1000)*1,[1]OUT_SyntheticFuels!H$4:H$1000)</f>
        <v>3.4834022377749907E-5</v>
      </c>
      <c r="J2031" s="7" cm="1">
        <f t="array" ref="J2031">SUMPRODUCT(("CT_CWODETH"=[1]OUT_SyntheticFuels!$C$4:$C$1000)*1,("Var_cap"=[1]OUT_SyntheticFuels!$B$4:$B$1000)*1,[1]OUT_SyntheticFuels!I$4:I$1000)</f>
        <v>2.2210108177960017E-5</v>
      </c>
      <c r="K2031" s="7" cm="1">
        <f t="array" ref="K2031">SUMPRODUCT(("CT_CWODETH"=[1]OUT_SyntheticFuels!$C$4:$C$1000)*1,("Var_cap"=[1]OUT_SyntheticFuels!$B$4:$B$1000)*1,[1]OUT_SyntheticFuels!J$4:J$1000)</f>
        <v>1.2108527321935968E-5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1.25506857275956E-5</v>
      </c>
      <c r="K2032" s="7" cm="1">
        <f t="array" ref="K2032">SUMPRODUCT(("CT_CWODETHCCS"=[1]OUT_SyntheticFuels!$C$4:$C$1000)*1,("Var_cap"=[1]OUT_SyntheticFuels!$B$4:$B$1000)*1,[1]OUT_SyntheticFuels!J$4:J$1000)</f>
        <v>1.2718862256027899E-5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5.06555505206462E-2</v>
      </c>
      <c r="G2033" s="7" cm="1">
        <f t="array" ref="G2033">SUMPRODUCT(("SUP_MNRBIO"=[1]OUT_SyntheticFuels!$C$4:$C$1000)*1,("Var_cap"=[1]OUT_SyntheticFuels!$B$4:$B$1000)*1,[1]OUT_SyntheticFuels!F$4:F$1000)</f>
        <v>0.17210876699232688</v>
      </c>
      <c r="H2033" s="7" cm="1">
        <f t="array" ref="H2033">SUMPRODUCT(("SUP_MNRBIO"=[1]OUT_SyntheticFuels!$C$4:$C$1000)*1,("Var_cap"=[1]OUT_SyntheticFuels!$B$4:$B$1000)*1,[1]OUT_SyntheticFuels!G$4:G$1000)</f>
        <v>0.18898786484521882</v>
      </c>
      <c r="I2033" s="7" cm="1">
        <f t="array" ref="I2033">SUMPRODUCT(("SUP_MNRBIO"=[1]OUT_SyntheticFuels!$C$4:$C$1000)*1,("Var_cap"=[1]OUT_SyntheticFuels!$B$4:$B$1000)*1,[1]OUT_SyntheticFuels!H$4:H$1000)</f>
        <v>0.20511386362917799</v>
      </c>
      <c r="J2033" s="7" cm="1">
        <f t="array" ref="J2033">SUMPRODUCT(("SUP_MNRBIO"=[1]OUT_SyntheticFuels!$C$4:$C$1000)*1,("Var_cap"=[1]OUT_SyntheticFuels!$B$4:$B$1000)*1,[1]OUT_SyntheticFuels!I$4:I$1000)</f>
        <v>0.20519429640487105</v>
      </c>
      <c r="K2033" s="7" cm="1">
        <f t="array" ref="K2033">SUMPRODUCT(("SUP_MNRBIO"=[1]OUT_SyntheticFuels!$C$4:$C$1000)*1,("Var_cap"=[1]OUT_SyntheticFuels!$B$4:$B$1000)*1,[1]OUT_SyntheticFuels!J$4:J$1000)</f>
        <v>0.34965136916195061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0.21266778466814479</v>
      </c>
      <c r="G2034" s="7" cm="1">
        <f t="array" ref="G2034">SUMPRODUCT(("SUP_WSTBIO"=[1]OUT_SyntheticFuels!$C$4:$C$1000)*1,("Var_cap"=[1]OUT_SyntheticFuels!$B$4:$B$1000)*1,[1]OUT_SyntheticFuels!F$4:F$1000)</f>
        <v>0.2129599253063999</v>
      </c>
      <c r="H2034" s="7" cm="1">
        <f t="array" ref="H2034">SUMPRODUCT(("SUP_WSTBIO"=[1]OUT_SyntheticFuels!$C$4:$C$1000)*1,("Var_cap"=[1]OUT_SyntheticFuels!$B$4:$B$1000)*1,[1]OUT_SyntheticFuels!G$4:G$1000)</f>
        <v>0.21295708300351116</v>
      </c>
      <c r="I2034" s="7" cm="1">
        <f t="array" ref="I2034">SUMPRODUCT(("SUP_WSTBIO"=[1]OUT_SyntheticFuels!$C$4:$C$1000)*1,("Var_cap"=[1]OUT_SyntheticFuels!$B$4:$B$1000)*1,[1]OUT_SyntheticFuels!H$4:H$1000)</f>
        <v>0.21222421612190273</v>
      </c>
      <c r="J2034" s="7" cm="1">
        <f t="array" ref="J2034">SUMPRODUCT(("SUP_WSTBIO"=[1]OUT_SyntheticFuels!$C$4:$C$1000)*1,("Var_cap"=[1]OUT_SyntheticFuels!$B$4:$B$1000)*1,[1]OUT_SyntheticFuels!I$4:I$1000)</f>
        <v>0.2056778791449968</v>
      </c>
      <c r="K2034" s="7" cm="1">
        <f t="array" ref="K2034">SUMPRODUCT(("SUP_WSTBIO"=[1]OUT_SyntheticFuels!$C$4:$C$1000)*1,("Var_cap"=[1]OUT_SyntheticFuels!$B$4:$B$1000)*1,[1]OUT_SyntheticFuels!J$4:J$1000)</f>
        <v>0.19355257332224049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2.1120860356678198E-5</v>
      </c>
      <c r="K2036" s="7" cm="1">
        <f t="array" ref="K2036">SUMPRODUCT(("SUP_WSTHTGBIO"=[1]OUT_SyntheticFuels!$C$4:$C$1000)*1,("Var_cap"=[1]OUT_SyntheticFuels!$B$4:$B$1000)*1,[1]OUT_SyntheticFuels!J$4:J$1000)</f>
        <v>2.1312094084815434E-5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6.60197218781498E-6</v>
      </c>
      <c r="K2037" s="7" cm="1">
        <f t="array" ref="K2037">SUMPRODUCT(("SUP_WSTHTGBIOCCS"=[1]OUT_SyntheticFuels!$C$4:$C$1000)*1,("Var_cap"=[1]OUT_SyntheticFuels!$B$4:$B$1000)*1,[1]OUT_SyntheticFuels!J$4:J$1000)</f>
        <v>7.7468554911689923E-6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1.18926017493473E-6</v>
      </c>
      <c r="G2038" s="7" cm="1">
        <f t="array" ref="G2038">SUMPRODUCT(("SUP_WODBIO"=[1]OUT_SyntheticFuels!$C$4:$C$1000)*1,("Var_cap"=[1]OUT_SyntheticFuels!$B$4:$B$1000)*1,[1]OUT_SyntheticFuels!F$4:F$1000)</f>
        <v>3.6410764973010242E-5</v>
      </c>
      <c r="H2038" s="7" cm="1">
        <f t="array" ref="H2038">SUMPRODUCT(("SUP_WODBIO"=[1]OUT_SyntheticFuels!$C$4:$C$1000)*1,("Var_cap"=[1]OUT_SyntheticFuels!$B$4:$B$1000)*1,[1]OUT_SyntheticFuels!G$4:G$1000)</f>
        <v>3.705347143825768E-5</v>
      </c>
      <c r="I2038" s="7" cm="1">
        <f t="array" ref="I2038">SUMPRODUCT(("SUP_WODBIO"=[1]OUT_SyntheticFuels!$C$4:$C$1000)*1,("Var_cap"=[1]OUT_SyntheticFuels!$B$4:$B$1000)*1,[1]OUT_SyntheticFuels!H$4:H$1000)</f>
        <v>3.7155063399324757E-5</v>
      </c>
      <c r="J2038" s="7" cm="1">
        <f t="array" ref="J2038">SUMPRODUCT(("SUP_WODBIO"=[1]OUT_SyntheticFuels!$C$4:$C$1000)*1,("Var_cap"=[1]OUT_SyntheticFuels!$B$4:$B$1000)*1,[1]OUT_SyntheticFuels!I$4:I$1000)</f>
        <v>3.107013865099408E-5</v>
      </c>
      <c r="K2038" s="7" cm="1">
        <f t="array" ref="K2038">SUMPRODUCT(("SUP_WODBIO"=[1]OUT_SyntheticFuels!$C$4:$C$1000)*1,("Var_cap"=[1]OUT_SyntheticFuels!$B$4:$B$1000)*1,[1]OUT_SyntheticFuels!J$4:J$1000)</f>
        <v>1.8134676326500673E-5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1.61980146527207E-5</v>
      </c>
      <c r="K2039" s="7" cm="1">
        <f t="array" ref="K2039">SUMPRODUCT(("SUP_WODBIOCCS"=[1]OUT_SyntheticFuels!$C$4:$C$1000)*1,("Var_cap"=[1]OUT_SyntheticFuels!$B$4:$B$1000)*1,[1]OUT_SyntheticFuels!J$4:J$1000)</f>
        <v>1.62878309702041E-5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4.2343881052873344E-2</v>
      </c>
      <c r="G2040" s="7" cm="1">
        <f t="array" ref="G2040">SUMPRODUCT(("SUP_BIONGA"=[1]OUT_SyntheticFuels!$C$4:$C$1000)*1,("Var_cap"=[1]OUT_SyntheticFuels!$B$4:$B$1000)*1,[1]OUT_SyntheticFuels!F$4:F$1000)</f>
        <v>0.16747643208659635</v>
      </c>
      <c r="H2040" s="7" cm="1">
        <f t="array" ref="H2040">SUMPRODUCT(("SUP_BIONGA"=[1]OUT_SyntheticFuels!$C$4:$C$1000)*1,("Var_cap"=[1]OUT_SyntheticFuels!$B$4:$B$1000)*1,[1]OUT_SyntheticFuels!G$4:G$1000)</f>
        <v>0.13947033468681402</v>
      </c>
      <c r="I2040" s="7" cm="1">
        <f t="array" ref="I2040">SUMPRODUCT(("SUP_BIONGA"=[1]OUT_SyntheticFuels!$C$4:$C$1000)*1,("Var_cap"=[1]OUT_SyntheticFuels!$B$4:$B$1000)*1,[1]OUT_SyntheticFuels!H$4:H$1000)</f>
        <v>0.13945076244056179</v>
      </c>
      <c r="J2040" s="7" cm="1">
        <f t="array" ref="J2040">SUMPRODUCT(("SUP_BIONGA"=[1]OUT_SyntheticFuels!$C$4:$C$1000)*1,("Var_cap"=[1]OUT_SyntheticFuels!$B$4:$B$1000)*1,[1]OUT_SyntheticFuels!I$4:I$1000)</f>
        <v>0.13947878820203685</v>
      </c>
      <c r="K2040" s="7" cm="1">
        <f t="array" ref="K2040">SUMPRODUCT(("SUP_BIONGA"=[1]OUT_SyntheticFuels!$C$4:$C$1000)*1,("Var_cap"=[1]OUT_SyntheticFuels!$B$4:$B$1000)*1,[1]OUT_SyntheticFuels!J$4:J$1000)</f>
        <v>0.15087239494658436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0.35526946627823941</v>
      </c>
      <c r="G2041" s="7" cm="1">
        <f t="array" ref="G2041">SUMPRODUCT(("CT_CWODPLT"=[1]OUT_SyntheticFuels!$C$4:$C$1000)*1,("Var_cap"=[1]OUT_SyntheticFuels!$B$4:$B$1000)*1,[1]OUT_SyntheticFuels!F$4:F$1000)</f>
        <v>0.41072074193000518</v>
      </c>
      <c r="H2041" s="7" cm="1">
        <f t="array" ref="H2041">SUMPRODUCT(("CT_CWODPLT"=[1]OUT_SyntheticFuels!$C$4:$C$1000)*1,("Var_cap"=[1]OUT_SyntheticFuels!$B$4:$B$1000)*1,[1]OUT_SyntheticFuels!G$4:G$1000)</f>
        <v>0.4107240215284762</v>
      </c>
      <c r="I2041" s="7" cm="1">
        <f t="array" ref="I2041">SUMPRODUCT(("CT_CWODPLT"=[1]OUT_SyntheticFuels!$C$4:$C$1000)*1,("Var_cap"=[1]OUT_SyntheticFuels!$B$4:$B$1000)*1,[1]OUT_SyntheticFuels!H$4:H$1000)</f>
        <v>0.41370745999899966</v>
      </c>
      <c r="J2041" s="7" cm="1">
        <f t="array" ref="J2041">SUMPRODUCT(("CT_CWODPLT"=[1]OUT_SyntheticFuels!$C$4:$C$1000)*1,("Var_cap"=[1]OUT_SyntheticFuels!$B$4:$B$1000)*1,[1]OUT_SyntheticFuels!I$4:I$1000)</f>
        <v>0.44011462996845191</v>
      </c>
      <c r="K2041" s="7" cm="1">
        <f t="array" ref="K2041">SUMPRODUCT(("CT_CWODPLT"=[1]OUT_SyntheticFuels!$C$4:$C$1000)*1,("Var_cap"=[1]OUT_SyntheticFuels!$B$4:$B$1000)*1,[1]OUT_SyntheticFuels!J$4:J$1000)</f>
        <v>0.45374747480333749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1.23416548416081E-6</v>
      </c>
      <c r="J2042" s="7" cm="1">
        <f t="array" ref="J2042">SUMPRODUCT(("SUP_H2NGA"=[1]OUT_SyntheticFuels!$C$4:$C$1000)*1,("Var_cap"=[1]OUT_SyntheticFuels!$B$4:$B$1000)*1,[1]OUT_SyntheticFuels!I$4:I$1000)</f>
        <v>1.5070890566054983E-4</v>
      </c>
      <c r="K2042" s="7" cm="1">
        <f t="array" ref="K2042">SUMPRODUCT(("SUP_H2NGA"=[1]OUT_SyntheticFuels!$C$4:$C$1000)*1,("Var_cap"=[1]OUT_SyntheticFuels!$B$4:$B$1000)*1,[1]OUT_SyntheticFuels!J$4:J$1000)</f>
        <v>1.5134164119014621E-4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1.8905704370473999E-6</v>
      </c>
      <c r="J2043" s="7" cm="1">
        <f t="array" ref="J2043">SUMPRODUCT(("SUP_H2DSL"=[1]OUT_SyntheticFuels!$C$4:$C$1000)*1,("Var_cap"=[1]OUT_SyntheticFuels!$B$4:$B$1000)*1,[1]OUT_SyntheticFuels!I$4:I$1000)</f>
        <v>0.51049537048080007</v>
      </c>
      <c r="K2043" s="7" cm="1">
        <f t="array" ref="K2043">SUMPRODUCT(("SUP_H2DSL"=[1]OUT_SyntheticFuels!$C$4:$C$1000)*1,("Var_cap"=[1]OUT_SyntheticFuels!$B$4:$B$1000)*1,[1]OUT_SyntheticFuels!J$4:J$1000)</f>
        <v>1.3375087598035611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1.8140506046006801E-6</v>
      </c>
      <c r="J2044" s="7" cm="1">
        <f t="array" ref="J2044">SUMPRODUCT(("SUP_H2GSL"=[1]OUT_SyntheticFuels!$C$4:$C$1000)*1,("Var_cap"=[1]OUT_SyntheticFuels!$B$4:$B$1000)*1,[1]OUT_SyntheticFuels!I$4:I$1000)</f>
        <v>4.821281881137799E-2</v>
      </c>
      <c r="K2044" s="7" cm="1">
        <f t="array" ref="K2044">SUMPRODUCT(("SUP_H2GSL"=[1]OUT_SyntheticFuels!$C$4:$C$1000)*1,("Var_cap"=[1]OUT_SyntheticFuels!$B$4:$B$1000)*1,[1]OUT_SyntheticFuels!J$4:J$1000)</f>
        <v>4.8212962606219649E-2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713.27163132499379</v>
      </c>
      <c r="D3" s="3">
        <f t="shared" ref="D3:H3" si="0">SUM(D4:D7)</f>
        <v>703.77370620561908</v>
      </c>
      <c r="E3" s="3">
        <f t="shared" si="0"/>
        <v>683.67326363471852</v>
      </c>
      <c r="F3" s="3">
        <f t="shared" si="0"/>
        <v>633.80329399900722</v>
      </c>
      <c r="G3" s="3">
        <f t="shared" si="0"/>
        <v>576.78824221476896</v>
      </c>
      <c r="H3" s="3">
        <f t="shared" si="0"/>
        <v>536.23700730777011</v>
      </c>
    </row>
    <row r="4" spans="2:8" x14ac:dyDescent="0.25">
      <c r="B4" s="25" t="s">
        <v>1728</v>
      </c>
      <c r="C4" s="1">
        <f>'SPS1'!F761</f>
        <v>142.21735198886503</v>
      </c>
      <c r="D4" s="1">
        <f>'SPS1'!G761</f>
        <v>140.22032373866807</v>
      </c>
      <c r="E4" s="1">
        <f>'SPS1'!H761</f>
        <v>140.92996924413833</v>
      </c>
      <c r="F4" s="1">
        <f>'SPS1'!I761</f>
        <v>144.44165651156936</v>
      </c>
      <c r="G4" s="1">
        <f>'SPS1'!J761</f>
        <v>146.88142601737422</v>
      </c>
      <c r="H4" s="1">
        <f>'SPS1'!K761</f>
        <v>143.86637950498456</v>
      </c>
    </row>
    <row r="5" spans="2:8" x14ac:dyDescent="0.25">
      <c r="B5" s="25" t="s">
        <v>1729</v>
      </c>
      <c r="C5" s="1">
        <f>'SPS1'!F880</f>
        <v>140.10106247026971</v>
      </c>
      <c r="D5" s="1">
        <f>'SPS1'!G880</f>
        <v>139.78662532538991</v>
      </c>
      <c r="E5" s="1">
        <f>'SPS1'!H880</f>
        <v>142.55747767465076</v>
      </c>
      <c r="F5" s="1">
        <f>'SPS1'!I880</f>
        <v>137.50796681429978</v>
      </c>
      <c r="G5" s="1">
        <f>'SPS1'!J880</f>
        <v>127.56523060679213</v>
      </c>
      <c r="H5" s="1">
        <f>'SPS1'!K880</f>
        <v>113.88006743046613</v>
      </c>
    </row>
    <row r="6" spans="2:8" x14ac:dyDescent="0.25">
      <c r="B6" s="25" t="s">
        <v>1730</v>
      </c>
      <c r="C6" s="1">
        <f>'SPS1'!F970</f>
        <v>217.10138212881446</v>
      </c>
      <c r="D6" s="1">
        <f>'SPS1'!G970</f>
        <v>216.42981775462337</v>
      </c>
      <c r="E6" s="1">
        <f>'SPS1'!H970</f>
        <v>215.2112222816819</v>
      </c>
      <c r="F6" s="1">
        <f>'SPS1'!I970</f>
        <v>211.22753628141572</v>
      </c>
      <c r="G6" s="1">
        <f>'SPS1'!J970</f>
        <v>192.41800741216832</v>
      </c>
      <c r="H6" s="1">
        <f>'SPS1'!K970</f>
        <v>175.43921320324287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213.85183473704464</v>
      </c>
      <c r="D7" s="1">
        <f>'SPS1'!G1134+'SPS1'!G1313+'SPS1'!G1397+'SPS1'!G1481+'SPS1'!G1488+'SPS1'!G1495+'SPS1'!G1544+'SPS1'!G1591+'SPS1'!G1638</f>
        <v>207.33693938693773</v>
      </c>
      <c r="E7" s="1">
        <f>'SPS1'!H1134+'SPS1'!H1313+'SPS1'!H1397+'SPS1'!H1481+'SPS1'!H1488+'SPS1'!H1495+'SPS1'!H1544+'SPS1'!H1591+'SPS1'!H1638</f>
        <v>184.97459443424754</v>
      </c>
      <c r="F7" s="1">
        <f>'SPS1'!I1134+'SPS1'!I1313+'SPS1'!I1397+'SPS1'!I1481+'SPS1'!I1488+'SPS1'!I1495+'SPS1'!I1544+'SPS1'!I1591+'SPS1'!I1638</f>
        <v>140.62613439172236</v>
      </c>
      <c r="G7" s="1">
        <f>'SPS1'!J1134+'SPS1'!J1313+'SPS1'!J1397+'SPS1'!J1481+'SPS1'!J1488+'SPS1'!J1495+'SPS1'!J1544+'SPS1'!J1591+'SPS1'!J1638</f>
        <v>109.92357817843428</v>
      </c>
      <c r="H7" s="1">
        <f>'SPS1'!K1134+'SPS1'!K1313+'SPS1'!K1397+'SPS1'!K1481+'SPS1'!K1488+'SPS1'!K1495+'SPS1'!K1544+'SPS1'!K1591+'SPS1'!K1638</f>
        <v>103.05134716907654</v>
      </c>
    </row>
    <row r="8" spans="2:8" x14ac:dyDescent="0.25">
      <c r="B8" s="2" t="s">
        <v>1736</v>
      </c>
      <c r="C8" s="3">
        <f>SUM(C9:C12)</f>
        <v>508.78182887699404</v>
      </c>
      <c r="D8" s="3">
        <f t="shared" ref="D8:H8" si="1">SUM(D9:D12)</f>
        <v>494.6067741594527</v>
      </c>
      <c r="E8" s="3">
        <f t="shared" si="1"/>
        <v>477.74175849848092</v>
      </c>
      <c r="F8" s="3">
        <f t="shared" si="1"/>
        <v>510.98947678153036</v>
      </c>
      <c r="G8" s="3">
        <f t="shared" si="1"/>
        <v>474.77221463468663</v>
      </c>
      <c r="H8" s="3">
        <f t="shared" si="1"/>
        <v>503.25179232401268</v>
      </c>
    </row>
    <row r="9" spans="2:8" x14ac:dyDescent="0.25">
      <c r="B9" s="25" t="s">
        <v>1733</v>
      </c>
      <c r="C9" s="1">
        <f>'SPS1'!F289+'SPS1'!F407</f>
        <v>493.4424713630001</v>
      </c>
      <c r="D9" s="1">
        <f>'SPS1'!G289+'SPS1'!G407</f>
        <v>473.15213772062953</v>
      </c>
      <c r="E9" s="1">
        <f>'SPS1'!H289+'SPS1'!H407</f>
        <v>452.52309502406956</v>
      </c>
      <c r="F9" s="1">
        <f>'SPS1'!I289+'SPS1'!I407</f>
        <v>485.3775225087486</v>
      </c>
      <c r="G9" s="1">
        <f>'SPS1'!J289+'SPS1'!J407</f>
        <v>435.53991236620055</v>
      </c>
      <c r="H9" s="1">
        <f>'SPS1'!K289+'SPS1'!K407</f>
        <v>431.2642557428826</v>
      </c>
    </row>
    <row r="10" spans="2:8" x14ac:dyDescent="0.25">
      <c r="B10" s="25" t="s">
        <v>1734</v>
      </c>
      <c r="C10" s="1">
        <f>'SPS1'!F588+'SPS1'!F602+'SPS1'!F642</f>
        <v>15.331936318797256</v>
      </c>
      <c r="D10" s="1">
        <f>'SPS1'!G588+'SPS1'!G602+'SPS1'!G642</f>
        <v>21.427400325688584</v>
      </c>
      <c r="E10" s="1">
        <f>'SPS1'!H588+'SPS1'!H602+'SPS1'!H642</f>
        <v>25.18982144204384</v>
      </c>
      <c r="F10" s="1">
        <f>'SPS1'!I588+'SPS1'!I602+'SPS1'!I642</f>
        <v>25.499024796957624</v>
      </c>
      <c r="G10" s="1">
        <f>'SPS1'!J588+'SPS1'!J602+'SPS1'!J642</f>
        <v>25.208890645767941</v>
      </c>
      <c r="H10" s="1">
        <f>'SPS1'!K588+'SPS1'!K602+'SPS1'!K642</f>
        <v>35.811545333532138</v>
      </c>
    </row>
    <row r="11" spans="2:8" x14ac:dyDescent="0.25">
      <c r="B11" s="25" t="s">
        <v>1732</v>
      </c>
      <c r="C11" s="1">
        <f>'SPS1'!F677</f>
        <v>7.4211951966705238E-3</v>
      </c>
      <c r="D11" s="1">
        <f>'SPS1'!G677</f>
        <v>2.7236113134540014E-2</v>
      </c>
      <c r="E11" s="1">
        <f>'SPS1'!H677</f>
        <v>2.8842032367484213E-2</v>
      </c>
      <c r="F11" s="1">
        <f>'SPS1'!I677</f>
        <v>0.1129294758241486</v>
      </c>
      <c r="G11" s="1">
        <f>'SPS1'!J677</f>
        <v>14.023365822225008</v>
      </c>
      <c r="H11" s="1">
        <f>'SPS1'!K677</f>
        <v>36.175780459872612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4.5800493146929598E-5</v>
      </c>
      <c r="H12" s="1">
        <f>'SPS1'!K1702</f>
        <v>2.1078772531875269E-4</v>
      </c>
    </row>
    <row r="13" spans="2:8" x14ac:dyDescent="0.25">
      <c r="B13" s="2" t="s">
        <v>1737</v>
      </c>
      <c r="C13" s="3">
        <f>'SPS1'!F2+'SPS1'!F20-'SPS1'!F55</f>
        <v>961.84670305154418</v>
      </c>
      <c r="D13" s="3">
        <f>'SPS1'!G2+'SPS1'!G20-'SPS1'!G55</f>
        <v>959.67620812554583</v>
      </c>
      <c r="E13" s="3">
        <f>'SPS1'!H2+'SPS1'!H20-'SPS1'!H55</f>
        <v>894.19715925982939</v>
      </c>
      <c r="F13" s="3">
        <f>'SPS1'!I2+'SPS1'!I20-'SPS1'!I55</f>
        <v>855.20904691188105</v>
      </c>
      <c r="G13" s="3">
        <f>'SPS1'!J2+'SPS1'!J20-'SPS1'!J55</f>
        <v>721.9553936931909</v>
      </c>
      <c r="H13" s="3">
        <f>'SPS1'!K2+'SPS1'!K20-'SPS1'!K55</f>
        <v>638.76484586684739</v>
      </c>
    </row>
    <row r="14" spans="2:8" x14ac:dyDescent="0.25">
      <c r="B14" s="25" t="s">
        <v>1738</v>
      </c>
      <c r="C14" s="1">
        <f>'SPS1'!F2</f>
        <v>299.34490364706448</v>
      </c>
      <c r="D14" s="1">
        <f>'SPS1'!G2</f>
        <v>291.72742743623138</v>
      </c>
      <c r="E14" s="1">
        <f>'SPS1'!H2</f>
        <v>333.55255571494428</v>
      </c>
      <c r="F14" s="1">
        <f>'SPS1'!I2</f>
        <v>364.30785031438296</v>
      </c>
      <c r="G14" s="1">
        <f>'SPS1'!J2</f>
        <v>427.72426148199776</v>
      </c>
      <c r="H14" s="1">
        <f>'SPS1'!K2</f>
        <v>555.86089176836788</v>
      </c>
    </row>
    <row r="15" spans="2:8" x14ac:dyDescent="0.25">
      <c r="B15" s="25" t="s">
        <v>19</v>
      </c>
      <c r="C15" s="1">
        <f>'SPS1'!F20</f>
        <v>779.67180406380294</v>
      </c>
      <c r="D15" s="1">
        <f>'SPS1'!G20</f>
        <v>703.3116342952394</v>
      </c>
      <c r="E15" s="1">
        <f>'SPS1'!H20</f>
        <v>615.4878046469895</v>
      </c>
      <c r="F15" s="1">
        <f>'SPS1'!I20</f>
        <v>521.80133060913329</v>
      </c>
      <c r="G15" s="1">
        <f>'SPS1'!J20</f>
        <v>308.83785228391764</v>
      </c>
      <c r="H15" s="1">
        <f>'SPS1'!K20</f>
        <v>104.74088305056769</v>
      </c>
    </row>
    <row r="16" spans="2:8" x14ac:dyDescent="0.25">
      <c r="B16" s="25" t="s">
        <v>24</v>
      </c>
      <c r="C16" s="1">
        <f>'SPS1'!F55</f>
        <v>117.17000465932327</v>
      </c>
      <c r="D16" s="1">
        <f>'SPS1'!G55</f>
        <v>35.362853605925032</v>
      </c>
      <c r="E16" s="1">
        <f>'SPS1'!H55</f>
        <v>54.843201102104459</v>
      </c>
      <c r="F16" s="1">
        <f>'SPS1'!I55</f>
        <v>30.90013401163522</v>
      </c>
      <c r="G16" s="1">
        <f>'SPS1'!J55</f>
        <v>14.606720072724507</v>
      </c>
      <c r="H16" s="1">
        <f>'SPS1'!K55</f>
        <v>21.836928952088247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2025-05-12T16:09:56Z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